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mc:AlternateContent xmlns:mc="http://schemas.openxmlformats.org/markup-compatibility/2006">
    <mc:Choice Requires="x15">
      <x15ac:absPath xmlns:x15ac="http://schemas.microsoft.com/office/spreadsheetml/2010/11/ac" url="C:\Users\lenovo-lap\Desktop\قدامى ف1 2024-2025\استمارات طلاب الثورة\"/>
    </mc:Choice>
  </mc:AlternateContent>
  <xr:revisionPtr revIDLastSave="0" documentId="13_ncr:1_{3F402C4E-3C55-4426-9C2F-3CABBD3838CB}" xr6:coauthVersionLast="47" xr6:coauthVersionMax="47" xr10:uidLastSave="{00000000-0000-0000-0000-000000000000}"/>
  <bookViews>
    <workbookView xWindow="-108" yWindow="-108" windowWidth="23256" windowHeight="12576" xr2:uid="{00000000-000D-0000-FFFF-FFFF00000000}"/>
  </bookViews>
  <sheets>
    <sheet name="تعليمات التسجيل " sheetId="14" r:id="rId1"/>
    <sheet name="إدخال البيانات" sheetId="20" r:id="rId2"/>
    <sheet name="اختيار المقررات" sheetId="5" r:id="rId3"/>
    <sheet name="الإستمارة" sheetId="11" r:id="rId4"/>
    <sheet name="pol" sheetId="18" r:id="rId5"/>
    <sheet name="Sheet1" sheetId="21" state="hidden" r:id="rId6"/>
  </sheets>
  <definedNames>
    <definedName name="_xlnm._FilterDatabase" localSheetId="5" hidden="1">Sheet1!$A$1:$F$1</definedName>
    <definedName name="_xlnm._FilterDatabase" localSheetId="1" hidden="1">'إدخال البيانات'!$I$6:$I$22</definedName>
    <definedName name="_xlnm.Print_Area" localSheetId="3">الإستمارة!$A$1:$R$48</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4" i="5" l="1"/>
  <c r="M4" i="5"/>
  <c r="E4" i="5"/>
  <c r="M3" i="5"/>
  <c r="E3" i="5"/>
  <c r="E2" i="5"/>
  <c r="AF1" i="5"/>
  <c r="AC1" i="5"/>
  <c r="X1" i="5"/>
  <c r="R1" i="5"/>
  <c r="M1" i="5"/>
  <c r="A2" i="20" l="1"/>
  <c r="B7" i="20" l="1"/>
  <c r="G10" i="20" l="1"/>
  <c r="F10" i="20"/>
  <c r="E10" i="20"/>
  <c r="D10" i="20"/>
  <c r="C10" i="20"/>
  <c r="B10" i="20"/>
  <c r="A10" i="20"/>
  <c r="A7" i="20"/>
  <c r="P6" i="11" l="1"/>
  <c r="AA28" i="5" l="1"/>
  <c r="EL5" i="18" s="1"/>
  <c r="B20" i="11" l="1"/>
  <c r="T27" i="5"/>
  <c r="AA27" i="5" l="1"/>
  <c r="AY14" i="5"/>
  <c r="G42" i="11"/>
  <c r="ED5" i="18" l="1"/>
  <c r="EC5" i="18"/>
  <c r="DU5" i="18"/>
  <c r="DO5" i="18"/>
  <c r="X4" i="5" l="1"/>
  <c r="AF4" i="5"/>
  <c r="O5" i="18" s="1"/>
  <c r="EE5" i="18"/>
  <c r="J25" i="11" l="1"/>
  <c r="E22" i="11"/>
  <c r="Z11" i="11"/>
  <c r="Y11" i="11" s="1"/>
  <c r="AE22" i="11"/>
  <c r="B1" i="11"/>
  <c r="E1" i="5" l="1"/>
  <c r="B58" i="5" s="1"/>
  <c r="K7" i="11"/>
  <c r="Z22" i="11" s="1"/>
  <c r="Y22" i="11" s="1"/>
  <c r="AC4" i="5"/>
  <c r="H7" i="11" s="1"/>
  <c r="Z21" i="11" s="1"/>
  <c r="Y21" i="11" s="1"/>
  <c r="D7" i="11"/>
  <c r="Z20" i="11" s="1"/>
  <c r="Y20" i="11" s="1"/>
  <c r="Z6" i="11"/>
  <c r="Y6" i="11" s="1"/>
  <c r="Z7" i="11"/>
  <c r="Y7" i="11" s="1"/>
  <c r="AY5" i="5"/>
  <c r="AY6" i="5"/>
  <c r="AY7" i="5"/>
  <c r="AY8" i="5"/>
  <c r="AY9" i="5"/>
  <c r="AY10" i="5"/>
  <c r="AY11" i="5"/>
  <c r="AY12" i="5"/>
  <c r="AY13" i="5"/>
  <c r="AY15" i="5"/>
  <c r="AY16" i="5"/>
  <c r="AY17" i="5"/>
  <c r="AY18" i="5"/>
  <c r="AY19" i="5"/>
  <c r="AY20" i="5"/>
  <c r="AY21" i="5"/>
  <c r="AY22" i="5"/>
  <c r="AY23" i="5"/>
  <c r="AY24" i="5"/>
  <c r="AY25" i="5"/>
  <c r="AY26" i="5"/>
  <c r="AY27" i="5"/>
  <c r="AY28" i="5"/>
  <c r="AY29" i="5"/>
  <c r="AY30" i="5"/>
  <c r="AY31" i="5"/>
  <c r="AY32" i="5"/>
  <c r="AY33" i="5"/>
  <c r="AY34" i="5"/>
  <c r="AY35" i="5"/>
  <c r="AY36" i="5"/>
  <c r="AY37" i="5"/>
  <c r="AY38" i="5"/>
  <c r="AY39" i="5"/>
  <c r="AY40" i="5"/>
  <c r="AY41" i="5"/>
  <c r="AY42" i="5"/>
  <c r="AY43" i="5"/>
  <c r="AY44" i="5"/>
  <c r="AY45" i="5"/>
  <c r="AY46" i="5"/>
  <c r="AY47" i="5"/>
  <c r="AY48" i="5"/>
  <c r="AY49" i="5"/>
  <c r="AY50" i="5"/>
  <c r="AY51" i="5"/>
  <c r="AB18" i="5" l="1"/>
  <c r="T20" i="5"/>
  <c r="T16" i="5"/>
  <c r="AB10" i="5"/>
  <c r="T12" i="5"/>
  <c r="T8" i="5"/>
  <c r="L18" i="5"/>
  <c r="L12" i="5"/>
  <c r="L8" i="5"/>
  <c r="B18" i="5"/>
  <c r="B12" i="5"/>
  <c r="B8" i="5"/>
  <c r="AB19" i="5"/>
  <c r="T21" i="5"/>
  <c r="T17" i="5"/>
  <c r="AB11" i="5"/>
  <c r="T13" i="5"/>
  <c r="T9" i="5"/>
  <c r="L19" i="5"/>
  <c r="L13" i="5"/>
  <c r="L9" i="5"/>
  <c r="B19" i="5"/>
  <c r="B13" i="5"/>
  <c r="B9" i="5"/>
  <c r="AB20" i="5"/>
  <c r="AB16" i="5"/>
  <c r="T18" i="5"/>
  <c r="AB12" i="5"/>
  <c r="AB8" i="5"/>
  <c r="T10" i="5"/>
  <c r="L20" i="5"/>
  <c r="L16" i="5"/>
  <c r="L10" i="5"/>
  <c r="B20" i="5"/>
  <c r="B16" i="5"/>
  <c r="B10" i="5"/>
  <c r="AB21" i="5"/>
  <c r="AB17" i="5"/>
  <c r="T19" i="5"/>
  <c r="AB13" i="5"/>
  <c r="AB9" i="5"/>
  <c r="T11" i="5"/>
  <c r="L21" i="5"/>
  <c r="L17" i="5"/>
  <c r="L11" i="5"/>
  <c r="B21" i="5"/>
  <c r="B17" i="5"/>
  <c r="B11" i="5"/>
  <c r="H4" i="11"/>
  <c r="Z9" i="11" s="1"/>
  <c r="Y9" i="11" s="1"/>
  <c r="O26" i="5"/>
  <c r="J3" i="11"/>
  <c r="Z4" i="11" s="1"/>
  <c r="Y4" i="11" s="1"/>
  <c r="M2" i="11"/>
  <c r="Z3" i="11" s="1"/>
  <c r="H2" i="11"/>
  <c r="B55" i="5"/>
  <c r="B53" i="5"/>
  <c r="B49" i="5"/>
  <c r="B56" i="5"/>
  <c r="B54" i="5"/>
  <c r="B57" i="5"/>
  <c r="B52" i="5"/>
  <c r="B48" i="5"/>
  <c r="B51" i="5"/>
  <c r="B50" i="5"/>
  <c r="K4" i="11"/>
  <c r="Z10" i="11" s="1"/>
  <c r="Y10" i="11" s="1"/>
  <c r="X3" i="5"/>
  <c r="Z19" i="11"/>
  <c r="Y19" i="11" s="1"/>
  <c r="K6" i="11"/>
  <c r="Z18" i="11" s="1"/>
  <c r="Y18" i="11" s="1"/>
  <c r="H6" i="11"/>
  <c r="Z17" i="11" s="1"/>
  <c r="Y17" i="11" s="1"/>
  <c r="Z5" i="11"/>
  <c r="Y5" i="11" s="1"/>
  <c r="EB5" i="18"/>
  <c r="D2" i="11"/>
  <c r="B36" i="5" l="1"/>
  <c r="C36" i="5" s="1"/>
  <c r="B35" i="5"/>
  <c r="C35" i="5" s="1"/>
  <c r="B28" i="5"/>
  <c r="C28" i="5" s="1"/>
  <c r="B32" i="5"/>
  <c r="C32" i="5" s="1"/>
  <c r="B30" i="5"/>
  <c r="C30" i="5" s="1"/>
  <c r="B31" i="5"/>
  <c r="C31" i="5" s="1"/>
  <c r="B29" i="5"/>
  <c r="C29" i="5" s="1"/>
  <c r="B26" i="5"/>
  <c r="C26" i="5" s="1"/>
  <c r="B27" i="5"/>
  <c r="C27" i="5" s="1"/>
  <c r="B33" i="5"/>
  <c r="C33" i="5" s="1"/>
  <c r="B34" i="5"/>
  <c r="C34" i="5" s="1"/>
  <c r="O22" i="5"/>
  <c r="D6" i="11"/>
  <c r="Z16" i="11" s="1"/>
  <c r="Y16" i="11" s="1"/>
  <c r="P22" i="11"/>
  <c r="D4" i="11"/>
  <c r="Z8" i="11" s="1"/>
  <c r="Y8" i="11" s="1"/>
  <c r="C25" i="5"/>
  <c r="K22" i="11"/>
  <c r="DL5" i="18"/>
  <c r="X25" i="5"/>
  <c r="J23" i="11" s="1"/>
  <c r="DN5" i="18"/>
  <c r="N22" i="11"/>
  <c r="DM5" i="18"/>
  <c r="D5" i="11"/>
  <c r="Z12" i="11" s="1"/>
  <c r="Y12" i="11" s="1"/>
  <c r="R3" i="5"/>
  <c r="H5" i="11" s="1"/>
  <c r="Z13" i="11" s="1"/>
  <c r="Y13" i="11" s="1"/>
  <c r="AC3" i="5"/>
  <c r="P5" i="11"/>
  <c r="Z15" i="11" s="1"/>
  <c r="Y15" i="11" s="1"/>
  <c r="D3" i="11"/>
  <c r="Y3" i="11"/>
  <c r="O27" i="5" l="1"/>
  <c r="O25" i="5" s="1"/>
  <c r="G31" i="11"/>
  <c r="G33" i="11"/>
  <c r="EJ5" i="18"/>
  <c r="EI5" i="18"/>
  <c r="B32" i="11"/>
  <c r="H36" i="11"/>
  <c r="H41" i="11" s="1"/>
  <c r="J24" i="11"/>
  <c r="DR5" i="18"/>
  <c r="K5" i="11"/>
  <c r="Z14" i="11" s="1"/>
  <c r="Y14" i="11" s="1"/>
  <c r="AA8" i="11" s="1"/>
  <c r="AE8" i="11" s="1"/>
  <c r="G5" i="18"/>
  <c r="EH5" i="18" l="1"/>
  <c r="G32" i="11"/>
  <c r="EK5" i="18"/>
  <c r="B33" i="11"/>
  <c r="EG5" i="18"/>
  <c r="B31" i="11"/>
  <c r="B22" i="5"/>
  <c r="F22" i="5"/>
  <c r="AB14" i="5"/>
  <c r="AE14" i="5"/>
  <c r="W22" i="5"/>
  <c r="B14" i="5"/>
  <c r="G14" i="5"/>
  <c r="F14" i="5"/>
  <c r="AB22" i="5"/>
  <c r="AE22" i="5"/>
  <c r="T14" i="5"/>
  <c r="W14" i="5"/>
  <c r="H14" i="5"/>
  <c r="I14" i="5"/>
  <c r="X14" i="5"/>
  <c r="Y14" i="5"/>
  <c r="Z14" i="5"/>
  <c r="AF14" i="5"/>
  <c r="AG14" i="5"/>
  <c r="AH14" i="5"/>
  <c r="AZ14" i="5"/>
  <c r="AA3" i="11"/>
  <c r="AA7" i="11"/>
  <c r="AE7" i="11" s="1"/>
  <c r="AA21" i="11"/>
  <c r="AE21" i="11" s="1"/>
  <c r="AA15" i="11"/>
  <c r="AE15" i="11" s="1"/>
  <c r="AA18" i="11"/>
  <c r="AE18" i="11" s="1"/>
  <c r="AA4" i="11"/>
  <c r="AE4" i="11" s="1"/>
  <c r="AA20" i="11"/>
  <c r="AE20" i="11" s="1"/>
  <c r="AA13" i="11"/>
  <c r="AE13" i="11" s="1"/>
  <c r="AA6" i="11"/>
  <c r="AE6" i="11" s="1"/>
  <c r="AA11" i="11"/>
  <c r="AE11" i="11" s="1"/>
  <c r="AA10" i="11"/>
  <c r="AE10" i="11" s="1"/>
  <c r="AA9" i="11"/>
  <c r="AE9" i="11" s="1"/>
  <c r="AA14" i="11"/>
  <c r="AE14" i="11" s="1"/>
  <c r="AA19" i="11"/>
  <c r="AE19" i="11" s="1"/>
  <c r="AA5" i="11"/>
  <c r="AE5" i="11" s="1"/>
  <c r="AA17" i="11"/>
  <c r="AE17" i="11" s="1"/>
  <c r="AA12" i="11"/>
  <c r="AE12" i="11" s="1"/>
  <c r="AA16" i="11"/>
  <c r="AE16" i="11" s="1"/>
  <c r="AZ28" i="5"/>
  <c r="L22" i="5"/>
  <c r="EF5" i="18" l="1"/>
  <c r="AO1" i="5"/>
  <c r="AE3" i="11"/>
  <c r="A14" i="5"/>
  <c r="AD1" i="11" l="1"/>
  <c r="B8" i="11" s="1"/>
  <c r="DP5" i="18"/>
  <c r="DQ5" i="18" l="1"/>
  <c r="E24" i="11"/>
  <c r="E23" i="11" l="1"/>
  <c r="A5" i="18"/>
  <c r="U5" i="18" l="1"/>
  <c r="U6" i="5" l="1"/>
  <c r="B6" i="5"/>
  <c r="AG5" i="18" l="1"/>
  <c r="M5" i="18" l="1"/>
  <c r="L5" i="18"/>
  <c r="H5" i="18"/>
  <c r="B5" i="18"/>
  <c r="P5" i="18"/>
  <c r="E37" i="11"/>
  <c r="E42" i="11" s="1"/>
  <c r="G22" i="5" l="1"/>
  <c r="I22" i="5"/>
  <c r="H22" i="5"/>
  <c r="Z22" i="5"/>
  <c r="Y22" i="5"/>
  <c r="X22" i="5"/>
  <c r="Q22" i="5"/>
  <c r="P22" i="5"/>
  <c r="R22" i="5"/>
  <c r="AH22" i="5"/>
  <c r="AG22" i="5"/>
  <c r="AF22" i="5"/>
  <c r="S5" i="18"/>
  <c r="W5" i="18"/>
  <c r="AE5" i="18"/>
  <c r="BU5" i="18"/>
  <c r="CC5" i="18"/>
  <c r="CK5" i="18"/>
  <c r="AW5" i="18"/>
  <c r="BE5" i="18"/>
  <c r="BM5" i="18"/>
  <c r="CS5" i="18"/>
  <c r="DA5" i="18"/>
  <c r="DI5" i="18"/>
  <c r="Y5" i="18"/>
  <c r="AC5" i="18"/>
  <c r="AM5" i="18"/>
  <c r="BS5" i="18"/>
  <c r="CA5" i="18"/>
  <c r="CI5" i="18"/>
  <c r="AU5" i="18"/>
  <c r="BC5" i="18"/>
  <c r="BK5" i="18"/>
  <c r="CQ5" i="18"/>
  <c r="CY5" i="18"/>
  <c r="DG5" i="18"/>
  <c r="AA5" i="18"/>
  <c r="AK5" i="18"/>
  <c r="BQ5" i="18"/>
  <c r="BY5" i="18"/>
  <c r="CG5" i="18"/>
  <c r="AS5" i="18"/>
  <c r="BA5" i="18"/>
  <c r="BI5" i="18"/>
  <c r="CO5" i="18"/>
  <c r="CW5" i="18"/>
  <c r="DE5" i="18"/>
  <c r="AI5" i="18"/>
  <c r="AQ5" i="18"/>
  <c r="BW5" i="18"/>
  <c r="CE5" i="18"/>
  <c r="CM5" i="18"/>
  <c r="AY5" i="18"/>
  <c r="BG5" i="18"/>
  <c r="BO5" i="18"/>
  <c r="CU5" i="18"/>
  <c r="DC5" i="18"/>
  <c r="DK5" i="18"/>
  <c r="N5" i="18"/>
  <c r="C5" i="18"/>
  <c r="D5" i="18"/>
  <c r="R5" i="18"/>
  <c r="F5" i="18"/>
  <c r="J5" i="18"/>
  <c r="B27" i="11" l="1"/>
  <c r="T22" i="5"/>
  <c r="Q5" i="18"/>
  <c r="K5" i="18"/>
  <c r="E5" i="18"/>
  <c r="AZ5" i="5"/>
  <c r="I5" i="18" l="1"/>
  <c r="B37" i="11"/>
  <c r="B42" i="11" s="1"/>
  <c r="AA21" i="5"/>
  <c r="AM56" i="5" s="1"/>
  <c r="AA20" i="5"/>
  <c r="AM54" i="5" s="1"/>
  <c r="AA19" i="5"/>
  <c r="AM53" i="5" s="1"/>
  <c r="AA18" i="5"/>
  <c r="AM52" i="5" s="1"/>
  <c r="AA17" i="5"/>
  <c r="AM51" i="5" s="1"/>
  <c r="AA16" i="5"/>
  <c r="AM50" i="5" s="1"/>
  <c r="S16" i="5"/>
  <c r="AM44" i="5" s="1"/>
  <c r="S21" i="5"/>
  <c r="AM49" i="5" s="1"/>
  <c r="S20" i="5"/>
  <c r="AM48" i="5" s="1"/>
  <c r="S19" i="5"/>
  <c r="AM47" i="5" s="1"/>
  <c r="S18" i="5"/>
  <c r="AM46" i="5" s="1"/>
  <c r="S17" i="5"/>
  <c r="AM45" i="5" s="1"/>
  <c r="AA13" i="5"/>
  <c r="AM43" i="5" s="1"/>
  <c r="AA12" i="5"/>
  <c r="AM42" i="5" s="1"/>
  <c r="AA11" i="5"/>
  <c r="AM41" i="5" s="1"/>
  <c r="AA10" i="5"/>
  <c r="AM40" i="5" s="1"/>
  <c r="AA9" i="5"/>
  <c r="AM39" i="5" s="1"/>
  <c r="AA8" i="5"/>
  <c r="AM38" i="5" s="1"/>
  <c r="S13" i="5"/>
  <c r="AM37" i="5" s="1"/>
  <c r="S12" i="5"/>
  <c r="AM36" i="5" s="1"/>
  <c r="S11" i="5"/>
  <c r="AM35" i="5" s="1"/>
  <c r="S10" i="5"/>
  <c r="AM34" i="5" s="1"/>
  <c r="S9" i="5"/>
  <c r="AM33" i="5" s="1"/>
  <c r="S8" i="5"/>
  <c r="AM32" i="5" s="1"/>
  <c r="J21" i="5"/>
  <c r="AM31" i="5" s="1"/>
  <c r="J20" i="5"/>
  <c r="AM30" i="5" s="1"/>
  <c r="J19" i="5"/>
  <c r="AM29" i="5" s="1"/>
  <c r="J18" i="5"/>
  <c r="AM28" i="5" s="1"/>
  <c r="J17" i="5"/>
  <c r="AM27" i="5" s="1"/>
  <c r="J16" i="5"/>
  <c r="AM26" i="5" s="1"/>
  <c r="A21" i="5"/>
  <c r="AM25" i="5" s="1"/>
  <c r="A20" i="5"/>
  <c r="AM24" i="5" s="1"/>
  <c r="A19" i="5"/>
  <c r="AM23" i="5" s="1"/>
  <c r="A18" i="5"/>
  <c r="AM22" i="5" s="1"/>
  <c r="A17" i="5"/>
  <c r="AM21" i="5" s="1"/>
  <c r="A16" i="5"/>
  <c r="AM20" i="5" s="1"/>
  <c r="J13" i="5"/>
  <c r="AM19" i="5" s="1"/>
  <c r="J11" i="5"/>
  <c r="AM17" i="5" s="1"/>
  <c r="J10" i="5"/>
  <c r="AM16" i="5" s="1"/>
  <c r="J9" i="5"/>
  <c r="AM15" i="5" s="1"/>
  <c r="J8" i="5"/>
  <c r="AM14" i="5" s="1"/>
  <c r="A13" i="5"/>
  <c r="AM13" i="5" s="1"/>
  <c r="A12" i="5"/>
  <c r="AM12" i="5" s="1"/>
  <c r="A11" i="5"/>
  <c r="AM11" i="5" s="1"/>
  <c r="A10" i="5"/>
  <c r="AM10" i="5" s="1"/>
  <c r="A9" i="5"/>
  <c r="AM9" i="5" s="1"/>
  <c r="A8" i="5"/>
  <c r="AM8" i="5" s="1"/>
  <c r="AY52" i="5" l="1"/>
  <c r="AZ11" i="5" l="1"/>
  <c r="AZ23" i="5"/>
  <c r="AZ35" i="5"/>
  <c r="AZ47" i="5"/>
  <c r="AZ8" i="5"/>
  <c r="AZ12" i="5"/>
  <c r="AZ16" i="5"/>
  <c r="AZ20" i="5"/>
  <c r="AZ24" i="5"/>
  <c r="AZ32" i="5"/>
  <c r="AZ36" i="5"/>
  <c r="AZ40" i="5"/>
  <c r="AZ44" i="5"/>
  <c r="AZ48" i="5"/>
  <c r="AZ52" i="5"/>
  <c r="AZ27" i="5"/>
  <c r="AZ39" i="5"/>
  <c r="AZ9" i="5"/>
  <c r="AZ13" i="5"/>
  <c r="AZ17" i="5"/>
  <c r="AZ21" i="5"/>
  <c r="AZ25" i="5"/>
  <c r="AZ29" i="5"/>
  <c r="AZ33" i="5"/>
  <c r="AZ37" i="5"/>
  <c r="AZ41" i="5"/>
  <c r="AZ45" i="5"/>
  <c r="AZ49" i="5"/>
  <c r="AZ7" i="5"/>
  <c r="AZ19" i="5"/>
  <c r="AZ31" i="5"/>
  <c r="AZ43" i="5"/>
  <c r="AZ51" i="5"/>
  <c r="AZ6" i="5"/>
  <c r="AZ10" i="5"/>
  <c r="AZ18" i="5"/>
  <c r="AZ22" i="5"/>
  <c r="AZ26" i="5"/>
  <c r="AZ30" i="5"/>
  <c r="AZ34" i="5"/>
  <c r="AZ38" i="5"/>
  <c r="AZ42" i="5"/>
  <c r="AZ46" i="5"/>
  <c r="AZ50" i="5"/>
  <c r="J22" i="5" l="1"/>
  <c r="J12" i="5" l="1"/>
  <c r="AM18" i="5" s="1"/>
  <c r="W20" i="11" l="1"/>
  <c r="W18" i="11"/>
  <c r="J19" i="11" s="1"/>
  <c r="W9" i="11"/>
  <c r="B18" i="11" s="1"/>
  <c r="W22" i="11"/>
  <c r="W10" i="11"/>
  <c r="B19" i="11" s="1"/>
  <c r="W13" i="11"/>
  <c r="J14" i="11" s="1"/>
  <c r="W11" i="11"/>
  <c r="J12" i="11" s="1"/>
  <c r="W19" i="11"/>
  <c r="W7" i="11"/>
  <c r="B16" i="11" s="1"/>
  <c r="W17" i="11"/>
  <c r="J18" i="11" s="1"/>
  <c r="W12" i="11"/>
  <c r="J13" i="11" s="1"/>
  <c r="W6" i="11"/>
  <c r="B15" i="11" s="1"/>
  <c r="W15" i="11"/>
  <c r="J16" i="11" s="1"/>
  <c r="W21" i="11"/>
  <c r="W4" i="11"/>
  <c r="B13" i="11" s="1"/>
  <c r="W16" i="11"/>
  <c r="J17" i="11" s="1"/>
  <c r="W3" i="11"/>
  <c r="B12" i="11" s="1"/>
  <c r="W8" i="11"/>
  <c r="B17" i="11" s="1"/>
  <c r="W5" i="11"/>
  <c r="B14" i="11" s="1"/>
  <c r="W14" i="11"/>
  <c r="J15" i="11" s="1"/>
  <c r="O14" i="5"/>
  <c r="AZ15" i="5"/>
  <c r="R14" i="5"/>
  <c r="L14" i="5"/>
  <c r="U23" i="5" s="1"/>
  <c r="O28" i="5" s="1"/>
  <c r="O29" i="5" s="1"/>
  <c r="AO5" i="18"/>
  <c r="Q14" i="5"/>
  <c r="AF26" i="5" s="1"/>
  <c r="P14" i="5"/>
  <c r="AF25" i="5" s="1"/>
  <c r="AF27" i="5" l="1"/>
  <c r="DZ5" i="18" s="1"/>
  <c r="DS5" i="18"/>
  <c r="C14" i="11"/>
  <c r="I14" i="11"/>
  <c r="D14" i="11"/>
  <c r="H14" i="11"/>
  <c r="C13" i="11"/>
  <c r="H13" i="11"/>
  <c r="D13" i="11"/>
  <c r="I13" i="11"/>
  <c r="L13" i="11"/>
  <c r="Q13" i="11"/>
  <c r="P13" i="11"/>
  <c r="K13" i="11"/>
  <c r="K12" i="11"/>
  <c r="P12" i="11"/>
  <c r="L12" i="11"/>
  <c r="Q12" i="11"/>
  <c r="C18" i="11"/>
  <c r="I18" i="11"/>
  <c r="H18" i="11"/>
  <c r="D18" i="11"/>
  <c r="K21" i="11"/>
  <c r="DY5" i="18"/>
  <c r="I17" i="11"/>
  <c r="H17" i="11"/>
  <c r="C17" i="11"/>
  <c r="D17" i="11"/>
  <c r="P18" i="11"/>
  <c r="L18" i="11"/>
  <c r="Q18" i="11"/>
  <c r="K18" i="11"/>
  <c r="K14" i="11"/>
  <c r="P14" i="11"/>
  <c r="Q14" i="11"/>
  <c r="L14" i="11"/>
  <c r="K19" i="11"/>
  <c r="L19" i="11"/>
  <c r="P19" i="11"/>
  <c r="Q19" i="11"/>
  <c r="K15" i="11"/>
  <c r="L15" i="11"/>
  <c r="Q15" i="11"/>
  <c r="P15" i="11"/>
  <c r="K17" i="11"/>
  <c r="Q17" i="11"/>
  <c r="P17" i="11"/>
  <c r="L17" i="11"/>
  <c r="C15" i="11"/>
  <c r="D15" i="11"/>
  <c r="H15" i="11"/>
  <c r="I15" i="11"/>
  <c r="DX5" i="18"/>
  <c r="F21" i="11"/>
  <c r="H12" i="11"/>
  <c r="D12" i="11"/>
  <c r="C12" i="11"/>
  <c r="I12" i="11"/>
  <c r="L16" i="11"/>
  <c r="Q16" i="11"/>
  <c r="K16" i="11"/>
  <c r="P16" i="11"/>
  <c r="C16" i="11"/>
  <c r="D16" i="11"/>
  <c r="H16" i="11"/>
  <c r="I16" i="11"/>
  <c r="H19" i="11"/>
  <c r="C19" i="11"/>
  <c r="D19" i="11"/>
  <c r="I19" i="11"/>
  <c r="U2" i="11" l="1"/>
  <c r="U1" i="11"/>
  <c r="Q21" i="11"/>
  <c r="BO29" i="5"/>
  <c r="EA5" i="18"/>
  <c r="DT5" i="18"/>
  <c r="F36" i="11"/>
  <c r="X29" i="5"/>
  <c r="DV5" i="18" s="1"/>
  <c r="E25" i="11"/>
  <c r="E26" i="11"/>
  <c r="BV5" i="18"/>
  <c r="AX5" i="18"/>
  <c r="AH5" i="18"/>
  <c r="DF5" i="18"/>
  <c r="CV5" i="18"/>
  <c r="CL5" i="18"/>
  <c r="Z5" i="18"/>
  <c r="AR5" i="18"/>
  <c r="BH5" i="18"/>
  <c r="BZ5" i="18"/>
  <c r="CT5" i="18"/>
  <c r="BT5" i="18"/>
  <c r="AN5" i="18"/>
  <c r="AL5" i="18"/>
  <c r="BD5" i="18"/>
  <c r="AD5" i="18"/>
  <c r="V5" i="18"/>
  <c r="CZ5" i="18"/>
  <c r="CJ5" i="18"/>
  <c r="AF5" i="18"/>
  <c r="T5" i="18"/>
  <c r="BX5" i="18"/>
  <c r="BJ5" i="18"/>
  <c r="AP5" i="18"/>
  <c r="X5" i="18"/>
  <c r="DB5" i="18"/>
  <c r="DD5" i="18"/>
  <c r="BB5" i="18"/>
  <c r="AV5" i="18"/>
  <c r="BP5" i="18"/>
  <c r="CP5" i="18"/>
  <c r="BN5" i="18"/>
  <c r="CX5" i="18"/>
  <c r="CF5" i="18"/>
  <c r="CH5" i="18"/>
  <c r="BR5" i="18"/>
  <c r="CB5" i="18"/>
  <c r="DJ5" i="18"/>
  <c r="CN5" i="18"/>
  <c r="AT5" i="18"/>
  <c r="DH5" i="18"/>
  <c r="CD5" i="18"/>
  <c r="AZ5" i="18"/>
  <c r="AJ5" i="18"/>
  <c r="BL5" i="18"/>
  <c r="BF5" i="18"/>
  <c r="AB5" i="18"/>
  <c r="CR5" i="18"/>
  <c r="AE29" i="5" l="1"/>
  <c r="F41" i="11" l="1"/>
  <c r="DW5"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G12" authorId="0" shapeId="0" xr:uid="{00000000-0006-0000-0100-000001000000}">
      <text>
        <r>
          <rPr>
            <b/>
            <sz val="9"/>
            <color indexed="81"/>
            <rFont val="Tahoma"/>
            <family val="2"/>
          </rPr>
          <t>Windows User:</t>
        </r>
        <r>
          <rPr>
            <sz val="9"/>
            <color indexed="81"/>
            <rFont val="Tahoma"/>
            <family val="2"/>
          </rPr>
          <t xml:space="preserve">
</t>
        </r>
      </text>
    </comment>
  </commentList>
</comments>
</file>

<file path=xl/sharedStrings.xml><?xml version="1.0" encoding="utf-8"?>
<sst xmlns="http://schemas.openxmlformats.org/spreadsheetml/2006/main" count="4490" uniqueCount="1813">
  <si>
    <t>تاريخه</t>
  </si>
  <si>
    <t>تدوير رسوم</t>
  </si>
  <si>
    <t>رقم الطالب</t>
  </si>
  <si>
    <t>الاسم والكنية:</t>
  </si>
  <si>
    <t>اسم الاب:</t>
  </si>
  <si>
    <t>اسم الام:</t>
  </si>
  <si>
    <t>مكان الميلاد</t>
  </si>
  <si>
    <t>عام الميلاد</t>
  </si>
  <si>
    <t>بطل الجمهورية</t>
  </si>
  <si>
    <t>السنة</t>
  </si>
  <si>
    <t>الجنسية</t>
  </si>
  <si>
    <t>الجنس</t>
  </si>
  <si>
    <t>نوع الشهادة</t>
  </si>
  <si>
    <t>عام الثانوية :</t>
  </si>
  <si>
    <t>محافظتها</t>
  </si>
  <si>
    <t>الطلاب الأوائل</t>
  </si>
  <si>
    <t>محافظة الهوية</t>
  </si>
  <si>
    <t>الفصل الأول</t>
  </si>
  <si>
    <t>الفصل الثاني</t>
  </si>
  <si>
    <t xml:space="preserve">الفصل الأول </t>
  </si>
  <si>
    <t>تقسيط</t>
  </si>
  <si>
    <t>مقررات السنة الثانية</t>
  </si>
  <si>
    <t xml:space="preserve">مقررات السنة الرابعة </t>
  </si>
  <si>
    <t>المبلغ المستحق</t>
  </si>
  <si>
    <t>القسط الأول</t>
  </si>
  <si>
    <t>رسم الشهادة</t>
  </si>
  <si>
    <t>القسط الثاني</t>
  </si>
  <si>
    <t>نوع الثانوية</t>
  </si>
  <si>
    <t>رمز المقرر</t>
  </si>
  <si>
    <t>اسم المقرر</t>
  </si>
  <si>
    <t xml:space="preserve">إلى المصرف العقاري </t>
  </si>
  <si>
    <t>يرجى قبض مبلغ  قدره</t>
  </si>
  <si>
    <t xml:space="preserve">وتحويله إلى حساب التعليم المفتوح رقم ck1-10173186 وتسليم إشعار القبض إلى صاحب العلاقة  </t>
  </si>
  <si>
    <t>المعلومات  الشخصية</t>
  </si>
  <si>
    <t>معلومات الشهادة</t>
  </si>
  <si>
    <t>مقررات السنة الأولى</t>
  </si>
  <si>
    <t>مقررات السنة الثالثة</t>
  </si>
  <si>
    <t>مقررات السنة الرابعة</t>
  </si>
  <si>
    <t>الإحصائية</t>
  </si>
  <si>
    <t>الاسم والنسبة</t>
  </si>
  <si>
    <t>الأب</t>
  </si>
  <si>
    <t>الام</t>
  </si>
  <si>
    <t>عام الثانوية</t>
  </si>
  <si>
    <t>رقمه</t>
  </si>
  <si>
    <t>المبلغ المدور</t>
  </si>
  <si>
    <t>عناصر الجيش وقوى الأمن الداخلي</t>
  </si>
  <si>
    <t>تقيسط</t>
  </si>
  <si>
    <t>عدد المواد الجديدة</t>
  </si>
  <si>
    <t>عدد الإجمالي للمواد</t>
  </si>
  <si>
    <t>الاب</t>
  </si>
  <si>
    <t>الأم</t>
  </si>
  <si>
    <t>تاريخ الميلاد</t>
  </si>
  <si>
    <t>الرقم الوطني</t>
  </si>
  <si>
    <t>نوع الشهادة الثانوية</t>
  </si>
  <si>
    <t>سنة الشهادة</t>
  </si>
  <si>
    <t>العنوان الدائم</t>
  </si>
  <si>
    <t>رقم الموبايل</t>
  </si>
  <si>
    <t>ذوي الشهداء وجرحى الجيش العربي السوري</t>
  </si>
  <si>
    <t>رقم تدوير رسوم</t>
  </si>
  <si>
    <t>حسين</t>
  </si>
  <si>
    <t>صالح</t>
  </si>
  <si>
    <t>عمر</t>
  </si>
  <si>
    <t>محمود</t>
  </si>
  <si>
    <t>مروان</t>
  </si>
  <si>
    <t>محمد</t>
  </si>
  <si>
    <t>عدنان</t>
  </si>
  <si>
    <t>علي</t>
  </si>
  <si>
    <t>يوسف</t>
  </si>
  <si>
    <t>أحمد</t>
  </si>
  <si>
    <t>جمال</t>
  </si>
  <si>
    <t>صلاح</t>
  </si>
  <si>
    <t xml:space="preserve">عدنان </t>
  </si>
  <si>
    <t>محمد علي</t>
  </si>
  <si>
    <t>سليمان</t>
  </si>
  <si>
    <t>تيسير</t>
  </si>
  <si>
    <t>اسماعيل</t>
  </si>
  <si>
    <t>فواز</t>
  </si>
  <si>
    <t>ماهر</t>
  </si>
  <si>
    <t xml:space="preserve">محمد </t>
  </si>
  <si>
    <t>بشير</t>
  </si>
  <si>
    <t>محسن</t>
  </si>
  <si>
    <t>جميل</t>
  </si>
  <si>
    <t>بسام</t>
  </si>
  <si>
    <t>محي الدين</t>
  </si>
  <si>
    <t>غسان</t>
  </si>
  <si>
    <t>حسن</t>
  </si>
  <si>
    <t>عبد الرزاق</t>
  </si>
  <si>
    <t>ابراهيم</t>
  </si>
  <si>
    <t>فيصل</t>
  </si>
  <si>
    <t>محمد خير</t>
  </si>
  <si>
    <t>زياد</t>
  </si>
  <si>
    <t>سلمان</t>
  </si>
  <si>
    <t>عيسى</t>
  </si>
  <si>
    <t>ناصر</t>
  </si>
  <si>
    <t>عصام</t>
  </si>
  <si>
    <t>توفيق</t>
  </si>
  <si>
    <t>موفق</t>
  </si>
  <si>
    <t>احمد</t>
  </si>
  <si>
    <t>يحيى</t>
  </si>
  <si>
    <t>نزار</t>
  </si>
  <si>
    <t>عبد الهادي</t>
  </si>
  <si>
    <t>سعيد</t>
  </si>
  <si>
    <t>خلف</t>
  </si>
  <si>
    <t>خالد</t>
  </si>
  <si>
    <t>عبد العزيز</t>
  </si>
  <si>
    <t>أيمن</t>
  </si>
  <si>
    <t>عبد الله</t>
  </si>
  <si>
    <t>الياس</t>
  </si>
  <si>
    <t>منذر</t>
  </si>
  <si>
    <t>حسام</t>
  </si>
  <si>
    <t>صبحي</t>
  </si>
  <si>
    <t>ماجد</t>
  </si>
  <si>
    <t>مازن</t>
  </si>
  <si>
    <t>ايمن</t>
  </si>
  <si>
    <t>منير</t>
  </si>
  <si>
    <t>مصطفى</t>
  </si>
  <si>
    <t>نبيل</t>
  </si>
  <si>
    <t>عماد</t>
  </si>
  <si>
    <t>هشام</t>
  </si>
  <si>
    <t>حيدر</t>
  </si>
  <si>
    <t>رضوان</t>
  </si>
  <si>
    <t>وليد</t>
  </si>
  <si>
    <t>سمير</t>
  </si>
  <si>
    <t>ياسر</t>
  </si>
  <si>
    <t>قاسم</t>
  </si>
  <si>
    <t>عماد الدين</t>
  </si>
  <si>
    <t>نزيه</t>
  </si>
  <si>
    <t>غازي</t>
  </si>
  <si>
    <t>فايز</t>
  </si>
  <si>
    <t>عبد السلام</t>
  </si>
  <si>
    <t>رياض</t>
  </si>
  <si>
    <t>عادل</t>
  </si>
  <si>
    <t>سليم</t>
  </si>
  <si>
    <t>هيثم</t>
  </si>
  <si>
    <t>عبد الحكيم</t>
  </si>
  <si>
    <t>شريف</t>
  </si>
  <si>
    <t xml:space="preserve">علي </t>
  </si>
  <si>
    <t>زهير</t>
  </si>
  <si>
    <t>محمد عيد</t>
  </si>
  <si>
    <t>عبد القادر</t>
  </si>
  <si>
    <t>سهيل</t>
  </si>
  <si>
    <t>جهاد</t>
  </si>
  <si>
    <t>جمعه</t>
  </si>
  <si>
    <t>عبد الكريم</t>
  </si>
  <si>
    <t>أكرم</t>
  </si>
  <si>
    <t>محمد عيسى</t>
  </si>
  <si>
    <t>عبد الرحيم</t>
  </si>
  <si>
    <t>مأمون</t>
  </si>
  <si>
    <t>رامز</t>
  </si>
  <si>
    <t>بركات</t>
  </si>
  <si>
    <t>محمد بسام</t>
  </si>
  <si>
    <t>فوزات</t>
  </si>
  <si>
    <t>انطون</t>
  </si>
  <si>
    <t>فوزي</t>
  </si>
  <si>
    <t>نسيب</t>
  </si>
  <si>
    <t>عثمان</t>
  </si>
  <si>
    <t>ياسين</t>
  </si>
  <si>
    <t>فارس</t>
  </si>
  <si>
    <t>شعبان</t>
  </si>
  <si>
    <t>عبد الحميد</t>
  </si>
  <si>
    <t>محمد هاشم</t>
  </si>
  <si>
    <t>محمد ديب</t>
  </si>
  <si>
    <t>محمد ياسر</t>
  </si>
  <si>
    <t>اتبع الخطوات التالية:</t>
  </si>
  <si>
    <t>الإستمارة وإطبع منها أربعة نسخ</t>
  </si>
  <si>
    <t xml:space="preserve">بعد الإنتهاء من عملية إختيار المقررات إنتقل إلى صفحة </t>
  </si>
  <si>
    <t>الموبايل</t>
  </si>
  <si>
    <t>الهاتف</t>
  </si>
  <si>
    <t>شعبة التجنيد</t>
  </si>
  <si>
    <t>ذكر</t>
  </si>
  <si>
    <t>أنثى</t>
  </si>
  <si>
    <t>العنوان :</t>
  </si>
  <si>
    <t>ر2</t>
  </si>
  <si>
    <t>ج</t>
  </si>
  <si>
    <t>ر1</t>
  </si>
  <si>
    <t>نوع الحسم</t>
  </si>
  <si>
    <t>نقابة معلمين</t>
  </si>
  <si>
    <t>ذوي إحتياجات الخاصة</t>
  </si>
  <si>
    <t>سجين</t>
  </si>
  <si>
    <t>رسم التسجيل</t>
  </si>
  <si>
    <t>عدد المقررات المسجلة لأول مرة</t>
  </si>
  <si>
    <t>عدد المقررات المسجلة للمرة الثانية</t>
  </si>
  <si>
    <t>عدد المقررات المسجلة لأكثر من مرتين</t>
  </si>
  <si>
    <t>عدد المواد الراسبة للمرة الأولى</t>
  </si>
  <si>
    <t>عدد المواد الراسبة للمرة الثانية</t>
  </si>
  <si>
    <t xml:space="preserve">ادارة التنافس في المشروعات الصغيرة </t>
  </si>
  <si>
    <t xml:space="preserve">احمد </t>
  </si>
  <si>
    <t xml:space="preserve">صالح </t>
  </si>
  <si>
    <t>عبدالرحمن</t>
  </si>
  <si>
    <t>place of birth</t>
  </si>
  <si>
    <t>Mother Name</t>
  </si>
  <si>
    <t>Father Name</t>
  </si>
  <si>
    <t>Full Name</t>
  </si>
  <si>
    <t>مكان ورقم القيد</t>
  </si>
  <si>
    <t>لا</t>
  </si>
  <si>
    <t>نعم</t>
  </si>
  <si>
    <t>دمشق</t>
  </si>
  <si>
    <t>علمي</t>
  </si>
  <si>
    <t>ريف دمشق</t>
  </si>
  <si>
    <t>أدبي</t>
  </si>
  <si>
    <t>حلب</t>
  </si>
  <si>
    <t>حمص</t>
  </si>
  <si>
    <t>حماة</t>
  </si>
  <si>
    <t>اللاذقية</t>
  </si>
  <si>
    <t>طرطوس</t>
  </si>
  <si>
    <t>إدلب</t>
  </si>
  <si>
    <t>السويداء</t>
  </si>
  <si>
    <t>القنيطرة</t>
  </si>
  <si>
    <t>درعا</t>
  </si>
  <si>
    <t>الحسكة</t>
  </si>
  <si>
    <t>دير الزور</t>
  </si>
  <si>
    <t>الرقة</t>
  </si>
  <si>
    <t>المحافظة</t>
  </si>
  <si>
    <t xml:space="preserve">حسين </t>
  </si>
  <si>
    <t xml:space="preserve">محمد علي </t>
  </si>
  <si>
    <t xml:space="preserve">سليمان </t>
  </si>
  <si>
    <t>الرابعة حديث</t>
  </si>
  <si>
    <t xml:space="preserve">تعليمات التسجيل </t>
  </si>
  <si>
    <t>يستفيد من الحسم</t>
  </si>
  <si>
    <t>نسبة الحسم</t>
  </si>
  <si>
    <t>تملئ صفحة إدخال البيانات بالمعلومات المطلوبة وبشكل دقيق وصحيح</t>
  </si>
  <si>
    <t>الانتقال إلى صفحة اختيار المقررات</t>
  </si>
  <si>
    <t>يكون اختيار المقررات المراد التسجيل عليها على الشكل التالي:</t>
  </si>
  <si>
    <t>الحاصيلن عل وسام بطل الجمهورية العربية السورية أو أحد أبنائهم</t>
  </si>
  <si>
    <t>ذوي شهداء الجيش وقوى الأمن الداخلي والجرحى وابنائهم وأبناء المفقودين وازواجهم</t>
  </si>
  <si>
    <t xml:space="preserve">يسدد (500ل.س) فقط رسم كل مقرر </t>
  </si>
  <si>
    <t>عناصر الجيش العربي السوري وقوى الامن الداخلي</t>
  </si>
  <si>
    <t>أعضاء نقابة المعلمين وأبنائهم والعاملين المنتسبين لنقابة العمال في وزارة التعليم العالي والمؤسسات الهيئات والجامعات التابعة لها وأبنائهم</t>
  </si>
  <si>
    <t>ذوي الاحتياجات الخاصة</t>
  </si>
  <si>
    <t>الحاصلين على وثيقة وفاة من مكتب شؤون الشهداء والجرحى والمفقودين</t>
  </si>
  <si>
    <t>السجين</t>
  </si>
  <si>
    <t>التوجه إلى المصرف العقاري لدفع الرسوم</t>
  </si>
  <si>
    <t>ملاحظة :إن كنت من المستفيدين من الحسميات يجب عليك إحضار الوثيقة التي تثبت ذلك
مع الأوراق الثبوتية التي تقدم إلى النافذة</t>
  </si>
  <si>
    <t>خضر</t>
  </si>
  <si>
    <t>محمد سعيد</t>
  </si>
  <si>
    <t>زكريا</t>
  </si>
  <si>
    <t>الأولى</t>
  </si>
  <si>
    <t>الثانية</t>
  </si>
  <si>
    <t>الثالثة</t>
  </si>
  <si>
    <t>منصور</t>
  </si>
  <si>
    <t>نجيب</t>
  </si>
  <si>
    <t>عبد الرحمن</t>
  </si>
  <si>
    <t xml:space="preserve">جميل </t>
  </si>
  <si>
    <t xml:space="preserve">محمود </t>
  </si>
  <si>
    <t>فهد</t>
  </si>
  <si>
    <t>حامد</t>
  </si>
  <si>
    <t>طالب</t>
  </si>
  <si>
    <t>نصر</t>
  </si>
  <si>
    <t>حماد</t>
  </si>
  <si>
    <t>خليل</t>
  </si>
  <si>
    <t xml:space="preserve">عماد الدين </t>
  </si>
  <si>
    <t xml:space="preserve">بسام </t>
  </si>
  <si>
    <t>هلال</t>
  </si>
  <si>
    <t>ذياب</t>
  </si>
  <si>
    <t>امين</t>
  </si>
  <si>
    <t>هاشم</t>
  </si>
  <si>
    <t>هايل</t>
  </si>
  <si>
    <t>محمد خليل</t>
  </si>
  <si>
    <t>عبد اللطيف</t>
  </si>
  <si>
    <t>موسى</t>
  </si>
  <si>
    <t>صلاح الدين</t>
  </si>
  <si>
    <t>حسام الدين</t>
  </si>
  <si>
    <t>عفيف</t>
  </si>
  <si>
    <t>محمد بشار</t>
  </si>
  <si>
    <t>سامر</t>
  </si>
  <si>
    <t>خلدون</t>
  </si>
  <si>
    <t>عامر</t>
  </si>
  <si>
    <t>عزيز</t>
  </si>
  <si>
    <t>محمد سميح</t>
  </si>
  <si>
    <t>محمد ضميريه</t>
  </si>
  <si>
    <t>محمد زهير</t>
  </si>
  <si>
    <t>جديع</t>
  </si>
  <si>
    <t>كامل</t>
  </si>
  <si>
    <t>محمد نبيل</t>
  </si>
  <si>
    <t>يونس</t>
  </si>
  <si>
    <t>وفيق</t>
  </si>
  <si>
    <t>احمد جلال الدين</t>
  </si>
  <si>
    <t>محمد صبحي</t>
  </si>
  <si>
    <t>بديع</t>
  </si>
  <si>
    <t>لورانس</t>
  </si>
  <si>
    <t>كاسم</t>
  </si>
  <si>
    <t>علاء الدين</t>
  </si>
  <si>
    <t>نعمان</t>
  </si>
  <si>
    <t>طه</t>
  </si>
  <si>
    <t>محمد مازن</t>
  </si>
  <si>
    <t>باسم</t>
  </si>
  <si>
    <t>علا محمد</t>
  </si>
  <si>
    <t>محمد جمال</t>
  </si>
  <si>
    <t>رمضان</t>
  </si>
  <si>
    <t>نديم</t>
  </si>
  <si>
    <t>رحيل</t>
  </si>
  <si>
    <t xml:space="preserve">محمد ايمن </t>
  </si>
  <si>
    <t>عبد المنعم</t>
  </si>
  <si>
    <t>محمد هشام</t>
  </si>
  <si>
    <t xml:space="preserve">يوسف </t>
  </si>
  <si>
    <t xml:space="preserve">محمد جمال </t>
  </si>
  <si>
    <t>سالم</t>
  </si>
  <si>
    <t>ميشيل</t>
  </si>
  <si>
    <t>محمد المحمد</t>
  </si>
  <si>
    <t xml:space="preserve">ياسين </t>
  </si>
  <si>
    <t>نعيم</t>
  </si>
  <si>
    <t>فائز</t>
  </si>
  <si>
    <t xml:space="preserve">نزار </t>
  </si>
  <si>
    <t>فراس</t>
  </si>
  <si>
    <t>مفيد</t>
  </si>
  <si>
    <t>شحادة</t>
  </si>
  <si>
    <t>مبارك</t>
  </si>
  <si>
    <t xml:space="preserve">خلدون </t>
  </si>
  <si>
    <t>تامر</t>
  </si>
  <si>
    <t xml:space="preserve">عبد </t>
  </si>
  <si>
    <t>جرجس</t>
  </si>
  <si>
    <t>عوض</t>
  </si>
  <si>
    <t>وحيد</t>
  </si>
  <si>
    <t>صادق</t>
  </si>
  <si>
    <t>ناظم</t>
  </si>
  <si>
    <t>عارف</t>
  </si>
  <si>
    <t>نور الدين</t>
  </si>
  <si>
    <t>محمد خطيب</t>
  </si>
  <si>
    <t>احمد الحلبي</t>
  </si>
  <si>
    <t>احمد سلطان</t>
  </si>
  <si>
    <t>عزت</t>
  </si>
  <si>
    <t>سيف الدين</t>
  </si>
  <si>
    <t>نضال</t>
  </si>
  <si>
    <t xml:space="preserve">محمد نبيل </t>
  </si>
  <si>
    <t xml:space="preserve">عادل </t>
  </si>
  <si>
    <t>عمار</t>
  </si>
  <si>
    <t xml:space="preserve">ياسر </t>
  </si>
  <si>
    <t>جمعة</t>
  </si>
  <si>
    <t>برهان</t>
  </si>
  <si>
    <t>عاطف</t>
  </si>
  <si>
    <t>أمين</t>
  </si>
  <si>
    <t>بدر</t>
  </si>
  <si>
    <t>زيد</t>
  </si>
  <si>
    <t>محمد أمين</t>
  </si>
  <si>
    <t>محمد عربي</t>
  </si>
  <si>
    <t>عباس</t>
  </si>
  <si>
    <t>جلال</t>
  </si>
  <si>
    <t>مظهر</t>
  </si>
  <si>
    <t>منيب</t>
  </si>
  <si>
    <t>وجيه</t>
  </si>
  <si>
    <t>خليف</t>
  </si>
  <si>
    <t>عبدالكريم</t>
  </si>
  <si>
    <t xml:space="preserve">معين </t>
  </si>
  <si>
    <t>حكمت</t>
  </si>
  <si>
    <t xml:space="preserve">موسى </t>
  </si>
  <si>
    <t>آصف</t>
  </si>
  <si>
    <t>عبد الغفار</t>
  </si>
  <si>
    <t>محمد ايمن</t>
  </si>
  <si>
    <t>محمد باسل</t>
  </si>
  <si>
    <t>سعد</t>
  </si>
  <si>
    <t>فياض</t>
  </si>
  <si>
    <t>علي حسن</t>
  </si>
  <si>
    <t xml:space="preserve">برهان </t>
  </si>
  <si>
    <t>جبر</t>
  </si>
  <si>
    <t>رزق</t>
  </si>
  <si>
    <t>محمد فوزي</t>
  </si>
  <si>
    <t>جودات</t>
  </si>
  <si>
    <t>حيدر سلوم</t>
  </si>
  <si>
    <t>نوفل</t>
  </si>
  <si>
    <t xml:space="preserve">نبيل </t>
  </si>
  <si>
    <t>ثابت</t>
  </si>
  <si>
    <t>علي محمد</t>
  </si>
  <si>
    <t>منهل</t>
  </si>
  <si>
    <t>فرحان</t>
  </si>
  <si>
    <t>محمد سليمان</t>
  </si>
  <si>
    <t>صديق</t>
  </si>
  <si>
    <t>مخلف</t>
  </si>
  <si>
    <t>مرسل</t>
  </si>
  <si>
    <t>العاملين في وزارة التعليم العالي والمؤسسات والجامعات التابعة لها وأبنائهم</t>
  </si>
  <si>
    <t>رسم فصول الانقطاع</t>
  </si>
  <si>
    <t>رسم المقررات</t>
  </si>
  <si>
    <t>المقرر المسجل للمرة الأولى</t>
  </si>
  <si>
    <t>المقرر المسجل للمرة الثانية</t>
  </si>
  <si>
    <t>المقرر المسجل لاكثر من مرة</t>
  </si>
  <si>
    <t>ملاحظة: عن كل فصل انقطاع رسم /15000 ل.س/</t>
  </si>
  <si>
    <t>وثيقة وفاة  صادرة عن مكتب الشهداء</t>
  </si>
  <si>
    <t>طابع هلال احمر
25  ل .س</t>
  </si>
  <si>
    <t xml:space="preserve">طابع مالي
 30  ل.س   </t>
  </si>
  <si>
    <t>رسم الانقطاع</t>
  </si>
  <si>
    <t xml:space="preserve">عبد الرزاق </t>
  </si>
  <si>
    <t>ايمن الخليل</t>
  </si>
  <si>
    <t>انيس</t>
  </si>
  <si>
    <t>بهاء</t>
  </si>
  <si>
    <t xml:space="preserve">عماد </t>
  </si>
  <si>
    <t xml:space="preserve">محمد خير </t>
  </si>
  <si>
    <t xml:space="preserve">سلمان </t>
  </si>
  <si>
    <t>الرابعة</t>
  </si>
  <si>
    <t>الثانية حديث</t>
  </si>
  <si>
    <t>الثالثة حديث</t>
  </si>
  <si>
    <t>رسوم المحتفظ بها بسبب الإيقاف</t>
  </si>
  <si>
    <t>طابع بحث علمي
25ل.س</t>
  </si>
  <si>
    <t>ملاحظة: لا يعد الطالب مسجلاً إذا لم ينفذ تعليمات التسجيل كاملةً ويسلم أوراقه إلى القسم المختص  ، وهو مسؤول عن صحة المعلومات الواردة في هذه الاستمارة</t>
  </si>
  <si>
    <t>مدخل إلى علم القانون</t>
  </si>
  <si>
    <t>المدخل إلى علم العلاقات الدولية</t>
  </si>
  <si>
    <t>مبادئ علم السياسة</t>
  </si>
  <si>
    <t>تاريخ الحضارة العام</t>
  </si>
  <si>
    <t>مدخل إلى علم الإدارة</t>
  </si>
  <si>
    <t>اللغة الأجنبية  ( 1 )</t>
  </si>
  <si>
    <t>تاريخ الدبلوماسية</t>
  </si>
  <si>
    <t>الفكر السياسي القديم والوسيط</t>
  </si>
  <si>
    <t>علم الاجتماع السياسي</t>
  </si>
  <si>
    <t>القانون الدستوري والنظم السياسية</t>
  </si>
  <si>
    <t>مبادئ الاقتصاد</t>
  </si>
  <si>
    <t>اللغة الأجنبية ( 2 )</t>
  </si>
  <si>
    <t>نظرية العلاقات الدولية</t>
  </si>
  <si>
    <t>حقوق الإنسان والقانون الدولي الإنساني</t>
  </si>
  <si>
    <t>تاريخ العرب الحديث والمعاصر</t>
  </si>
  <si>
    <t>التنمية البشرية</t>
  </si>
  <si>
    <t>الإستراتيجية والأمن القومي</t>
  </si>
  <si>
    <t>اللغة العربية ( الأدب السياسي )</t>
  </si>
  <si>
    <t>نظرية السياسة الخارجية</t>
  </si>
  <si>
    <t>الإعلام الدولي</t>
  </si>
  <si>
    <t>القانون الدبلوماسي ( باللغة الانكليزية )</t>
  </si>
  <si>
    <t>النظم السياسية المقارنة</t>
  </si>
  <si>
    <t>الاقتصاد الدولي ( 1 )</t>
  </si>
  <si>
    <t>العلاقات العربية ـ الآسيوية والإفريقية</t>
  </si>
  <si>
    <t>إدارة المؤسسات الدولية</t>
  </si>
  <si>
    <t>الدبلوماسية والبروتوكول</t>
  </si>
  <si>
    <t>السياسة الخارجية السورية</t>
  </si>
  <si>
    <t>النظم السياسية العربية</t>
  </si>
  <si>
    <t>الاقتصاد الدولي ( 2 )</t>
  </si>
  <si>
    <t>الجغرافيا السياسية</t>
  </si>
  <si>
    <t>العلاقات العربية ـ الأوربية والأمريكية</t>
  </si>
  <si>
    <t>القانون الدولي الخاص (باللغة الأجنبية )</t>
  </si>
  <si>
    <t>السياسات الخارجية المقارنة</t>
  </si>
  <si>
    <t>قضايا عالمية معاصرة</t>
  </si>
  <si>
    <t>إدارة الأزمات وفن التفاوض</t>
  </si>
  <si>
    <t>اللغة العربية ( البلاغة والخطابة )</t>
  </si>
  <si>
    <t>القانون الدولي العام</t>
  </si>
  <si>
    <t>الفكر السياسي الحديث والمعاصر</t>
  </si>
  <si>
    <t>علم النفس الاجتماعي</t>
  </si>
  <si>
    <t>تاريخ العلاقات الدولية ( 2 )</t>
  </si>
  <si>
    <t>مناهج البحث</t>
  </si>
  <si>
    <t>اللغة الأجنبية ( 4 )</t>
  </si>
  <si>
    <t>تاريخ العلاقات الدولية (1 )</t>
  </si>
  <si>
    <t>التنظيم الدولي</t>
  </si>
  <si>
    <t>الأخلاق</t>
  </si>
  <si>
    <t>الإحصاء</t>
  </si>
  <si>
    <t>الرأي العام ونظريات الاتصال</t>
  </si>
  <si>
    <t>اللغة الأجنبية ( 3 )</t>
  </si>
  <si>
    <t>غياث عليشة</t>
  </si>
  <si>
    <t xml:space="preserve">هدى كيوان </t>
  </si>
  <si>
    <t>رنا سلامي</t>
  </si>
  <si>
    <t>شذا دياب</t>
  </si>
  <si>
    <t>تغريد مفلح</t>
  </si>
  <si>
    <t xml:space="preserve">طريف المهايني </t>
  </si>
  <si>
    <t>منتصر</t>
  </si>
  <si>
    <t>زهره الفياض</t>
  </si>
  <si>
    <t>عبد الحميد السلمان</t>
  </si>
  <si>
    <t>حميدو</t>
  </si>
  <si>
    <t>زهر الدين  الجمعة</t>
  </si>
  <si>
    <t>عبد الجليل</t>
  </si>
  <si>
    <t>محمد عرفان</t>
  </si>
  <si>
    <t>هالا نعمه</t>
  </si>
  <si>
    <t>مقداد عثمان</t>
  </si>
  <si>
    <t>همام قمور</t>
  </si>
  <si>
    <t>سامي الزيات</t>
  </si>
  <si>
    <t>حماده</t>
  </si>
  <si>
    <t>رزان طيلوني</t>
  </si>
  <si>
    <t>سالي شباني</t>
  </si>
  <si>
    <t>جيما الحموي</t>
  </si>
  <si>
    <t>فائز الصالح</t>
  </si>
  <si>
    <t xml:space="preserve">أروى ابراهيم </t>
  </si>
  <si>
    <t xml:space="preserve">آمنه الوادي </t>
  </si>
  <si>
    <t xml:space="preserve">حيدر حسان </t>
  </si>
  <si>
    <t xml:space="preserve">آلاء السعدي </t>
  </si>
  <si>
    <t>فراس مرهج</t>
  </si>
  <si>
    <t>حسام المحمد</t>
  </si>
  <si>
    <t>وعد فياض</t>
  </si>
  <si>
    <t>آصالا شاغوري</t>
  </si>
  <si>
    <t>آية فجر</t>
  </si>
  <si>
    <t>محمد فهمي</t>
  </si>
  <si>
    <t>بلال الدوشه</t>
  </si>
  <si>
    <t>محمد سمير الغزالي</t>
  </si>
  <si>
    <t>مها شعبان</t>
  </si>
  <si>
    <t>اسراء ديب</t>
  </si>
  <si>
    <t>فريال ابو اسماعيل</t>
  </si>
  <si>
    <t>وئام حمدان</t>
  </si>
  <si>
    <t>ناريمان جعفر</t>
  </si>
  <si>
    <t>بتول عيوش</t>
  </si>
  <si>
    <t xml:space="preserve">ربا عيده </t>
  </si>
  <si>
    <t>مواهب ادنوف</t>
  </si>
  <si>
    <t>هلال عسكر</t>
  </si>
  <si>
    <t>جورجينا سمعان</t>
  </si>
  <si>
    <t>كارلين احمد</t>
  </si>
  <si>
    <t>مضر رزق</t>
  </si>
  <si>
    <t>كسار</t>
  </si>
  <si>
    <t>نوال العناد</t>
  </si>
  <si>
    <t>المعتصم بالله  نصار</t>
  </si>
  <si>
    <t>ثراء بزماوي</t>
  </si>
  <si>
    <t>مواهب كحله</t>
  </si>
  <si>
    <t xml:space="preserve">وصال ابراهيم </t>
  </si>
  <si>
    <t xml:space="preserve">كاسر </t>
  </si>
  <si>
    <t>احمد شيخ</t>
  </si>
  <si>
    <t>اسكندر الياسين</t>
  </si>
  <si>
    <t>هزاع</t>
  </si>
  <si>
    <t>باسل الشوفي</t>
  </si>
  <si>
    <t>رائد الخليف</t>
  </si>
  <si>
    <t>زياد سكماني</t>
  </si>
  <si>
    <t>سابور العيطه</t>
  </si>
  <si>
    <t>علي سليمان</t>
  </si>
  <si>
    <t>فرسان الاسماعيل</t>
  </si>
  <si>
    <t>محمد منار حميجو</t>
  </si>
  <si>
    <t>محمود الراضي</t>
  </si>
  <si>
    <t>منجد</t>
  </si>
  <si>
    <t>عاصم الطويل</t>
  </si>
  <si>
    <t>احمد السلوم</t>
  </si>
  <si>
    <t xml:space="preserve">عبد المالك </t>
  </si>
  <si>
    <t>علي العز الدين</t>
  </si>
  <si>
    <t>محمد المفلح</t>
  </si>
  <si>
    <t>محمد ملحم</t>
  </si>
  <si>
    <t>موفق عثمان</t>
  </si>
  <si>
    <t>علي حايك</t>
  </si>
  <si>
    <t>سامي ابراهيم</t>
  </si>
  <si>
    <t>علي ملحم</t>
  </si>
  <si>
    <t>زكور العلي</t>
  </si>
  <si>
    <t>راغب يوسف</t>
  </si>
  <si>
    <t>نورس يوسف</t>
  </si>
  <si>
    <t xml:space="preserve">محمود أحمد </t>
  </si>
  <si>
    <t xml:space="preserve">مهند الساير </t>
  </si>
  <si>
    <t xml:space="preserve">عبد المنعم </t>
  </si>
  <si>
    <t>ايفلين ضو</t>
  </si>
  <si>
    <t>هيثم الطحان الزعيم</t>
  </si>
  <si>
    <t>جدعه الخطيب ابو فخر</t>
  </si>
  <si>
    <t>سلامه</t>
  </si>
  <si>
    <t>رغد الدخل الله</t>
  </si>
  <si>
    <t>علا الحاج خليفه</t>
  </si>
  <si>
    <t>هند جربوع</t>
  </si>
  <si>
    <t xml:space="preserve">ألاء دياب </t>
  </si>
  <si>
    <t xml:space="preserve">تماره عثمان </t>
  </si>
  <si>
    <t>تميم المسالمه</t>
  </si>
  <si>
    <t>زينب يونس</t>
  </si>
  <si>
    <t>الاء شريدي</t>
  </si>
  <si>
    <t>مضر العجي</t>
  </si>
  <si>
    <t>أبرار صالح</t>
  </si>
  <si>
    <t>فيروز العلي</t>
  </si>
  <si>
    <t xml:space="preserve">آلاء الاحمد </t>
  </si>
  <si>
    <t xml:space="preserve">سهيله الحميد </t>
  </si>
  <si>
    <t xml:space="preserve">سمر سليطين </t>
  </si>
  <si>
    <t xml:space="preserve">صافي </t>
  </si>
  <si>
    <t>عبد الكريم الاطرش</t>
  </si>
  <si>
    <t xml:space="preserve">عبير الشاعر </t>
  </si>
  <si>
    <t xml:space="preserve">كمال جراد </t>
  </si>
  <si>
    <t xml:space="preserve">محمد بكر مقبل </t>
  </si>
  <si>
    <t xml:space="preserve">احمد سعيد </t>
  </si>
  <si>
    <t xml:space="preserve">محمد ماهر الحارس </t>
  </si>
  <si>
    <t xml:space="preserve">محمد نضال </t>
  </si>
  <si>
    <t xml:space="preserve">نورا يونس </t>
  </si>
  <si>
    <t xml:space="preserve">حمد </t>
  </si>
  <si>
    <t>باسمه العلي السرحان</t>
  </si>
  <si>
    <t>روز ميا</t>
  </si>
  <si>
    <t>سماح حسن</t>
  </si>
  <si>
    <t>صفاء يوسف</t>
  </si>
  <si>
    <t>نسرين السلامه</t>
  </si>
  <si>
    <t>محمد اسماعيل</t>
  </si>
  <si>
    <t>معن المصري الشهير بالحرستاني</t>
  </si>
  <si>
    <t>رايه ملص</t>
  </si>
  <si>
    <t>مكسيم منصور</t>
  </si>
  <si>
    <t xml:space="preserve">احمد الطحاوي </t>
  </si>
  <si>
    <t xml:space="preserve">احمد محمود </t>
  </si>
  <si>
    <t>محمد عاصم</t>
  </si>
  <si>
    <t xml:space="preserve">فارس </t>
  </si>
  <si>
    <t xml:space="preserve">سليم </t>
  </si>
  <si>
    <t>سناء  ابو حمره</t>
  </si>
  <si>
    <t>عبير الخلف</t>
  </si>
  <si>
    <t>بدر  الكيكي الكردي</t>
  </si>
  <si>
    <t>رشا فليون</t>
  </si>
  <si>
    <t>ياسر العطيش</t>
  </si>
  <si>
    <t>حسام ابراهيم</t>
  </si>
  <si>
    <t xml:space="preserve">دياب </t>
  </si>
  <si>
    <t>جعفر</t>
  </si>
  <si>
    <t>عمران</t>
  </si>
  <si>
    <t>عطا</t>
  </si>
  <si>
    <t xml:space="preserve">علي محمد </t>
  </si>
  <si>
    <t>سعود</t>
  </si>
  <si>
    <t xml:space="preserve">سومر صقر </t>
  </si>
  <si>
    <t>محمد سفياني</t>
  </si>
  <si>
    <t xml:space="preserve">عبد الكريم </t>
  </si>
  <si>
    <t>بشرى يوسف</t>
  </si>
  <si>
    <t>محمد محي الدين</t>
  </si>
  <si>
    <t>رامي مسلوب</t>
  </si>
  <si>
    <t>رجاء الخجه</t>
  </si>
  <si>
    <t>رحمه العبد الشاوى</t>
  </si>
  <si>
    <t>سفانا ابو شديد</t>
  </si>
  <si>
    <t>سليمان حسون</t>
  </si>
  <si>
    <t>سهى بكر</t>
  </si>
  <si>
    <t>علي السعدي</t>
  </si>
  <si>
    <t>فاضل بري</t>
  </si>
  <si>
    <t>لبنى جنح</t>
  </si>
  <si>
    <t>لبنى ياسمينة</t>
  </si>
  <si>
    <t>مالا الجركس</t>
  </si>
  <si>
    <t>مريم صافيه</t>
  </si>
  <si>
    <t>مريم محمد</t>
  </si>
  <si>
    <t>مها خولاني</t>
  </si>
  <si>
    <t>مؤمنة علي</t>
  </si>
  <si>
    <t>ميساء دعبول</t>
  </si>
  <si>
    <t>ناديا صواف</t>
  </si>
  <si>
    <t>نبيله البقاعي</t>
  </si>
  <si>
    <t>نور شنانه</t>
  </si>
  <si>
    <t>وديع فرح</t>
  </si>
  <si>
    <t>براءه غانم</t>
  </si>
  <si>
    <t>رانيا سليمان</t>
  </si>
  <si>
    <t>مؤمنه عنبره</t>
  </si>
  <si>
    <t>هناء السمان</t>
  </si>
  <si>
    <t>حرمون عبد الحي</t>
  </si>
  <si>
    <t>سهيب العسكر</t>
  </si>
  <si>
    <t>مهند الخليف</t>
  </si>
  <si>
    <t>هيماء علي</t>
  </si>
  <si>
    <t>اسمهان جعفو</t>
  </si>
  <si>
    <t>سكينه عامر</t>
  </si>
  <si>
    <t>سناء  عبد الرحمن</t>
  </si>
  <si>
    <t xml:space="preserve">ابراهيم موسى العلي </t>
  </si>
  <si>
    <t xml:space="preserve">احلام البشاش </t>
  </si>
  <si>
    <t xml:space="preserve">احمد الحمودالدهام </t>
  </si>
  <si>
    <t xml:space="preserve">انتصار خليل </t>
  </si>
  <si>
    <t xml:space="preserve">ايات قلعجي </t>
  </si>
  <si>
    <t xml:space="preserve">أحمد المقداد </t>
  </si>
  <si>
    <t>بشار قريش</t>
  </si>
  <si>
    <t>بيان البحش</t>
  </si>
  <si>
    <t xml:space="preserve">محمد نديم </t>
  </si>
  <si>
    <t>تامر الدالاتي</t>
  </si>
  <si>
    <t xml:space="preserve">حسنه قيروط </t>
  </si>
  <si>
    <t xml:space="preserve">عبد المجيد </t>
  </si>
  <si>
    <t xml:space="preserve">خديجه اسعد </t>
  </si>
  <si>
    <t xml:space="preserve">داليا الزين </t>
  </si>
  <si>
    <t>دعاء القاضي</t>
  </si>
  <si>
    <t xml:space="preserve">دلال نصر </t>
  </si>
  <si>
    <t xml:space="preserve">رابعه ابراهيم </t>
  </si>
  <si>
    <t xml:space="preserve">راجحه العبد </t>
  </si>
  <si>
    <t>راما النقطه</t>
  </si>
  <si>
    <t xml:space="preserve">راميا غدير </t>
  </si>
  <si>
    <t xml:space="preserve">رشا مالك </t>
  </si>
  <si>
    <t xml:space="preserve">مجدي </t>
  </si>
  <si>
    <t xml:space="preserve">رفعت ابو هاشم </t>
  </si>
  <si>
    <t xml:space="preserve">رنا نصر </t>
  </si>
  <si>
    <t xml:space="preserve">سند </t>
  </si>
  <si>
    <t>رولا صدقه</t>
  </si>
  <si>
    <t>ريتا ماريه</t>
  </si>
  <si>
    <t xml:space="preserve">ريم العبود </t>
  </si>
  <si>
    <t xml:space="preserve">ريم فليطي </t>
  </si>
  <si>
    <t>ريماز الطاغوس</t>
  </si>
  <si>
    <t xml:space="preserve">زينب الحروب </t>
  </si>
  <si>
    <t>سحر ابو علوان</t>
  </si>
  <si>
    <t>راميا سعيد</t>
  </si>
  <si>
    <t>زينب الاحمد</t>
  </si>
  <si>
    <t>اثار حسين</t>
  </si>
  <si>
    <t>عامر الصوصو</t>
  </si>
  <si>
    <t>فاتن رعد</t>
  </si>
  <si>
    <t>مجد أبو حسون</t>
  </si>
  <si>
    <t>حنان زيتون</t>
  </si>
  <si>
    <t>بديع الزيلع</t>
  </si>
  <si>
    <t>ربا مكارم</t>
  </si>
  <si>
    <t>محمد برهان  الزرلي</t>
  </si>
  <si>
    <t>مريم موسى</t>
  </si>
  <si>
    <t>الاء ابو ناهي</t>
  </si>
  <si>
    <t>دولامه عباس</t>
  </si>
  <si>
    <t>زهير حميدي</t>
  </si>
  <si>
    <t>فخزي</t>
  </si>
  <si>
    <t>سلاف السبع</t>
  </si>
  <si>
    <t>سوسن اللبابيدي</t>
  </si>
  <si>
    <t>علي  البرهو الديبو</t>
  </si>
  <si>
    <t>نسمه مهنا</t>
  </si>
  <si>
    <t>نوار مجدمه</t>
  </si>
  <si>
    <t>فاتك</t>
  </si>
  <si>
    <t>اكتمال حسيني</t>
  </si>
  <si>
    <t>الاء عبيد</t>
  </si>
  <si>
    <t>ايناس المصري</t>
  </si>
  <si>
    <t>ألاء زنبوعه</t>
  </si>
  <si>
    <t>براءة غريري</t>
  </si>
  <si>
    <t>حيدر دعكور</t>
  </si>
  <si>
    <t>دعاء تقي</t>
  </si>
  <si>
    <t>ريم وانلي</t>
  </si>
  <si>
    <t>طريف القاسمي</t>
  </si>
  <si>
    <t>عبير الرفاعي</t>
  </si>
  <si>
    <t>علاء الغزاوي</t>
  </si>
  <si>
    <t>عمار ديب</t>
  </si>
  <si>
    <t>كاسر السعيد</t>
  </si>
  <si>
    <t>لورين احمد</t>
  </si>
  <si>
    <t>محمد معاذ  الفيومي</t>
  </si>
  <si>
    <t>مروه الباشا</t>
  </si>
  <si>
    <t>مهى عون</t>
  </si>
  <si>
    <t>ميرفت شنان</t>
  </si>
  <si>
    <t>نوران الناطور</t>
  </si>
  <si>
    <t>اباء عثمان</t>
  </si>
  <si>
    <t>ابتسام عربشه</t>
  </si>
  <si>
    <t>محمد عزت</t>
  </si>
  <si>
    <t>ايهم ديب</t>
  </si>
  <si>
    <t>أحمد شرباجي</t>
  </si>
  <si>
    <t>بشرى بوظو</t>
  </si>
  <si>
    <t>ديانا سليمان</t>
  </si>
  <si>
    <t>راما خليل</t>
  </si>
  <si>
    <t>رؤى  محمد العبد الله</t>
  </si>
  <si>
    <t>ساره يعقوب</t>
  </si>
  <si>
    <t>سالي  الشيخ علي</t>
  </si>
  <si>
    <t>سراء ميا</t>
  </si>
  <si>
    <t>صبحي  شيخ شعبان</t>
  </si>
  <si>
    <t>غنى الدقاق</t>
  </si>
  <si>
    <t>فيصل الحجي</t>
  </si>
  <si>
    <t>كلودين عبدو</t>
  </si>
  <si>
    <t>محمد ماهر  راضي</t>
  </si>
  <si>
    <t>محمود داده</t>
  </si>
  <si>
    <t>مريم  كمال الدين</t>
  </si>
  <si>
    <t>ميساء خير</t>
  </si>
  <si>
    <t>نور خليل</t>
  </si>
  <si>
    <t>هبه ليلا</t>
  </si>
  <si>
    <t>احمد حلاوة</t>
  </si>
  <si>
    <t>الاء عباس</t>
  </si>
  <si>
    <t>اماني الشولي</t>
  </si>
  <si>
    <t>انتصار البدوي</t>
  </si>
  <si>
    <t>أيمن الخرج</t>
  </si>
  <si>
    <t>آلاء  الشامي عثمان</t>
  </si>
  <si>
    <t>آلاء الشبعاني</t>
  </si>
  <si>
    <t>باسل البشلاوي</t>
  </si>
  <si>
    <t>بثينه جابر</t>
  </si>
  <si>
    <t>بشرى الرطب</t>
  </si>
  <si>
    <t>حسين سرجاوي</t>
  </si>
  <si>
    <t>حليمه محمد</t>
  </si>
  <si>
    <t>دعاء سقر</t>
  </si>
  <si>
    <t>راغده رشيد</t>
  </si>
  <si>
    <t>جادو</t>
  </si>
  <si>
    <t>راما دحلا</t>
  </si>
  <si>
    <t>رنا سعد</t>
  </si>
  <si>
    <t>رهف  أبو زيد</t>
  </si>
  <si>
    <t>رهف البدر</t>
  </si>
  <si>
    <t>ريما فوراني</t>
  </si>
  <si>
    <t>ساره بحبوح</t>
  </si>
  <si>
    <t>سها فضلون</t>
  </si>
  <si>
    <t>شهرزاد الشغري</t>
  </si>
  <si>
    <t>طلال البرجس</t>
  </si>
  <si>
    <t>عبير الحسين</t>
  </si>
  <si>
    <t>عمر الدباس</t>
  </si>
  <si>
    <t>عهد مرشد</t>
  </si>
  <si>
    <t>غاليه طرابلسي</t>
  </si>
  <si>
    <t>فراس رديني</t>
  </si>
  <si>
    <t>كنانا زعرور</t>
  </si>
  <si>
    <t>ليلاف جمعه</t>
  </si>
  <si>
    <t>عبد الباقي</t>
  </si>
  <si>
    <t>محمد فهد  قره حديد</t>
  </si>
  <si>
    <t>محمود بلورفان</t>
  </si>
  <si>
    <t>مريانه عيسى</t>
  </si>
  <si>
    <t>مريم المصري</t>
  </si>
  <si>
    <t>نسرين حسن</t>
  </si>
  <si>
    <t>نور السلمان</t>
  </si>
  <si>
    <t>هنادي زيتوني</t>
  </si>
  <si>
    <t>هيا الجرمقاني</t>
  </si>
  <si>
    <t>يامن دياب</t>
  </si>
  <si>
    <t>يامن شاكر</t>
  </si>
  <si>
    <t>رنيم حجلي</t>
  </si>
  <si>
    <t>حمزه قدور</t>
  </si>
  <si>
    <t>راما حمشو</t>
  </si>
  <si>
    <t>أحمد برو</t>
  </si>
  <si>
    <t>رزان الناطور</t>
  </si>
  <si>
    <t>طارق حمادي</t>
  </si>
  <si>
    <t>نورا وزان</t>
  </si>
  <si>
    <t>اسراء برهوم</t>
  </si>
  <si>
    <t xml:space="preserve">الاء رجاالمحمد الدندل </t>
  </si>
  <si>
    <t>ثناء الأطرش</t>
  </si>
  <si>
    <t>حلا دملخي</t>
  </si>
  <si>
    <t xml:space="preserve">حميدة محمد </t>
  </si>
  <si>
    <t xml:space="preserve">دعاء حماديه </t>
  </si>
  <si>
    <t xml:space="preserve">محمدبسام </t>
  </si>
  <si>
    <t xml:space="preserve">رائد حلاوه </t>
  </si>
  <si>
    <t>رحاب الدياب</t>
  </si>
  <si>
    <t xml:space="preserve">رشا السليمان </t>
  </si>
  <si>
    <t>رغداء الصبان</t>
  </si>
  <si>
    <t>رنا سوادي</t>
  </si>
  <si>
    <t>رهف الجبين</t>
  </si>
  <si>
    <t xml:space="preserve">عامر اشمر </t>
  </si>
  <si>
    <t>عامر شحود</t>
  </si>
  <si>
    <t xml:space="preserve">عبير حمدان </t>
  </si>
  <si>
    <t>علا  شرف الدين</t>
  </si>
  <si>
    <t xml:space="preserve">عمر غفير </t>
  </si>
  <si>
    <t>غدير ابو حامد</t>
  </si>
  <si>
    <t>غزل مخللاتي</t>
  </si>
  <si>
    <t>محمدغسان</t>
  </si>
  <si>
    <t xml:space="preserve">فطوم قصاب </t>
  </si>
  <si>
    <t>مظفر</t>
  </si>
  <si>
    <t>قمر نجيب</t>
  </si>
  <si>
    <t>ليندا وانلي</t>
  </si>
  <si>
    <t xml:space="preserve">محي الدين الفرخ </t>
  </si>
  <si>
    <t>مرح ابراهيم</t>
  </si>
  <si>
    <t>مروه بزازي</t>
  </si>
  <si>
    <t>مروه شاوي</t>
  </si>
  <si>
    <t>عبدالجليل</t>
  </si>
  <si>
    <t xml:space="preserve">نبيه اللحام </t>
  </si>
  <si>
    <t>نسرين الدبيسي</t>
  </si>
  <si>
    <t>نور بدوي</t>
  </si>
  <si>
    <t>نور نزهه</t>
  </si>
  <si>
    <t>محمدصفوح</t>
  </si>
  <si>
    <t>نيفين رزاز</t>
  </si>
  <si>
    <t xml:space="preserve">وعد غانم </t>
  </si>
  <si>
    <t xml:space="preserve">نظام الدين </t>
  </si>
  <si>
    <t>سعاد موسى</t>
  </si>
  <si>
    <t xml:space="preserve">سميه حسين </t>
  </si>
  <si>
    <t xml:space="preserve">سوزان عبيد </t>
  </si>
  <si>
    <t xml:space="preserve">طه الزعبي </t>
  </si>
  <si>
    <t xml:space="preserve">عبد الستار حسين </t>
  </si>
  <si>
    <t xml:space="preserve">علاء غرز الدين </t>
  </si>
  <si>
    <t xml:space="preserve">وهيب </t>
  </si>
  <si>
    <t xml:space="preserve">علي سليمان </t>
  </si>
  <si>
    <t xml:space="preserve">علي قدور </t>
  </si>
  <si>
    <t xml:space="preserve">غدير اسكندر </t>
  </si>
  <si>
    <t>فايزة نصر</t>
  </si>
  <si>
    <t xml:space="preserve">لبنى خيرى أغا </t>
  </si>
  <si>
    <t xml:space="preserve">لين جمران </t>
  </si>
  <si>
    <t xml:space="preserve">مهند </t>
  </si>
  <si>
    <t xml:space="preserve">ماريا ابراهيم </t>
  </si>
  <si>
    <t xml:space="preserve">مارينا لطفي </t>
  </si>
  <si>
    <t xml:space="preserve">محمد الحجي </t>
  </si>
  <si>
    <t>محمد الحنش</t>
  </si>
  <si>
    <t xml:space="preserve">محمد القليح </t>
  </si>
  <si>
    <t>محمد صلاح الدين المحني</t>
  </si>
  <si>
    <t xml:space="preserve">محمد موسى </t>
  </si>
  <si>
    <t>محمد نور دراق السباعي</t>
  </si>
  <si>
    <t>مصطفى درويش</t>
  </si>
  <si>
    <t xml:space="preserve">محمدكامل </t>
  </si>
  <si>
    <t xml:space="preserve">منار مرشد رضوان </t>
  </si>
  <si>
    <t>مها بحصاص</t>
  </si>
  <si>
    <t xml:space="preserve">نارمين منصور </t>
  </si>
  <si>
    <t xml:space="preserve">نور الحفار </t>
  </si>
  <si>
    <t xml:space="preserve">فاروق </t>
  </si>
  <si>
    <t xml:space="preserve">هبه فرا </t>
  </si>
  <si>
    <t>وعد زين الدين</t>
  </si>
  <si>
    <t xml:space="preserve">ولاء علوش </t>
  </si>
  <si>
    <t xml:space="preserve">راجي </t>
  </si>
  <si>
    <t>احمد دردس</t>
  </si>
  <si>
    <t>اسماء الوادي</t>
  </si>
  <si>
    <t>اسماعيل ونوس</t>
  </si>
  <si>
    <t>اصاله زهر الدين</t>
  </si>
  <si>
    <t>ايمان ابو قويدر</t>
  </si>
  <si>
    <t>ايمان الشالات</t>
  </si>
  <si>
    <t>بثينه الشلبي</t>
  </si>
  <si>
    <t>بشار الحلقي</t>
  </si>
  <si>
    <t>بشرى بشير</t>
  </si>
  <si>
    <t>جعفر الحافي</t>
  </si>
  <si>
    <t>حلا كلزيه</t>
  </si>
  <si>
    <t>حنان مفلح</t>
  </si>
  <si>
    <t>خاشعه علي</t>
  </si>
  <si>
    <t>خالده عبد الرحمن</t>
  </si>
  <si>
    <t>خليل العلي</t>
  </si>
  <si>
    <t>خليل خليل</t>
  </si>
  <si>
    <t>رحمه القاسم</t>
  </si>
  <si>
    <t>ردينه علامه</t>
  </si>
  <si>
    <t>رزان الرفاعي</t>
  </si>
  <si>
    <t>رشا مصطفى</t>
  </si>
  <si>
    <t>وهب</t>
  </si>
  <si>
    <t>رنا اليونس</t>
  </si>
  <si>
    <t>رنى ديوب</t>
  </si>
  <si>
    <t>رؤى شيخو بيري</t>
  </si>
  <si>
    <t>رياض الاحمد</t>
  </si>
  <si>
    <t>خلوف</t>
  </si>
  <si>
    <t>ريم زخور</t>
  </si>
  <si>
    <t>ريم طراف</t>
  </si>
  <si>
    <t>زينب علي جبري</t>
  </si>
  <si>
    <t>ساره شموط</t>
  </si>
  <si>
    <t>سوسن صقر</t>
  </si>
  <si>
    <t>صفيه الحماده</t>
  </si>
  <si>
    <t>عادل العلي</t>
  </si>
  <si>
    <t>عبد القادر الحكيم</t>
  </si>
  <si>
    <t>عمار شراره</t>
  </si>
  <si>
    <t>فاطمه دحدوح</t>
  </si>
  <si>
    <t>فدوى سليمان</t>
  </si>
  <si>
    <t>فرح نتوف</t>
  </si>
  <si>
    <t>فضيه السلمان</t>
  </si>
  <si>
    <t>فينوس الحجلي</t>
  </si>
  <si>
    <t>كندا نصر</t>
  </si>
  <si>
    <t>نصار</t>
  </si>
  <si>
    <t>لميس العثمان</t>
  </si>
  <si>
    <t>مهواش</t>
  </si>
  <si>
    <t>مجد اليوسف</t>
  </si>
  <si>
    <t>محمد ديوب</t>
  </si>
  <si>
    <t>محمد عدنان المنير</t>
  </si>
  <si>
    <t>مروة القاضي</t>
  </si>
  <si>
    <t>احمدحلمي</t>
  </si>
  <si>
    <t>مروه الشفيع</t>
  </si>
  <si>
    <t>مريم غزال فتح الله</t>
  </si>
  <si>
    <t>فتح الله</t>
  </si>
  <si>
    <t>مريم منصور</t>
  </si>
  <si>
    <t>معاويه الحلبي</t>
  </si>
  <si>
    <t>منال بيضون</t>
  </si>
  <si>
    <t>ميسم العلي</t>
  </si>
  <si>
    <t>نجلاء خليل</t>
  </si>
  <si>
    <t>نرجس الحمود</t>
  </si>
  <si>
    <t>نسيبه الديري</t>
  </si>
  <si>
    <t>نور الرفاعي</t>
  </si>
  <si>
    <t>نيكول بلوظيه</t>
  </si>
  <si>
    <t>هزار الحلبي</t>
  </si>
  <si>
    <t>هلا ملحم</t>
  </si>
  <si>
    <t>وافي المفلح</t>
  </si>
  <si>
    <t>وجيه نحلاوي</t>
  </si>
  <si>
    <t>وسام تقلا</t>
  </si>
  <si>
    <t>يارا اليونس</t>
  </si>
  <si>
    <t>عند اختيار المقرر تضع بجانب اسم المقرر بالعمود الأزرق رقم /1/</t>
  </si>
  <si>
    <r>
      <t xml:space="preserve">ثم تسليم استمارة التسجيل مع إيصال المصرف إلى شؤون طلاب الدراسات الدولية والدبلوماسية - كلية الالعلوم السياسية - الطابق الاول خلال مدة أقصاها أسبوع من تاريخ إرسال الإيميل .
</t>
    </r>
    <r>
      <rPr>
        <b/>
        <sz val="14"/>
        <color theme="0"/>
        <rFont val="Sakkal Majalla"/>
      </rPr>
      <t>أو إرسالها عن طريق المؤسسة العامة للبريد إلى العنوان التالي :</t>
    </r>
    <r>
      <rPr>
        <sz val="14"/>
        <color theme="0"/>
        <rFont val="Sakkal Majalla"/>
      </rPr>
      <t xml:space="preserve">
 دمشق -مزة - مركز التعليم المفتوح - جانب المدينة الجامعية - ص ب/ 35063/</t>
    </r>
  </si>
  <si>
    <t>العربية السورية</t>
  </si>
  <si>
    <t>الفلسطينية السورية</t>
  </si>
  <si>
    <t>العراقية</t>
  </si>
  <si>
    <t>نهاد</t>
  </si>
  <si>
    <t>اللبنانية</t>
  </si>
  <si>
    <t>الأردنية</t>
  </si>
  <si>
    <t>شرعية</t>
  </si>
  <si>
    <t>العربية الفلسطينية</t>
  </si>
  <si>
    <t>غير سورية</t>
  </si>
  <si>
    <t xml:space="preserve">اليمنية </t>
  </si>
  <si>
    <t>التونسية</t>
  </si>
  <si>
    <t>رقم الإيقاف</t>
  </si>
  <si>
    <t>تدوير الرسوم</t>
  </si>
  <si>
    <t>أدخل الرقم الإمتحاني</t>
  </si>
  <si>
    <t>غير سوري</t>
  </si>
  <si>
    <t>01</t>
  </si>
  <si>
    <t>رقم جواز السفر لغير السوريين</t>
  </si>
  <si>
    <t>رقم الهاتف</t>
  </si>
  <si>
    <t>02</t>
  </si>
  <si>
    <t>03</t>
  </si>
  <si>
    <t>04</t>
  </si>
  <si>
    <t>05</t>
  </si>
  <si>
    <t>06</t>
  </si>
  <si>
    <t>07</t>
  </si>
  <si>
    <t>08</t>
  </si>
  <si>
    <t>09</t>
  </si>
  <si>
    <t>10</t>
  </si>
  <si>
    <t>11</t>
  </si>
  <si>
    <t>12</t>
  </si>
  <si>
    <t>13</t>
  </si>
  <si>
    <t>14</t>
  </si>
  <si>
    <t>الثانوية</t>
  </si>
  <si>
    <t>الأولى حديث</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</si>
  <si>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</si>
  <si>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</si>
  <si>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</si>
  <si>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</si>
  <si>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</si>
  <si>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</si>
  <si>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</si>
  <si>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</si>
  <si>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</si>
  <si>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</si>
  <si>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</si>
  <si>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</si>
  <si>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</si>
  <si>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</si>
  <si>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</si>
  <si>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</si>
  <si>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</si>
  <si>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</si>
  <si>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</si>
  <si>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</si>
  <si>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</si>
  <si>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</si>
  <si>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</si>
  <si>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</si>
  <si>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</si>
  <si>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</si>
  <si>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</si>
  <si>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</si>
  <si>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</si>
  <si>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</si>
  <si>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</si>
  <si>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</si>
  <si>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</si>
  <si>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</si>
  <si>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</si>
  <si>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</si>
  <si>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</si>
  <si>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</si>
  <si>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</si>
  <si>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</si>
  <si>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</si>
  <si>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</si>
  <si>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</si>
  <si>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</si>
  <si>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</si>
  <si>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</si>
  <si>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</si>
  <si>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</si>
  <si>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</si>
  <si>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</si>
  <si>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</si>
  <si>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</si>
  <si>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</si>
  <si>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</si>
  <si>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</si>
  <si>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</si>
  <si>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</si>
  <si>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</si>
  <si>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رقم الطالب:</t>
  </si>
  <si>
    <t>السنة:</t>
  </si>
  <si>
    <t>الجنس:</t>
  </si>
  <si>
    <t>تاريخ الميلاد:</t>
  </si>
  <si>
    <t>مكان الميلاد:</t>
  </si>
  <si>
    <t>الجنسية:</t>
  </si>
  <si>
    <t>الرقم الوطني:</t>
  </si>
  <si>
    <t>مكان ورقم القيد:</t>
  </si>
  <si>
    <t>المحافظة الدائمة:</t>
  </si>
  <si>
    <t>شعبة التجنيد:</t>
  </si>
  <si>
    <t>نوع الثانوية:</t>
  </si>
  <si>
    <t>محافظتها:</t>
  </si>
  <si>
    <t>الموبايل:</t>
  </si>
  <si>
    <t>الهاتف:</t>
  </si>
  <si>
    <t>الرسوم المدورة</t>
  </si>
  <si>
    <t>الرسوم</t>
  </si>
  <si>
    <t>البيانات باللغة الإنكليزية</t>
  </si>
  <si>
    <t>فصول الإنقطاع</t>
  </si>
  <si>
    <t>رسم فصل الانقطاع</t>
  </si>
  <si>
    <t>رسم تسجيل سنوي</t>
  </si>
  <si>
    <t>محافظة الشهادة</t>
  </si>
  <si>
    <t>ايمن البلخي</t>
  </si>
  <si>
    <t>معن ديوب</t>
  </si>
  <si>
    <t>عبود</t>
  </si>
  <si>
    <t>هيام حباب</t>
  </si>
  <si>
    <t>لين مدينه</t>
  </si>
  <si>
    <t xml:space="preserve">راما محمد </t>
  </si>
  <si>
    <t xml:space="preserve">اياد ابو حمود </t>
  </si>
  <si>
    <t xml:space="preserve">مخلص </t>
  </si>
  <si>
    <t xml:space="preserve">أحمد بردان </t>
  </si>
  <si>
    <t xml:space="preserve">رؤوف </t>
  </si>
  <si>
    <t xml:space="preserve">عبير سلطان </t>
  </si>
  <si>
    <t xml:space="preserve">عذبه حوريه </t>
  </si>
  <si>
    <t xml:space="preserve">نادر </t>
  </si>
  <si>
    <t>كنانه الحارس</t>
  </si>
  <si>
    <t xml:space="preserve">رشيد </t>
  </si>
  <si>
    <t>منار النفوري</t>
  </si>
  <si>
    <t xml:space="preserve">نورا السمان </t>
  </si>
  <si>
    <t xml:space="preserve">محمد سامر </t>
  </si>
  <si>
    <t>احمد الحجي</t>
  </si>
  <si>
    <t>باسمه بركات</t>
  </si>
  <si>
    <t>حسين همام</t>
  </si>
  <si>
    <t>جودت</t>
  </si>
  <si>
    <t>رأفت الخليل</t>
  </si>
  <si>
    <t>رفاه يوسف</t>
  </si>
  <si>
    <t>روان هيا الخطيب</t>
  </si>
  <si>
    <t>روز تقلا</t>
  </si>
  <si>
    <t>شحيده</t>
  </si>
  <si>
    <t>روزانا الباسط</t>
  </si>
  <si>
    <t>روضه السعيدي</t>
  </si>
  <si>
    <t>ريم الحسن</t>
  </si>
  <si>
    <t>زينب ديب</t>
  </si>
  <si>
    <t>سناء الحمود</t>
  </si>
  <si>
    <t>سناء خطاب</t>
  </si>
  <si>
    <t>سوزان الخليف</t>
  </si>
  <si>
    <t>شايش</t>
  </si>
  <si>
    <t>طارق عبد الله</t>
  </si>
  <si>
    <t>عامر عبيد</t>
  </si>
  <si>
    <t>محمد صلاح</t>
  </si>
  <si>
    <t>علي صبوح</t>
  </si>
  <si>
    <t>رضى</t>
  </si>
  <si>
    <t>علي عباس</t>
  </si>
  <si>
    <t>عمار الناصر</t>
  </si>
  <si>
    <t>عمار درموش</t>
  </si>
  <si>
    <t>عدوان</t>
  </si>
  <si>
    <t>لينا الميسر</t>
  </si>
  <si>
    <t>خير</t>
  </si>
  <si>
    <t>محمد حسام فرحات الجزائري</t>
  </si>
  <si>
    <t>مريان طاووش</t>
  </si>
  <si>
    <t>بسلان</t>
  </si>
  <si>
    <t>ملهم اسماعيل</t>
  </si>
  <si>
    <t>مهران كرمو</t>
  </si>
  <si>
    <t>نبيله منينه</t>
  </si>
  <si>
    <t>هاجر الحاج جنيد</t>
  </si>
  <si>
    <t>هدى الحميد</t>
  </si>
  <si>
    <t>هديه قدور</t>
  </si>
  <si>
    <t>هناء الاحمد</t>
  </si>
  <si>
    <t>وفاء زاهر</t>
  </si>
  <si>
    <t>احمد نزار  تمر اغا</t>
  </si>
  <si>
    <t>نذير</t>
  </si>
  <si>
    <t>دانا غنام</t>
  </si>
  <si>
    <t>رامي يحيى</t>
  </si>
  <si>
    <t>صباح صهريج</t>
  </si>
  <si>
    <t>محمد القنطار</t>
  </si>
  <si>
    <t>محمود طارق  صباغ</t>
  </si>
  <si>
    <t xml:space="preserve">مرح ابويزبك </t>
  </si>
  <si>
    <t>معضاد ابو عمار</t>
  </si>
  <si>
    <t>صابر</t>
  </si>
  <si>
    <t>آيات الحسوني</t>
  </si>
  <si>
    <t>تمام عابدين</t>
  </si>
  <si>
    <t>روان حسون</t>
  </si>
  <si>
    <t>ادوار</t>
  </si>
  <si>
    <t>محمد موسى</t>
  </si>
  <si>
    <t>يزن السهوي</t>
  </si>
  <si>
    <t>مراد فطوم</t>
  </si>
  <si>
    <t>صدر الدين</t>
  </si>
  <si>
    <t>عبد العزيز  الماشي</t>
  </si>
  <si>
    <t xml:space="preserve">وضاء عمران </t>
  </si>
  <si>
    <t>سوزان اليمني</t>
  </si>
  <si>
    <t>تغريد الشربجي</t>
  </si>
  <si>
    <t>ابراهيم اوهان</t>
  </si>
  <si>
    <t>جوزيف</t>
  </si>
  <si>
    <t>ابراهيم حرب</t>
  </si>
  <si>
    <t>احلام عليشه</t>
  </si>
  <si>
    <t>احمد المحمدالهلال</t>
  </si>
  <si>
    <t>عبدالمجيد</t>
  </si>
  <si>
    <t>اروى الغزالي</t>
  </si>
  <si>
    <t>اسامة بوفاضل</t>
  </si>
  <si>
    <t>اسماعيل منصور</t>
  </si>
  <si>
    <t>الاء نصرالله</t>
  </si>
  <si>
    <t>محمد رافت</t>
  </si>
  <si>
    <t>البراء علوني</t>
  </si>
  <si>
    <t>الحمزه عيسى</t>
  </si>
  <si>
    <t>الفاتح مهنا</t>
  </si>
  <si>
    <t>انس الجنيد</t>
  </si>
  <si>
    <t>اياد عبود</t>
  </si>
  <si>
    <t>ايفلين علي</t>
  </si>
  <si>
    <t>ايلين حمدان</t>
  </si>
  <si>
    <t>أحلام سلحب</t>
  </si>
  <si>
    <t>أحمد سميد</t>
  </si>
  <si>
    <t>آزر درويش</t>
  </si>
  <si>
    <t>آلاء الدهام</t>
  </si>
  <si>
    <t xml:space="preserve">آلاء العياش </t>
  </si>
  <si>
    <t>آلاء زاكياني</t>
  </si>
  <si>
    <t>آية النجار</t>
  </si>
  <si>
    <t>باسل ابوالهيجاء</t>
  </si>
  <si>
    <t>باسل ظاظا</t>
  </si>
  <si>
    <t>براءه نشواتي</t>
  </si>
  <si>
    <t>محمدلؤي</t>
  </si>
  <si>
    <t xml:space="preserve">بيان بزازه </t>
  </si>
  <si>
    <t>تغريد محمد</t>
  </si>
  <si>
    <t>جلنار عباس</t>
  </si>
  <si>
    <t>جورج كوركيس</t>
  </si>
  <si>
    <t>حسام اسماعيل</t>
  </si>
  <si>
    <t>حسام الحاج كسار</t>
  </si>
  <si>
    <t>سلوم</t>
  </si>
  <si>
    <t>حسام الخليل</t>
  </si>
  <si>
    <t>مطانس</t>
  </si>
  <si>
    <t>حسن خطاب</t>
  </si>
  <si>
    <t>حسناء الكيالي</t>
  </si>
  <si>
    <t>حمادة رحابي</t>
  </si>
  <si>
    <t>حمزه الشحادات</t>
  </si>
  <si>
    <t>حمود المشوط</t>
  </si>
  <si>
    <t>غياس</t>
  </si>
  <si>
    <t>حميد السينو</t>
  </si>
  <si>
    <t>حنين المصطفى</t>
  </si>
  <si>
    <t>خطار أبوضاهر</t>
  </si>
  <si>
    <t>دعاء زيتون</t>
  </si>
  <si>
    <t>ديما فرهود</t>
  </si>
  <si>
    <t>راما محمود</t>
  </si>
  <si>
    <t>رانيا جديد</t>
  </si>
  <si>
    <t>ربا الغصيني</t>
  </si>
  <si>
    <t>ربى عبد النور</t>
  </si>
  <si>
    <t>ربيع خزام</t>
  </si>
  <si>
    <t>رشا حيش</t>
  </si>
  <si>
    <t>رضوه السليمان</t>
  </si>
  <si>
    <t>رندى حسن</t>
  </si>
  <si>
    <t>رنيم شجره</t>
  </si>
  <si>
    <t>روان ابوالروس</t>
  </si>
  <si>
    <t>روشين نعسان</t>
  </si>
  <si>
    <t>ريدان  حاج علي</t>
  </si>
  <si>
    <t>ريم حيدر</t>
  </si>
  <si>
    <t>عبدالعزيز</t>
  </si>
  <si>
    <t>زين شاهين</t>
  </si>
  <si>
    <t>زينب حمود</t>
  </si>
  <si>
    <t>ساره ابراهيم</t>
  </si>
  <si>
    <t>سالي الرعواني</t>
  </si>
  <si>
    <t>سحر العقباني</t>
  </si>
  <si>
    <t>سلاف ابراهيم</t>
  </si>
  <si>
    <t>سلمى نادر</t>
  </si>
  <si>
    <t>سليم حلال</t>
  </si>
  <si>
    <t>سليمان التوت</t>
  </si>
  <si>
    <t>سمر الخطيب</t>
  </si>
  <si>
    <t>سمر خبيز</t>
  </si>
  <si>
    <t>سناء ابراهيم</t>
  </si>
  <si>
    <t>سندس ابواللبن</t>
  </si>
  <si>
    <t>سهى فالح</t>
  </si>
  <si>
    <t>عبد المولى</t>
  </si>
  <si>
    <t>سيرين العاقل</t>
  </si>
  <si>
    <t>شادي الحلبي</t>
  </si>
  <si>
    <t>شادي عيسى</t>
  </si>
  <si>
    <t>راجح</t>
  </si>
  <si>
    <t>شادي فارس</t>
  </si>
  <si>
    <t>شاديه الضاهر</t>
  </si>
  <si>
    <t>شام سكر</t>
  </si>
  <si>
    <t>شهاب الجبل</t>
  </si>
  <si>
    <t>شهد الشراره</t>
  </si>
  <si>
    <t>صبا صوان</t>
  </si>
  <si>
    <t>صفاء حسن</t>
  </si>
  <si>
    <t>صفيه خالد</t>
  </si>
  <si>
    <t>صهيب احمد</t>
  </si>
  <si>
    <t>طارق عباس</t>
  </si>
  <si>
    <t>طلال العلي</t>
  </si>
  <si>
    <t>عادل الخوري</t>
  </si>
  <si>
    <t>عامر حديدي</t>
  </si>
  <si>
    <t>عامر حمود</t>
  </si>
  <si>
    <t>عبد الله اسماعيل</t>
  </si>
  <si>
    <t>عبدالله المحيميد</t>
  </si>
  <si>
    <t>عبدالمحسن غصن</t>
  </si>
  <si>
    <t>عبير عقل</t>
  </si>
  <si>
    <t>عبير عويد</t>
  </si>
  <si>
    <t>عصام عامر</t>
  </si>
  <si>
    <t>غالب</t>
  </si>
  <si>
    <t xml:space="preserve">عفراء عثمان </t>
  </si>
  <si>
    <t>عقبه اسماعيل</t>
  </si>
  <si>
    <t>علا سلمان</t>
  </si>
  <si>
    <t>علا نقار</t>
  </si>
  <si>
    <t>علاء عيسى</t>
  </si>
  <si>
    <t>علي الاحمد</t>
  </si>
  <si>
    <t>علي الجمال</t>
  </si>
  <si>
    <t>علي ديوب</t>
  </si>
  <si>
    <t>علي علي</t>
  </si>
  <si>
    <t>علياء علي الابرص</t>
  </si>
  <si>
    <t>عمر السليمان</t>
  </si>
  <si>
    <t>عهد القبلان</t>
  </si>
  <si>
    <t>غدير عاقل</t>
  </si>
  <si>
    <t>فادي العقلة</t>
  </si>
  <si>
    <t>عبد المحسن</t>
  </si>
  <si>
    <t>فاديا الجوجو</t>
  </si>
  <si>
    <t>فاطمه السعد</t>
  </si>
  <si>
    <t xml:space="preserve">فراس بلال </t>
  </si>
  <si>
    <t>فرحان الحسون الخلف</t>
  </si>
  <si>
    <t>فردوس جنيد</t>
  </si>
  <si>
    <t>قصي سويدان</t>
  </si>
  <si>
    <t>كريم حسن</t>
  </si>
  <si>
    <t>كندا محمدعلي حسن</t>
  </si>
  <si>
    <t>وائل</t>
  </si>
  <si>
    <t xml:space="preserve">لام مجبور </t>
  </si>
  <si>
    <t>لانا شكير</t>
  </si>
  <si>
    <t xml:space="preserve">محمد حسام الدين </t>
  </si>
  <si>
    <t>لما اسعد</t>
  </si>
  <si>
    <t>على</t>
  </si>
  <si>
    <t>لؤي اليماني</t>
  </si>
  <si>
    <t>ليزا عرابي</t>
  </si>
  <si>
    <t xml:space="preserve">ليلى عبيد </t>
  </si>
  <si>
    <t>لين الكراد</t>
  </si>
  <si>
    <t>ليندا الدارس</t>
  </si>
  <si>
    <t>ماجد الاخرس</t>
  </si>
  <si>
    <t xml:space="preserve">ماجده محمد </t>
  </si>
  <si>
    <t>مجد احمد</t>
  </si>
  <si>
    <t>مجد مضاوي</t>
  </si>
  <si>
    <t>مجدولين الرفاعي</t>
  </si>
  <si>
    <t>محمد ادريس</t>
  </si>
  <si>
    <t>محمد الحمدان</t>
  </si>
  <si>
    <t>محمد بحاح</t>
  </si>
  <si>
    <t>محمد حسين</t>
  </si>
  <si>
    <t>محمد حميدو</t>
  </si>
  <si>
    <t>مرشد</t>
  </si>
  <si>
    <t>محمد عاشور</t>
  </si>
  <si>
    <t>عبداللطيف</t>
  </si>
  <si>
    <t>محمد علوش</t>
  </si>
  <si>
    <t>محمد مهند السبيعي</t>
  </si>
  <si>
    <t>محمد نور الشراره</t>
  </si>
  <si>
    <t>محمد هشام المعراوي</t>
  </si>
  <si>
    <t>محمد جهاد</t>
  </si>
  <si>
    <t>محمداسامة  الاحمد</t>
  </si>
  <si>
    <t>محمدخير  بزي</t>
  </si>
  <si>
    <t>محمدزهير زيدان</t>
  </si>
  <si>
    <t>محمدعلي الحسن</t>
  </si>
  <si>
    <t>محمدنزار بنيان</t>
  </si>
  <si>
    <t>محمديامن الكل</t>
  </si>
  <si>
    <t xml:space="preserve">محمود الويس </t>
  </si>
  <si>
    <t>محمود درويش</t>
  </si>
  <si>
    <t>محمود سعد</t>
  </si>
  <si>
    <t>مرح حيدر</t>
  </si>
  <si>
    <t>مروه الحسن سيف</t>
  </si>
  <si>
    <t>مروى أحمد</t>
  </si>
  <si>
    <t>مريم الدرج</t>
  </si>
  <si>
    <t>مصعب مبارك</t>
  </si>
  <si>
    <t>معين دالي</t>
  </si>
  <si>
    <t>منار اسماعيل</t>
  </si>
  <si>
    <t>موسى القاسم</t>
  </si>
  <si>
    <t>مؤيد شاهين</t>
  </si>
  <si>
    <t>مي بارودي</t>
  </si>
  <si>
    <t>حكم</t>
  </si>
  <si>
    <t>ميساء العلي</t>
  </si>
  <si>
    <t>ناصيف</t>
  </si>
  <si>
    <t>ميساء حبقه</t>
  </si>
  <si>
    <t>ميساء يونس</t>
  </si>
  <si>
    <t>ناصر العقيد</t>
  </si>
  <si>
    <t>نبيل يوسف</t>
  </si>
  <si>
    <t>نورالدين</t>
  </si>
  <si>
    <t>نجود ضاوي</t>
  </si>
  <si>
    <t>نسرين الرافع</t>
  </si>
  <si>
    <t>نسرين المصري</t>
  </si>
  <si>
    <t>أسامة</t>
  </si>
  <si>
    <t>نعمات النومان</t>
  </si>
  <si>
    <t>نوار اسماعيل</t>
  </si>
  <si>
    <t>نوال السعدي</t>
  </si>
  <si>
    <t>نور الحريري</t>
  </si>
  <si>
    <t>محمدخالد</t>
  </si>
  <si>
    <t>نور الدالاتي</t>
  </si>
  <si>
    <t>نور شمص</t>
  </si>
  <si>
    <t>نور عقيل</t>
  </si>
  <si>
    <t>نور ميلان قول</t>
  </si>
  <si>
    <t>نورشان العلي العبد</t>
  </si>
  <si>
    <t>نورما اسماعيل</t>
  </si>
  <si>
    <t>هادي جنود</t>
  </si>
  <si>
    <t>هاني فرجاني</t>
  </si>
  <si>
    <t>هبا عربي</t>
  </si>
  <si>
    <t>هبه خضره</t>
  </si>
  <si>
    <t>هبه ديب</t>
  </si>
  <si>
    <t>هدى السفطلي</t>
  </si>
  <si>
    <t>هديل الناصر</t>
  </si>
  <si>
    <t>هزار جوده</t>
  </si>
  <si>
    <t>محمدسعيد</t>
  </si>
  <si>
    <t>هنادي عتمه</t>
  </si>
  <si>
    <t>هنادي عزام</t>
  </si>
  <si>
    <t>هيفاء الحمصي</t>
  </si>
  <si>
    <t>وائل اسبر</t>
  </si>
  <si>
    <t>وسيم ابراهيم</t>
  </si>
  <si>
    <t>وسيم عاشور</t>
  </si>
  <si>
    <t>وصال بدور</t>
  </si>
  <si>
    <t>ولاء حمدان</t>
  </si>
  <si>
    <t>يارا علان</t>
  </si>
  <si>
    <t>يحيى السيدذاكر</t>
  </si>
  <si>
    <t>صهيب</t>
  </si>
  <si>
    <t>يسره كيوان</t>
  </si>
  <si>
    <t>يوشع جديد</t>
  </si>
  <si>
    <t>ايمن الطعمه</t>
  </si>
  <si>
    <t>سلاف الخطيب</t>
  </si>
  <si>
    <t>احمد عجاج</t>
  </si>
  <si>
    <t>تمام ابراهيم</t>
  </si>
  <si>
    <t>ميرفت الحمد</t>
  </si>
  <si>
    <t>احمد صبح</t>
  </si>
  <si>
    <t>رنا الابراهيم</t>
  </si>
  <si>
    <t>ادهم شقير</t>
  </si>
  <si>
    <t xml:space="preserve">هبا بدور </t>
  </si>
  <si>
    <t>روبينيا البدور</t>
  </si>
  <si>
    <t>ضعف الرسوم</t>
  </si>
  <si>
    <t>كريم</t>
  </si>
  <si>
    <t>الفصل الأول 2018-2019</t>
  </si>
  <si>
    <t>الفصل الثاني 2018-2019</t>
  </si>
  <si>
    <t>الفصل الأول 2019-2020</t>
  </si>
  <si>
    <t>في حال وجود أي خطأ يمكنك التعديل من هنا</t>
  </si>
  <si>
    <t>إلى المصرف العقاري</t>
  </si>
  <si>
    <t>الفصل الثاني 2021-2022</t>
  </si>
  <si>
    <t>آيه  بكر الشهير بالكسواني</t>
  </si>
  <si>
    <t xml:space="preserve">رولا عثمان </t>
  </si>
  <si>
    <t xml:space="preserve">يحيى يوسف </t>
  </si>
  <si>
    <t>احمد السعيد</t>
  </si>
  <si>
    <t>احمد المحمد</t>
  </si>
  <si>
    <t>قدري</t>
  </si>
  <si>
    <t>احمد ديبو</t>
  </si>
  <si>
    <t>اريج قباقلي</t>
  </si>
  <si>
    <t>اسامة علوان</t>
  </si>
  <si>
    <t>اسعد طه</t>
  </si>
  <si>
    <t>بدرالدين</t>
  </si>
  <si>
    <t>اسماعيل البرهو</t>
  </si>
  <si>
    <t>عبدالرحيم</t>
  </si>
  <si>
    <t>اغيد السوسي</t>
  </si>
  <si>
    <t>مجيب</t>
  </si>
  <si>
    <t>امل اسبر</t>
  </si>
  <si>
    <t>انصاف احمد</t>
  </si>
  <si>
    <t>اويس ادريس</t>
  </si>
  <si>
    <t>بلال</t>
  </si>
  <si>
    <t>ايمان اليوسف</t>
  </si>
  <si>
    <t>ايناس علي</t>
  </si>
  <si>
    <t>أحمد جوجو</t>
  </si>
  <si>
    <t>محمد سالم</t>
  </si>
  <si>
    <t>أريج محمد</t>
  </si>
  <si>
    <t>أسامه ابراهيم</t>
  </si>
  <si>
    <t>عبدالقادر</t>
  </si>
  <si>
    <t>أسعد الاطرش</t>
  </si>
  <si>
    <t>آسيا اللحام</t>
  </si>
  <si>
    <t>محمدفاروق</t>
  </si>
  <si>
    <t>بكري القصيباتي</t>
  </si>
  <si>
    <t>بيان الأحمد</t>
  </si>
  <si>
    <t>عبد السميع</t>
  </si>
  <si>
    <t>تبارك استانبولي</t>
  </si>
  <si>
    <t>تقى عثمان</t>
  </si>
  <si>
    <t>ثريا الكنج</t>
  </si>
  <si>
    <t>جعفرالصادق البدراني</t>
  </si>
  <si>
    <t>جمال المنصور</t>
  </si>
  <si>
    <t>جنان العبد</t>
  </si>
  <si>
    <t>جنان رابعه</t>
  </si>
  <si>
    <t>محمدنذار</t>
  </si>
  <si>
    <t>حسام سليمان</t>
  </si>
  <si>
    <t>اياد</t>
  </si>
  <si>
    <t>حسام عازر</t>
  </si>
  <si>
    <t>حسن ابراهيم</t>
  </si>
  <si>
    <t>حسين الشمالي</t>
  </si>
  <si>
    <t>حضيري الهيشان</t>
  </si>
  <si>
    <t>جاسم</t>
  </si>
  <si>
    <t>حمزة الخليل</t>
  </si>
  <si>
    <t>تركي</t>
  </si>
  <si>
    <t>حمزه يوسف</t>
  </si>
  <si>
    <t>حنان ديبو</t>
  </si>
  <si>
    <t>حنان شهاب</t>
  </si>
  <si>
    <t>حنان محمد</t>
  </si>
  <si>
    <t>حنين عامر</t>
  </si>
  <si>
    <t>ختام محمد</t>
  </si>
  <si>
    <t>خطار ملاك</t>
  </si>
  <si>
    <t>عقاب</t>
  </si>
  <si>
    <t>دارين صطوف القاسم</t>
  </si>
  <si>
    <t>داليا حاج ياسين</t>
  </si>
  <si>
    <t>داليا معتوق</t>
  </si>
  <si>
    <t>دريد العبدالله</t>
  </si>
  <si>
    <t>محمدوليد</t>
  </si>
  <si>
    <t>دلع الميهوب</t>
  </si>
  <si>
    <t>ديانا الشلي</t>
  </si>
  <si>
    <t>ديانا سلمان</t>
  </si>
  <si>
    <t>رانيه تقلا</t>
  </si>
  <si>
    <t>رانيه حداد</t>
  </si>
  <si>
    <t>ربا العجيل</t>
  </si>
  <si>
    <t>ردينه مضهور</t>
  </si>
  <si>
    <t>رشا السمان</t>
  </si>
  <si>
    <t>حميد</t>
  </si>
  <si>
    <t>رغد مزعل</t>
  </si>
  <si>
    <t>رنا عثمان</t>
  </si>
  <si>
    <t>رنا ميا</t>
  </si>
  <si>
    <t>رنيم زيود</t>
  </si>
  <si>
    <t>رود الكويفي</t>
  </si>
  <si>
    <t>محمدديب</t>
  </si>
  <si>
    <t>روله جمعه</t>
  </si>
  <si>
    <t>ريم الحداد</t>
  </si>
  <si>
    <t>محمدفؤاد</t>
  </si>
  <si>
    <t>ريم يونس</t>
  </si>
  <si>
    <t>زكيه الحموي</t>
  </si>
  <si>
    <t>زهرالدين الخلف</t>
  </si>
  <si>
    <t>زهور المحضر</t>
  </si>
  <si>
    <t>زين العابدين علي</t>
  </si>
  <si>
    <t>مشهور</t>
  </si>
  <si>
    <t>زين سليمان</t>
  </si>
  <si>
    <t>زينه نعامي</t>
  </si>
  <si>
    <t>فايزعلاءالدين</t>
  </si>
  <si>
    <t>سارة القطان</t>
  </si>
  <si>
    <t>محمد سامح</t>
  </si>
  <si>
    <t>ساره العبيدالحسين</t>
  </si>
  <si>
    <t>سدرا بكز</t>
  </si>
  <si>
    <t>سلام قاضي امين</t>
  </si>
  <si>
    <t>سما بيبي</t>
  </si>
  <si>
    <t>بكري</t>
  </si>
  <si>
    <t>سماح اتمت</t>
  </si>
  <si>
    <t>سماح قنوت</t>
  </si>
  <si>
    <t>محمدأديب</t>
  </si>
  <si>
    <t>سنا ملص</t>
  </si>
  <si>
    <t>شادي كريم</t>
  </si>
  <si>
    <t>شربل خنيفس</t>
  </si>
  <si>
    <t>شعبان عباس</t>
  </si>
  <si>
    <t>شهاب بربار</t>
  </si>
  <si>
    <t>شهناز الحمود</t>
  </si>
  <si>
    <t>صفاء اليوسف</t>
  </si>
  <si>
    <t>وهيب</t>
  </si>
  <si>
    <t>صفاء مصطفى</t>
  </si>
  <si>
    <t>بوزان</t>
  </si>
  <si>
    <t>صفيه محمد</t>
  </si>
  <si>
    <t>صلاح الاحمد</t>
  </si>
  <si>
    <t>ضياء الحمير</t>
  </si>
  <si>
    <t>عامر ريحان</t>
  </si>
  <si>
    <t>عبد العزيز عدي</t>
  </si>
  <si>
    <t>عبدالعزيز ادريس</t>
  </si>
  <si>
    <t>عبير حمدو</t>
  </si>
  <si>
    <t>عبير سنيور</t>
  </si>
  <si>
    <t>نواف</t>
  </si>
  <si>
    <t>عفراء السيد</t>
  </si>
  <si>
    <t>محمدنور</t>
  </si>
  <si>
    <t>علا النوري</t>
  </si>
  <si>
    <t>محمدنبيل</t>
  </si>
  <si>
    <t>علا عطيه</t>
  </si>
  <si>
    <t>علي الغزبير</t>
  </si>
  <si>
    <t>مدحت</t>
  </si>
  <si>
    <t>عمر الحسياني</t>
  </si>
  <si>
    <t>عمر ملاح</t>
  </si>
  <si>
    <t>صفوان</t>
  </si>
  <si>
    <t>عيسى مواس</t>
  </si>
  <si>
    <t>غنوه الاحمدالشيخ</t>
  </si>
  <si>
    <t>فاطمه الزهراء موسى</t>
  </si>
  <si>
    <t>محمد بدوي</t>
  </si>
  <si>
    <t>فراس الدرويش</t>
  </si>
  <si>
    <t>كرم ابو حلا</t>
  </si>
  <si>
    <t>كنان عويدات</t>
  </si>
  <si>
    <t>لبنى حداد</t>
  </si>
  <si>
    <t>لجين صندوق</t>
  </si>
  <si>
    <t>لونيت ناصر</t>
  </si>
  <si>
    <t>لؤى المتني</t>
  </si>
  <si>
    <t>سلامي</t>
  </si>
  <si>
    <t>مادلين شاهين</t>
  </si>
  <si>
    <t>شاهين</t>
  </si>
  <si>
    <t>مارينا خلوف</t>
  </si>
  <si>
    <t>مازن الابراهيم</t>
  </si>
  <si>
    <t>ماهر الجازي</t>
  </si>
  <si>
    <t>مايا الجعل العبد الرزاق</t>
  </si>
  <si>
    <t>مايا العلي</t>
  </si>
  <si>
    <t>مايا سليمان</t>
  </si>
  <si>
    <t>علاء</t>
  </si>
  <si>
    <t>مايا عبيدو</t>
  </si>
  <si>
    <t>عبد المعين</t>
  </si>
  <si>
    <t>مجد اللحام</t>
  </si>
  <si>
    <t>محمد راشد</t>
  </si>
  <si>
    <t>محمد قشقو</t>
  </si>
  <si>
    <t>محمدنبيل الحوشان</t>
  </si>
  <si>
    <t>مريانا العزام</t>
  </si>
  <si>
    <t>مريم العبيد الذيب</t>
  </si>
  <si>
    <t>مريم رجوب</t>
  </si>
  <si>
    <t>مصعب النداف</t>
  </si>
  <si>
    <t>عبدالستار</t>
  </si>
  <si>
    <t>مها عبدالكريم</t>
  </si>
  <si>
    <t>موفق حجازي</t>
  </si>
  <si>
    <t>نبال الشمالي</t>
  </si>
  <si>
    <t>نزهان عيسى</t>
  </si>
  <si>
    <t>نسرين الحماده</t>
  </si>
  <si>
    <t>نسرين محمد</t>
  </si>
  <si>
    <t>نور الهدى بيطار</t>
  </si>
  <si>
    <t>نور بدران</t>
  </si>
  <si>
    <t>معين</t>
  </si>
  <si>
    <t>نور حسن</t>
  </si>
  <si>
    <t>نورا عوده</t>
  </si>
  <si>
    <t>مبروك</t>
  </si>
  <si>
    <t>نورهان خريمه</t>
  </si>
  <si>
    <t>هادي عثمان حسن</t>
  </si>
  <si>
    <t>هبة لحم العجنجي</t>
  </si>
  <si>
    <t>هشام بعق</t>
  </si>
  <si>
    <t>هنادي عيسى</t>
  </si>
  <si>
    <t>هيثم شرم</t>
  </si>
  <si>
    <t>هيه الشريف الحمدان</t>
  </si>
  <si>
    <t>وسيم عيسى</t>
  </si>
  <si>
    <t>وضاح صعب</t>
  </si>
  <si>
    <t>شكيب</t>
  </si>
  <si>
    <t>وعد قنطار</t>
  </si>
  <si>
    <t>محمدعيد</t>
  </si>
  <si>
    <t>وفاء عبدالحفيظ</t>
  </si>
  <si>
    <t>ولاء بدرة</t>
  </si>
  <si>
    <t>عرفان</t>
  </si>
  <si>
    <t>ياسمين سوسو</t>
  </si>
  <si>
    <t>يزن صقور</t>
  </si>
  <si>
    <t>يزن غازي</t>
  </si>
  <si>
    <t>يسار الحلبي</t>
  </si>
  <si>
    <t>يوسف الجداوي</t>
  </si>
  <si>
    <t>نوف الفندي</t>
  </si>
  <si>
    <t>سامي قرموشة</t>
  </si>
  <si>
    <t>مسهوج الأحمد العساف</t>
  </si>
  <si>
    <t>جربوع</t>
  </si>
  <si>
    <t>عامها</t>
  </si>
  <si>
    <t>الفصل الثاني 2020-2021</t>
  </si>
  <si>
    <t>غنى غنوم</t>
  </si>
  <si>
    <t>محمد زين البرازي</t>
  </si>
  <si>
    <t>يزن الصفدي</t>
  </si>
  <si>
    <t>الفصل الثاني 2023/2022</t>
  </si>
  <si>
    <t>الفصل الاول 2020-2021</t>
  </si>
  <si>
    <t>الفصل الاول2021-2022</t>
  </si>
  <si>
    <t>هيا بركات</t>
  </si>
  <si>
    <t>طارق</t>
  </si>
  <si>
    <t>أميرة الفارس</t>
  </si>
  <si>
    <t>مهند عدره</t>
  </si>
  <si>
    <t>حنان العبد</t>
  </si>
  <si>
    <t>رتيبة الحسن</t>
  </si>
  <si>
    <t>يوسف جافي</t>
  </si>
  <si>
    <t>غانم العفاش</t>
  </si>
  <si>
    <t>رنيم النجار</t>
  </si>
  <si>
    <t>ريم سليمان</t>
  </si>
  <si>
    <t>حسين علي</t>
  </si>
  <si>
    <t>نزار جاسم</t>
  </si>
  <si>
    <t>نسرين حمدان</t>
  </si>
  <si>
    <t>حمزي</t>
  </si>
  <si>
    <t>إرسال ملف الإستمارة (Excel ) عبر البريد الإلكتروني إلى العنوان التالي : 
polopenlearning116@hotmail.com
ويجب أن يكون موضوع الإيميل هو الرقم الإمتحاني للطالب</t>
  </si>
  <si>
    <t>آنا ماريا زودة</t>
  </si>
  <si>
    <t>تميم حموده</t>
  </si>
  <si>
    <t xml:space="preserve">كلوديا حسن </t>
  </si>
  <si>
    <t>اعتدال يوسف</t>
  </si>
  <si>
    <t>علي كويفاتي</t>
  </si>
  <si>
    <t>أديب</t>
  </si>
  <si>
    <t>محمد المزعل</t>
  </si>
  <si>
    <t>سالي السلامه</t>
  </si>
  <si>
    <t>عوض العلي</t>
  </si>
  <si>
    <t>موسى الموسى</t>
  </si>
  <si>
    <t>رنا شعبان</t>
  </si>
  <si>
    <t>نجم الدين</t>
  </si>
  <si>
    <t>سامر حسين</t>
  </si>
  <si>
    <t>تماره المصري</t>
  </si>
  <si>
    <t>منى الحميد</t>
  </si>
  <si>
    <t>اصاله الفندي</t>
  </si>
  <si>
    <t>حنين جديداني</t>
  </si>
  <si>
    <t>لينه غليون</t>
  </si>
  <si>
    <t>حمزه</t>
  </si>
  <si>
    <t>جهاد الحسين</t>
  </si>
  <si>
    <t>عمار خبيز</t>
  </si>
  <si>
    <t>لبنى رزق</t>
  </si>
  <si>
    <t>نبهان احمد</t>
  </si>
  <si>
    <t>جابر</t>
  </si>
  <si>
    <t>روان الحسن</t>
  </si>
  <si>
    <t>ليلى الشربجي</t>
  </si>
  <si>
    <t>محمد منير الحموي</t>
  </si>
  <si>
    <t>نور الظواهره</t>
  </si>
  <si>
    <t>آمنه المخزوم</t>
  </si>
  <si>
    <t>شحود</t>
  </si>
  <si>
    <t>حيدر الديوب</t>
  </si>
  <si>
    <t>زعيم التركي</t>
  </si>
  <si>
    <t>شذا النوفل</t>
  </si>
  <si>
    <t>شهد  الحسن المحيمد</t>
  </si>
  <si>
    <t>علي بركات</t>
  </si>
  <si>
    <t>أنيس</t>
  </si>
  <si>
    <t>بهاء احمد</t>
  </si>
  <si>
    <t>رفيق</t>
  </si>
  <si>
    <t>حسن كريم</t>
  </si>
  <si>
    <t>علا السعدي</t>
  </si>
  <si>
    <t>لينا حميدة</t>
  </si>
  <si>
    <t>نادر</t>
  </si>
  <si>
    <t>حنان العناز</t>
  </si>
  <si>
    <t>عبدالله</t>
  </si>
  <si>
    <t>احمد الفياض</t>
  </si>
  <si>
    <t>احمد سريه</t>
  </si>
  <si>
    <t>عناد</t>
  </si>
  <si>
    <t>احمد شبلي</t>
  </si>
  <si>
    <t>اديبه حسن</t>
  </si>
  <si>
    <t>اسلام مرعي</t>
  </si>
  <si>
    <t>اكرم المحمد</t>
  </si>
  <si>
    <t>الحسين محمد</t>
  </si>
  <si>
    <t>اليسار ابو كم</t>
  </si>
  <si>
    <t>اميمه علي</t>
  </si>
  <si>
    <t>ايناس الخطيب</t>
  </si>
  <si>
    <t>ايهم قدسيه</t>
  </si>
  <si>
    <t>إسراء عبيد</t>
  </si>
  <si>
    <t>مهند</t>
  </si>
  <si>
    <t>أحمد عزالدين</t>
  </si>
  <si>
    <t>أروى الأحمر</t>
  </si>
  <si>
    <t>أريج نقار</t>
  </si>
  <si>
    <t>أزهار بلبل</t>
  </si>
  <si>
    <t>أمجد العلبي</t>
  </si>
  <si>
    <t>أمجد برهوم</t>
  </si>
  <si>
    <t>أمين المر</t>
  </si>
  <si>
    <t>عبدالرزاق</t>
  </si>
  <si>
    <t>أنوار صالح</t>
  </si>
  <si>
    <t>باسل جهيم</t>
  </si>
  <si>
    <t>باهي الدين خانكان</t>
  </si>
  <si>
    <t>بتول ابونبوت</t>
  </si>
  <si>
    <t>فريد</t>
  </si>
  <si>
    <t>براءه الحريري</t>
  </si>
  <si>
    <t>بشار طراف</t>
  </si>
  <si>
    <t>تميم النعسان</t>
  </si>
  <si>
    <t>جمال عزي</t>
  </si>
  <si>
    <t>جوانا شريقي</t>
  </si>
  <si>
    <t>ميلاد</t>
  </si>
  <si>
    <t>حسن الخضور</t>
  </si>
  <si>
    <t>حسن العجوز</t>
  </si>
  <si>
    <t>حسناء بدران</t>
  </si>
  <si>
    <t>حسين المحمد</t>
  </si>
  <si>
    <t>حسين رميح</t>
  </si>
  <si>
    <t>ممدوح</t>
  </si>
  <si>
    <t>حسين شعبون</t>
  </si>
  <si>
    <t>حفيضه شحاده</t>
  </si>
  <si>
    <t>حميدة الحسن</t>
  </si>
  <si>
    <t>حيان قبلان</t>
  </si>
  <si>
    <t>خديجه الحمصي</t>
  </si>
  <si>
    <t>خديجه شنوان</t>
  </si>
  <si>
    <t>سعدو</t>
  </si>
  <si>
    <t>خولة رجب</t>
  </si>
  <si>
    <t>دارين رعد</t>
  </si>
  <si>
    <t>دلع شهابي</t>
  </si>
  <si>
    <t>ديالا بركات</t>
  </si>
  <si>
    <t>رابعه فلاح</t>
  </si>
  <si>
    <t>عبدالحكيم</t>
  </si>
  <si>
    <t>راغدة علي</t>
  </si>
  <si>
    <t>راما الحاج شاهر</t>
  </si>
  <si>
    <t>راما رشيد</t>
  </si>
  <si>
    <t>رحاب الخلوف</t>
  </si>
  <si>
    <t>رزان اللافي</t>
  </si>
  <si>
    <t>رشا حمود</t>
  </si>
  <si>
    <t>رنا صالح</t>
  </si>
  <si>
    <t>معن</t>
  </si>
  <si>
    <t>رنيم قدح سليم</t>
  </si>
  <si>
    <t>روان قره جولي الكردي</t>
  </si>
  <si>
    <t>رولا باش امام</t>
  </si>
  <si>
    <t>محمداسامه</t>
  </si>
  <si>
    <t>رؤى الكيلاني</t>
  </si>
  <si>
    <t>ريم العدوي</t>
  </si>
  <si>
    <t>اكرم</t>
  </si>
  <si>
    <t>ريم صبيحه</t>
  </si>
  <si>
    <t>ريم مداح</t>
  </si>
  <si>
    <t>ساره الصالح</t>
  </si>
  <si>
    <t>فاروق</t>
  </si>
  <si>
    <t>سعيد ابراهيم</t>
  </si>
  <si>
    <t>ناجح</t>
  </si>
  <si>
    <t>سليمان ديوب</t>
  </si>
  <si>
    <t>سمر نسيبة</t>
  </si>
  <si>
    <t>سميح ديروان</t>
  </si>
  <si>
    <t>سوزان العلي</t>
  </si>
  <si>
    <t>سوسن نبهان</t>
  </si>
  <si>
    <t>عموري</t>
  </si>
  <si>
    <t>سومر العزاوي</t>
  </si>
  <si>
    <t>رحيم</t>
  </si>
  <si>
    <t>سيلفارت سلوم</t>
  </si>
  <si>
    <t>شعله العبود الخاروف</t>
  </si>
  <si>
    <t>عبد الواحد</t>
  </si>
  <si>
    <t>شهد الدنحه</t>
  </si>
  <si>
    <t>شيرين عثمان</t>
  </si>
  <si>
    <t>صبحي سويلم</t>
  </si>
  <si>
    <t>صفاء الابراهيم</t>
  </si>
  <si>
    <t>طارق علي</t>
  </si>
  <si>
    <t>عبد الرحمن المصري</t>
  </si>
  <si>
    <t>محمد بشير</t>
  </si>
  <si>
    <t>عبد الرزاق العبد الله</t>
  </si>
  <si>
    <t>عبدالحسيب النعيمي</t>
  </si>
  <si>
    <t>عبدالرحمن هنانو</t>
  </si>
  <si>
    <t>رضا</t>
  </si>
  <si>
    <t>عزالدين المنجد</t>
  </si>
  <si>
    <t>علي الشيخ</t>
  </si>
  <si>
    <t>علي زيدان</t>
  </si>
  <si>
    <t>علي ناعمه</t>
  </si>
  <si>
    <t>عبدالنافع</t>
  </si>
  <si>
    <t>علياء دملخي</t>
  </si>
  <si>
    <t>عماد العواد</t>
  </si>
  <si>
    <t>عمار زيدان</t>
  </si>
  <si>
    <t>عمار نادر</t>
  </si>
  <si>
    <t>فاتنة شقوف</t>
  </si>
  <si>
    <t>فاطر خضور</t>
  </si>
  <si>
    <t>فضل الله عقل</t>
  </si>
  <si>
    <t>قصي عزيزة</t>
  </si>
  <si>
    <t>كفى الزامل</t>
  </si>
  <si>
    <t>لمى صالح</t>
  </si>
  <si>
    <t>لؤي شنودي</t>
  </si>
  <si>
    <t>جورج</t>
  </si>
  <si>
    <t>ليدا يوسف</t>
  </si>
  <si>
    <t>مادلين سليمان</t>
  </si>
  <si>
    <t>ماسة سلهب</t>
  </si>
  <si>
    <t>ماهر هناوي</t>
  </si>
  <si>
    <t>محمد ابو الريش</t>
  </si>
  <si>
    <t>محمد البريدي</t>
  </si>
  <si>
    <t>محمد العبيد</t>
  </si>
  <si>
    <t>محمد طارق تقوى</t>
  </si>
  <si>
    <t>حمود</t>
  </si>
  <si>
    <t>محمد مطر</t>
  </si>
  <si>
    <t>محمدهاشم بارود</t>
  </si>
  <si>
    <t>عبدالمنعم</t>
  </si>
  <si>
    <t>محمدهيثم الفلاحه</t>
  </si>
  <si>
    <t>محمود العيفان</t>
  </si>
  <si>
    <t>محمود المصطفى</t>
  </si>
  <si>
    <t>محي الدين العتوم</t>
  </si>
  <si>
    <t>ايوب</t>
  </si>
  <si>
    <t>مرهف عبيدو</t>
  </si>
  <si>
    <t>مروه عبدربه</t>
  </si>
  <si>
    <t>مريم شندين</t>
  </si>
  <si>
    <t>مصطفى اصطيلة</t>
  </si>
  <si>
    <t>مناف العيدان</t>
  </si>
  <si>
    <t>منال برنيك</t>
  </si>
  <si>
    <t>منذر عرسان</t>
  </si>
  <si>
    <t>ميره الفجاري الجابر</t>
  </si>
  <si>
    <t>ميشيل المسبر</t>
  </si>
  <si>
    <t>كمال</t>
  </si>
  <si>
    <t>نالين سليمان</t>
  </si>
  <si>
    <t>عصمت</t>
  </si>
  <si>
    <t>نسرين الف</t>
  </si>
  <si>
    <t>نور الجاسم</t>
  </si>
  <si>
    <t>نور الصلخدي</t>
  </si>
  <si>
    <t>حسان</t>
  </si>
  <si>
    <t>هبة الشيخ الطباخ</t>
  </si>
  <si>
    <t>هلال العلي</t>
  </si>
  <si>
    <t>هناء جاروش</t>
  </si>
  <si>
    <t>هناء حمود</t>
  </si>
  <si>
    <t>تميم</t>
  </si>
  <si>
    <t>وفاء نجق</t>
  </si>
  <si>
    <t>ولاء الحمزاوي</t>
  </si>
  <si>
    <t>ولام طليعه</t>
  </si>
  <si>
    <t>يارا حمدان</t>
  </si>
  <si>
    <t>يارا محفوض</t>
  </si>
  <si>
    <t>يحيى الاحمد</t>
  </si>
  <si>
    <t>يحيى الكضيب العبودي</t>
  </si>
  <si>
    <t>يحيى زين</t>
  </si>
  <si>
    <t>حسين البياع</t>
  </si>
  <si>
    <t>علي ميهوب</t>
  </si>
  <si>
    <t>مازن طربوش</t>
  </si>
  <si>
    <t>محمود تركية</t>
  </si>
  <si>
    <t>مالك</t>
  </si>
  <si>
    <t>فاطمه شيتي</t>
  </si>
  <si>
    <t>علي البقاعي</t>
  </si>
  <si>
    <t>غزل الغضبان</t>
  </si>
  <si>
    <t>إيقاف</t>
  </si>
  <si>
    <t>الفصل الاول 2024/2023</t>
  </si>
  <si>
    <t>الفصل الاول 2023/2022</t>
  </si>
  <si>
    <t>مستنفذ</t>
  </si>
  <si>
    <t>منقطع</t>
  </si>
  <si>
    <t>محمود  عز الدين</t>
  </si>
  <si>
    <t>بتول  حج عوض</t>
  </si>
  <si>
    <t>غاده الامين</t>
  </si>
  <si>
    <t>محمد نور  صائمه</t>
  </si>
  <si>
    <t xml:space="preserve">دلال حميدي </t>
  </si>
  <si>
    <t xml:space="preserve">خلف </t>
  </si>
  <si>
    <t xml:space="preserve">زينب العلي </t>
  </si>
  <si>
    <t xml:space="preserve">غازي </t>
  </si>
  <si>
    <t>فرح نصرالله</t>
  </si>
  <si>
    <t xml:space="preserve">ساريه الغضبان </t>
  </si>
  <si>
    <t xml:space="preserve">ميسر </t>
  </si>
  <si>
    <t>الدفع بالدولار</t>
  </si>
  <si>
    <t>لورانس فاخورى</t>
  </si>
  <si>
    <t>هشام العاسمي</t>
  </si>
  <si>
    <t>حرمان سابق</t>
  </si>
  <si>
    <t>احمد حمزه</t>
  </si>
  <si>
    <t>آلاء أرناؤط</t>
  </si>
  <si>
    <t>صبا غره</t>
  </si>
  <si>
    <t>عامر اسعد</t>
  </si>
  <si>
    <t>عبيدة الشرعان</t>
  </si>
  <si>
    <t>فارع  الحسين العلي</t>
  </si>
  <si>
    <t>محمد زهير  الطيان</t>
  </si>
  <si>
    <t>محمدأيهم  طه</t>
  </si>
  <si>
    <t>محمدعدنان  صليبي</t>
  </si>
  <si>
    <t>محمدعلاء  العايق</t>
  </si>
  <si>
    <t>نصوح  قبلان حرب</t>
  </si>
  <si>
    <t>نورس  ابن معط الله</t>
  </si>
  <si>
    <t>احمد المصري</t>
  </si>
  <si>
    <t xml:space="preserve">حرمان دورتين من ف1 2024  </t>
  </si>
  <si>
    <t>عبدالله سلخو</t>
  </si>
  <si>
    <t>تحويل مماثل</t>
  </si>
  <si>
    <t>حرمان 3 دورات من ف2  2023/2022</t>
  </si>
  <si>
    <t>مستنفذ س 1</t>
  </si>
  <si>
    <t>ترفع الى س 2</t>
  </si>
  <si>
    <t>مستنفذ س1 ترفع اداري</t>
  </si>
  <si>
    <t>ترفع اداري</t>
  </si>
  <si>
    <t>مستنفذ س 1 ترفع اداري</t>
  </si>
  <si>
    <t>معاذ  عواجي الحسن</t>
  </si>
  <si>
    <t>مستنفذ تعادل مواد  س3+س4</t>
  </si>
  <si>
    <t>مستنفذ س 2</t>
  </si>
  <si>
    <t>مستنفذ س2ترفع اداري</t>
  </si>
  <si>
    <t>مستنفذ س2</t>
  </si>
  <si>
    <t>ترفع الى س 3</t>
  </si>
  <si>
    <t>قيس نصور</t>
  </si>
  <si>
    <t>غفران الخليف</t>
  </si>
  <si>
    <t>مرعي</t>
  </si>
  <si>
    <t>مستنفذ تعادل مواد س4</t>
  </si>
  <si>
    <t>مستنفذ س 3 ترفع اداري</t>
  </si>
  <si>
    <t>مستنفذ س 3</t>
  </si>
  <si>
    <t>ترفع الى س 4</t>
  </si>
  <si>
    <t xml:space="preserve">علي خنسه </t>
  </si>
  <si>
    <t xml:space="preserve">فرنسي </t>
  </si>
  <si>
    <t>الرقم</t>
  </si>
  <si>
    <t>الفصل الثاني2023/2024</t>
  </si>
  <si>
    <t>الاستمارة الخاصة بتسجيل طلاب برنامج الدراسات الدولية والدبلوماسية في الفصل الأول للعام الدراسي 2025/2024</t>
  </si>
  <si>
    <t xml:space="preserve">                                                       المقررات المسجلة في الفصل الأول للعام الدراسي 2025/2024
ملاحظة 1:تقع اختيار جميع هذه المقررات على مسؤولية الطالب.
ملاحظة 2 :لا تعدل هذه المقررات أو يضاف تسجيل أي مقرر بعد تسديد الرسوم وتثبيت التسجيل .</t>
  </si>
  <si>
    <t xml:space="preserve">      اسم الطالب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</si>
</sst>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1010000]yyyy/mm/dd;@"/>
    <numFmt numFmtId="165" formatCode="#,##0\ &quot;ل.س.‏&quot;"/>
  </numFmts>
  <fonts count="141" x14ac:knownFonts="1">
    <font>
      <sz val="11"/>
      <color theme="1"/>
      <name val="Arial"/>
      <family val="2"/>
      <scheme val="minor"/>
    </font>
    <font>
      <b/>
      <sz val="10"/>
      <name val="Arial"/>
      <family val="2"/>
    </font>
    <font>
      <b/>
      <sz val="16"/>
      <name val="Arial"/>
      <family val="2"/>
    </font>
    <font>
      <b/>
      <sz val="12"/>
      <name val="Arial"/>
      <family val="2"/>
    </font>
    <font>
      <b/>
      <sz val="12"/>
      <name val="Sakkal Majalla"/>
    </font>
    <font>
      <b/>
      <sz val="14"/>
      <name val="Arial"/>
      <family val="2"/>
    </font>
    <font>
      <b/>
      <sz val="11"/>
      <name val="Arial"/>
      <family val="2"/>
    </font>
    <font>
      <sz val="11"/>
      <name val="Arial"/>
      <family val="2"/>
    </font>
    <font>
      <sz val="12"/>
      <name val="Arial"/>
      <family val="2"/>
    </font>
    <font>
      <sz val="14"/>
      <name val="Arial"/>
      <family val="2"/>
    </font>
    <font>
      <sz val="10"/>
      <name val="Arial"/>
      <family val="2"/>
    </font>
    <font>
      <sz val="10"/>
      <name val="Traditional Arabic"/>
      <family val="1"/>
    </font>
    <font>
      <sz val="11"/>
      <color theme="0"/>
      <name val="Arial"/>
      <family val="2"/>
      <scheme val="minor"/>
    </font>
    <font>
      <u/>
      <sz val="10"/>
      <color theme="10"/>
      <name val="Arial"/>
      <family val="2"/>
    </font>
    <font>
      <sz val="11"/>
      <color rgb="FFFF0000"/>
      <name val="Arial"/>
      <family val="2"/>
      <scheme val="minor"/>
    </font>
    <font>
      <b/>
      <sz val="10"/>
      <color rgb="FFFF0000"/>
      <name val="Arial"/>
      <family val="2"/>
    </font>
    <font>
      <sz val="10"/>
      <color rgb="FFFF0000"/>
      <name val="Arial"/>
      <family val="2"/>
    </font>
    <font>
      <b/>
      <sz val="14"/>
      <color rgb="FFFF0000"/>
      <name val="Arial"/>
      <family val="2"/>
    </font>
    <font>
      <sz val="14"/>
      <color rgb="FFFF0000"/>
      <name val="Arial"/>
      <family val="2"/>
    </font>
    <font>
      <u/>
      <sz val="10"/>
      <color rgb="FFFF0000"/>
      <name val="Arial"/>
      <family val="2"/>
    </font>
    <font>
      <sz val="11"/>
      <color rgb="FFFF0000"/>
      <name val="Arial"/>
      <family val="2"/>
    </font>
    <font>
      <b/>
      <sz val="11"/>
      <color rgb="FFFF0000"/>
      <name val="Arial"/>
      <family val="2"/>
    </font>
    <font>
      <b/>
      <sz val="16"/>
      <color rgb="FFFF0000"/>
      <name val="Arial"/>
      <family val="2"/>
    </font>
    <font>
      <b/>
      <sz val="8"/>
      <color rgb="FFFF0000"/>
      <name val="Arial"/>
      <family val="2"/>
    </font>
    <font>
      <b/>
      <sz val="12"/>
      <color rgb="FFFF0000"/>
      <name val="Arial"/>
      <family val="2"/>
    </font>
    <font>
      <sz val="12"/>
      <color rgb="FFFF0000"/>
      <name val="Arial"/>
      <family val="2"/>
    </font>
    <font>
      <sz val="10"/>
      <color rgb="FFFF0000"/>
      <name val="Traditional Arabic"/>
      <family val="1"/>
    </font>
    <font>
      <sz val="12"/>
      <color theme="1"/>
      <name val="Arial"/>
      <family val="2"/>
      <scheme val="minor"/>
    </font>
    <font>
      <b/>
      <sz val="12"/>
      <color theme="1"/>
      <name val="Arial"/>
      <family val="2"/>
      <scheme val="minor"/>
    </font>
    <font>
      <b/>
      <sz val="12"/>
      <color rgb="FFFF0000"/>
      <name val="Arial"/>
      <family val="2"/>
      <scheme val="minor"/>
    </font>
    <font>
      <b/>
      <sz val="14"/>
      <color theme="1"/>
      <name val="Arial"/>
      <family val="2"/>
      <scheme val="minor"/>
    </font>
    <font>
      <b/>
      <sz val="12"/>
      <color theme="1"/>
      <name val="Sakkal Majalla"/>
    </font>
    <font>
      <b/>
      <sz val="16"/>
      <color theme="0"/>
      <name val="Arial"/>
      <family val="2"/>
    </font>
    <font>
      <b/>
      <sz val="11"/>
      <name val="Arial"/>
      <family val="2"/>
      <scheme val="minor"/>
    </font>
    <font>
      <sz val="11"/>
      <name val="Arial"/>
      <family val="2"/>
      <scheme val="minor"/>
    </font>
    <font>
      <b/>
      <sz val="14"/>
      <color theme="0"/>
      <name val="Arial"/>
      <family val="2"/>
      <scheme val="minor"/>
    </font>
    <font>
      <b/>
      <sz val="14"/>
      <color theme="8" tint="-0.249977111117893"/>
      <name val="Arial"/>
      <family val="2"/>
      <scheme val="minor"/>
    </font>
    <font>
      <b/>
      <sz val="12"/>
      <name val="Arial"/>
      <family val="2"/>
      <scheme val="minor"/>
    </font>
    <font>
      <b/>
      <sz val="16"/>
      <color theme="1"/>
      <name val="Arial"/>
      <family val="2"/>
      <scheme val="minor"/>
    </font>
    <font>
      <sz val="14"/>
      <color theme="10"/>
      <name val="Arial"/>
      <family val="2"/>
    </font>
    <font>
      <b/>
      <u/>
      <sz val="12"/>
      <color rgb="FF0070C0"/>
      <name val="Arial"/>
      <family val="2"/>
    </font>
    <font>
      <b/>
      <sz val="14"/>
      <color theme="7" tint="0.59999389629810485"/>
      <name val="Arial"/>
      <family val="2"/>
      <scheme val="minor"/>
    </font>
    <font>
      <b/>
      <u/>
      <sz val="12"/>
      <color theme="10"/>
      <name val="Arial"/>
      <family val="2"/>
    </font>
    <font>
      <sz val="16"/>
      <color theme="1"/>
      <name val="Arial"/>
      <family val="2"/>
      <scheme val="minor"/>
    </font>
    <font>
      <b/>
      <sz val="14"/>
      <name val="Arial"/>
      <family val="2"/>
      <scheme val="minor"/>
    </font>
    <font>
      <b/>
      <sz val="12"/>
      <color theme="0"/>
      <name val="Arial"/>
      <family val="2"/>
    </font>
    <font>
      <sz val="12"/>
      <color theme="0"/>
      <name val="Arial"/>
      <family val="2"/>
      <scheme val="minor"/>
    </font>
    <font>
      <b/>
      <sz val="13"/>
      <color rgb="FFFF0000"/>
      <name val="Arial"/>
      <family val="2"/>
      <scheme val="minor"/>
    </font>
    <font>
      <b/>
      <sz val="8"/>
      <name val="Arial"/>
      <family val="2"/>
      <scheme val="minor"/>
    </font>
    <font>
      <sz val="8"/>
      <name val="Arial"/>
      <family val="2"/>
      <scheme val="minor"/>
    </font>
    <font>
      <sz val="11"/>
      <color theme="5" tint="0.59999389629810485"/>
      <name val="Arial"/>
      <family val="2"/>
      <scheme val="minor"/>
    </font>
    <font>
      <b/>
      <sz val="12"/>
      <color rgb="FFFF0000"/>
      <name val="Sakkal Majalla"/>
    </font>
    <font>
      <b/>
      <sz val="16"/>
      <color theme="1"/>
      <name val="Sakkal Majalla"/>
    </font>
    <font>
      <u/>
      <sz val="10"/>
      <color indexed="12"/>
      <name val="Arial"/>
      <family val="2"/>
    </font>
    <font>
      <sz val="11"/>
      <color theme="1"/>
      <name val="Sakkal Majalla"/>
    </font>
    <font>
      <b/>
      <sz val="18"/>
      <color theme="1"/>
      <name val="Sakkal Majalla"/>
    </font>
    <font>
      <b/>
      <sz val="14"/>
      <color rgb="FFFF0000"/>
      <name val="Sakkal Majalla"/>
    </font>
    <font>
      <b/>
      <sz val="14"/>
      <color theme="1"/>
      <name val="Sakkal Majalla"/>
    </font>
    <font>
      <b/>
      <sz val="18"/>
      <color rgb="FFFF0000"/>
      <name val="Sakkal Majalla"/>
    </font>
    <font>
      <b/>
      <sz val="14"/>
      <color theme="0"/>
      <name val="Sakkal Majalla"/>
    </font>
    <font>
      <b/>
      <u/>
      <sz val="14"/>
      <color theme="0"/>
      <name val="Sakkal Majalla"/>
    </font>
    <font>
      <sz val="14"/>
      <color theme="0"/>
      <name val="Sakkal Majalla"/>
    </font>
    <font>
      <sz val="11"/>
      <color theme="0"/>
      <name val="Sakkal Majalla"/>
    </font>
    <font>
      <b/>
      <u/>
      <sz val="16"/>
      <color theme="0"/>
      <name val="Sakkal Majalla"/>
    </font>
    <font>
      <sz val="14"/>
      <color theme="1"/>
      <name val="Sakkal Majalla"/>
    </font>
    <font>
      <b/>
      <sz val="16"/>
      <color rgb="FFFF0000"/>
      <name val="Sakkal Majalla"/>
    </font>
    <font>
      <b/>
      <u/>
      <sz val="12"/>
      <color theme="10"/>
      <name val="Sakkal Majalla"/>
    </font>
    <font>
      <b/>
      <sz val="16"/>
      <color rgb="FF0070C0"/>
      <name val="Sakkal Majalla"/>
    </font>
    <font>
      <b/>
      <sz val="12"/>
      <color theme="0"/>
      <name val="Arial"/>
      <family val="2"/>
      <scheme val="minor"/>
    </font>
    <font>
      <b/>
      <sz val="12"/>
      <color theme="0"/>
      <name val="Sakkal Majalla"/>
    </font>
    <font>
      <b/>
      <sz val="16"/>
      <color theme="4" tint="-0.249977111117893"/>
      <name val="Arial"/>
      <family val="2"/>
      <scheme val="minor"/>
    </font>
    <font>
      <b/>
      <sz val="12"/>
      <color rgb="FF002060"/>
      <name val="Sakkal Majalla"/>
    </font>
    <font>
      <b/>
      <sz val="16"/>
      <color theme="0"/>
      <name val="Sakkal Majalla"/>
    </font>
    <font>
      <sz val="11"/>
      <name val="Sakkal Majalla"/>
    </font>
    <font>
      <b/>
      <sz val="11"/>
      <color theme="0"/>
      <name val="Sakkal Majalla"/>
    </font>
    <font>
      <sz val="11"/>
      <color rgb="FFFF0000"/>
      <name val="Sakkal Majalla"/>
    </font>
    <font>
      <b/>
      <sz val="16"/>
      <color rgb="FF002060"/>
      <name val="Sakkal Majalla"/>
    </font>
    <font>
      <b/>
      <u/>
      <sz val="12"/>
      <name val="Arial"/>
      <family val="2"/>
    </font>
    <font>
      <b/>
      <sz val="16"/>
      <color theme="1"/>
      <name val="Arial"/>
      <family val="2"/>
    </font>
    <font>
      <sz val="20"/>
      <color theme="1"/>
      <name val="Arial"/>
      <family val="2"/>
    </font>
    <font>
      <sz val="11"/>
      <color theme="1"/>
      <name val="Arial"/>
      <family val="2"/>
    </font>
    <font>
      <b/>
      <sz val="10"/>
      <color theme="1"/>
      <name val="Arial"/>
      <family val="2"/>
    </font>
    <font>
      <sz val="10"/>
      <color theme="1"/>
      <name val="Arial"/>
      <family val="2"/>
    </font>
    <font>
      <sz val="10"/>
      <color rgb="FF002060"/>
      <name val="Arial"/>
      <family val="2"/>
    </font>
    <font>
      <sz val="14"/>
      <name val="Sakkal Majalla"/>
    </font>
    <font>
      <sz val="14"/>
      <color rgb="FFFF0000"/>
      <name val="Sakkal Majalla"/>
    </font>
    <font>
      <sz val="9"/>
      <color theme="1"/>
      <name val="Arial"/>
      <family val="2"/>
      <scheme val="minor"/>
    </font>
    <font>
      <b/>
      <sz val="11"/>
      <color rgb="FFFF0000"/>
      <name val="Arial"/>
      <family val="2"/>
      <scheme val="minor"/>
    </font>
    <font>
      <b/>
      <sz val="16"/>
      <color rgb="FFFF0000"/>
      <name val="Arial"/>
      <family val="2"/>
      <scheme val="minor"/>
    </font>
    <font>
      <sz val="12"/>
      <color rgb="FFFF0000"/>
      <name val="Arial"/>
      <family val="2"/>
      <scheme val="minor"/>
    </font>
    <font>
      <sz val="16"/>
      <color theme="1"/>
      <name val="Sakkal Majalla"/>
    </font>
    <font>
      <sz val="10"/>
      <color rgb="FFFF0000"/>
      <name val="Arial"/>
      <family val="2"/>
      <scheme val="minor"/>
    </font>
    <font>
      <b/>
      <sz val="12"/>
      <color theme="1"/>
      <name val="Arial"/>
      <family val="2"/>
    </font>
    <font>
      <sz val="9"/>
      <color indexed="81"/>
      <name val="Tahoma"/>
      <family val="2"/>
    </font>
    <font>
      <b/>
      <sz val="9"/>
      <color indexed="81"/>
      <name val="Tahoma"/>
      <family val="2"/>
    </font>
    <font>
      <sz val="10"/>
      <color indexed="8"/>
      <name val="Arial"/>
      <family val="2"/>
    </font>
    <font>
      <sz val="10"/>
      <color indexed="8"/>
      <name val="Arial"/>
      <family val="2"/>
    </font>
    <font>
      <sz val="11"/>
      <color indexed="8"/>
      <name val="Calibri"/>
      <family val="2"/>
    </font>
    <font>
      <sz val="28"/>
      <name val="Arial"/>
      <family val="2"/>
      <scheme val="minor"/>
    </font>
    <font>
      <b/>
      <sz val="14"/>
      <color theme="1"/>
      <name val="Arial"/>
      <family val="2"/>
    </font>
    <font>
      <b/>
      <sz val="26"/>
      <name val="Arial"/>
      <family val="2"/>
      <scheme val="minor"/>
    </font>
    <font>
      <b/>
      <sz val="28"/>
      <name val="Arial"/>
      <family val="2"/>
      <scheme val="minor"/>
    </font>
    <font>
      <sz val="26"/>
      <name val="Arial"/>
      <family val="2"/>
    </font>
    <font>
      <sz val="28"/>
      <name val="Arial"/>
      <family val="2"/>
    </font>
    <font>
      <b/>
      <sz val="22"/>
      <name val="Arial"/>
      <family val="2"/>
      <scheme val="minor"/>
    </font>
    <font>
      <sz val="26"/>
      <name val="Arial"/>
      <family val="2"/>
      <scheme val="minor"/>
    </font>
    <font>
      <b/>
      <sz val="18"/>
      <name val="Arial"/>
      <family val="2"/>
    </font>
    <font>
      <b/>
      <sz val="24"/>
      <name val="Arial"/>
      <family val="2"/>
    </font>
    <font>
      <b/>
      <sz val="26"/>
      <color rgb="FF000000"/>
      <name val="Arial"/>
      <family val="2"/>
      <scheme val="minor"/>
    </font>
    <font>
      <sz val="22"/>
      <color rgb="FF000000"/>
      <name val="Arial"/>
      <family val="2"/>
    </font>
    <font>
      <b/>
      <sz val="26"/>
      <color theme="1"/>
      <name val="Arial"/>
      <family val="2"/>
      <scheme val="minor"/>
    </font>
    <font>
      <b/>
      <sz val="22"/>
      <color theme="1" tint="0.14999847407452621"/>
      <name val="Arial"/>
      <family val="2"/>
      <scheme val="minor"/>
    </font>
    <font>
      <b/>
      <sz val="26"/>
      <color theme="1" tint="0.14999847407452621"/>
      <name val="Arial"/>
      <family val="2"/>
      <scheme val="minor"/>
    </font>
    <font>
      <b/>
      <sz val="22"/>
      <color theme="1"/>
      <name val="Arial"/>
      <family val="2"/>
      <scheme val="minor"/>
    </font>
    <font>
      <b/>
      <sz val="32"/>
      <color rgb="FFFF0000"/>
      <name val="Arial"/>
      <family val="2"/>
      <scheme val="minor"/>
    </font>
    <font>
      <b/>
      <sz val="18"/>
      <name val="Arial"/>
      <family val="2"/>
      <scheme val="minor"/>
    </font>
    <font>
      <sz val="28"/>
      <name val="Times New Roman"/>
      <family val="1"/>
      <scheme val="major"/>
    </font>
    <font>
      <b/>
      <sz val="26"/>
      <name val="Arial"/>
      <family val="2"/>
    </font>
    <font>
      <b/>
      <sz val="22"/>
      <name val="Arial"/>
      <family val="2"/>
    </font>
    <font>
      <b/>
      <sz val="24"/>
      <name val="Times New Roman"/>
      <family val="1"/>
      <scheme val="major"/>
    </font>
    <font>
      <b/>
      <sz val="24"/>
      <name val="Arial"/>
      <family val="2"/>
      <scheme val="minor"/>
    </font>
    <font>
      <b/>
      <sz val="28"/>
      <name val="Arial"/>
      <family val="2"/>
    </font>
    <font>
      <b/>
      <sz val="20"/>
      <name val="Arial"/>
      <family val="2"/>
    </font>
    <font>
      <sz val="18"/>
      <name val="Arial"/>
      <family val="2"/>
    </font>
    <font>
      <b/>
      <sz val="28"/>
      <color theme="1"/>
      <name val="Arial"/>
      <family val="2"/>
      <scheme val="minor"/>
    </font>
    <font>
      <b/>
      <sz val="24"/>
      <color rgb="FFC00000"/>
      <name val="Arial"/>
      <family val="2"/>
    </font>
    <font>
      <sz val="22"/>
      <name val="Arial"/>
      <family val="2"/>
    </font>
    <font>
      <b/>
      <sz val="28"/>
      <color rgb="FF000000"/>
      <name val="Arial"/>
      <family val="2"/>
      <scheme val="minor"/>
    </font>
    <font>
      <sz val="32"/>
      <name val="Arial"/>
      <family val="2"/>
      <scheme val="minor"/>
    </font>
    <font>
      <b/>
      <sz val="18"/>
      <name val="Times New Roman"/>
      <family val="1"/>
      <scheme val="major"/>
    </font>
    <font>
      <b/>
      <sz val="20"/>
      <name val="Times New Roman"/>
      <family val="1"/>
      <scheme val="major"/>
    </font>
    <font>
      <b/>
      <sz val="36"/>
      <name val="Arial"/>
      <family val="2"/>
    </font>
    <font>
      <b/>
      <sz val="22"/>
      <color rgb="FFC00000"/>
      <name val="Arial"/>
      <family val="2"/>
    </font>
    <font>
      <sz val="12"/>
      <name val="Times New Roman"/>
      <family val="1"/>
      <scheme val="major"/>
    </font>
    <font>
      <b/>
      <sz val="28"/>
      <color theme="1" tint="0.14999847407452621"/>
      <name val="Arial"/>
      <family val="2"/>
      <scheme val="minor"/>
    </font>
    <font>
      <b/>
      <sz val="20"/>
      <name val="Arial"/>
      <family val="2"/>
      <scheme val="minor"/>
    </font>
    <font>
      <b/>
      <sz val="30"/>
      <name val="Arial"/>
      <family val="2"/>
      <scheme val="minor"/>
    </font>
    <font>
      <b/>
      <sz val="24"/>
      <color rgb="FF000000"/>
      <name val="Arial"/>
      <family val="2"/>
    </font>
    <font>
      <sz val="11"/>
      <color theme="1"/>
      <name val="Arial"/>
      <family val="2"/>
      <scheme val="minor"/>
    </font>
    <font>
      <sz val="10"/>
      <color indexed="8"/>
      <name val="Arial"/>
      <charset val="178"/>
    </font>
    <font>
      <b/>
      <sz val="22"/>
      <color theme="0"/>
      <name val="Arial"/>
      <family val="2"/>
      <scheme val="minor"/>
    </font>
  </fonts>
  <fills count="32">
    <fill>
      <patternFill patternType="none"/>
    </fill>
    <fill>
      <patternFill patternType="gray125"/>
    </fill>
    <fill>
      <patternFill patternType="solid">
        <fgColor indexed="9"/>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4" tint="-0.249977111117893"/>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9"/>
        <bgColor indexed="64"/>
      </patternFill>
    </fill>
    <fill>
      <patternFill patternType="solid">
        <fgColor theme="6" tint="0.39997558519241921"/>
        <bgColor indexed="64"/>
      </patternFill>
    </fill>
    <fill>
      <patternFill patternType="solid">
        <fgColor rgb="FFFF0000"/>
        <bgColor indexed="64"/>
      </patternFill>
    </fill>
    <fill>
      <patternFill patternType="solid">
        <fgColor theme="8"/>
        <bgColor indexed="64"/>
      </patternFill>
    </fill>
    <fill>
      <patternFill patternType="solid">
        <fgColor rgb="FF002060"/>
        <bgColor indexed="64"/>
      </patternFill>
    </fill>
    <fill>
      <patternFill patternType="solid">
        <fgColor theme="4" tint="0.59999389629810485"/>
        <bgColor indexed="64"/>
      </patternFill>
    </fill>
    <fill>
      <patternFill patternType="solid">
        <fgColor theme="0"/>
        <bgColor indexed="64"/>
      </patternFill>
    </fill>
    <fill>
      <patternFill patternType="solid">
        <fgColor rgb="FF3855A6"/>
        <bgColor indexed="64"/>
      </patternFill>
    </fill>
    <fill>
      <patternFill patternType="solid">
        <fgColor theme="4" tint="0.39997558519241921"/>
        <bgColor indexed="64"/>
      </patternFill>
    </fill>
    <fill>
      <patternFill patternType="solid">
        <fgColor rgb="FFC00000"/>
        <bgColor indexed="64"/>
      </patternFill>
    </fill>
    <fill>
      <patternFill patternType="solid">
        <fgColor theme="3" tint="0.39997558519241921"/>
        <bgColor indexed="64"/>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theme="9" tint="0.39997558519241921"/>
        <bgColor indexed="64"/>
      </patternFill>
    </fill>
    <fill>
      <patternFill patternType="solid">
        <fgColor theme="7" tint="0.39997558519241921"/>
        <bgColor indexed="64"/>
      </patternFill>
    </fill>
  </fills>
  <borders count="172">
    <border>
      <left/>
      <right/>
      <top/>
      <bottom/>
      <diagonal/>
    </border>
    <border>
      <left style="thin">
        <color indexed="64"/>
      </left>
      <right/>
      <top/>
      <bottom style="thin">
        <color indexed="64"/>
      </bottom>
      <diagonal/>
    </border>
    <border>
      <left style="medium">
        <color indexed="64"/>
      </left>
      <right style="dashed">
        <color indexed="64"/>
      </right>
      <top style="thin">
        <color indexed="64"/>
      </top>
      <bottom style="medium">
        <color indexed="64"/>
      </bottom>
      <diagonal/>
    </border>
    <border>
      <left style="dashed">
        <color indexed="64"/>
      </left>
      <right style="medium">
        <color indexed="64"/>
      </right>
      <top style="medium">
        <color indexed="64"/>
      </top>
      <bottom style="thin">
        <color indexed="64"/>
      </bottom>
      <diagonal/>
    </border>
    <border>
      <left style="dashed">
        <color indexed="64"/>
      </left>
      <right style="medium">
        <color indexed="64"/>
      </right>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dashed">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dashed">
        <color indexed="64"/>
      </left>
      <right style="dashed">
        <color indexed="64"/>
      </right>
      <top style="medium">
        <color indexed="64"/>
      </top>
      <bottom style="thin">
        <color indexed="64"/>
      </bottom>
      <diagonal/>
    </border>
    <border>
      <left style="dashed">
        <color indexed="64"/>
      </left>
      <right style="dashed">
        <color indexed="64"/>
      </right>
      <top/>
      <bottom style="thin">
        <color indexed="64"/>
      </bottom>
      <diagonal/>
    </border>
    <border>
      <left style="dashed">
        <color indexed="64"/>
      </left>
      <right style="dashed">
        <color indexed="64"/>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thin">
        <color indexed="64"/>
      </bottom>
      <diagonal/>
    </border>
    <border>
      <left style="dashed">
        <color indexed="64"/>
      </left>
      <right style="dashed">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dashed">
        <color indexed="64"/>
      </right>
      <top style="thin">
        <color indexed="64"/>
      </top>
      <bottom style="thin">
        <color indexed="64"/>
      </bottom>
      <diagonal/>
    </border>
    <border>
      <left style="medium">
        <color indexed="64"/>
      </left>
      <right style="dashed">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ashed">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dashed">
        <color indexed="64"/>
      </right>
      <top style="thin">
        <color indexed="64"/>
      </top>
      <bottom style="thin">
        <color indexed="64"/>
      </bottom>
      <diagonal/>
    </border>
    <border>
      <left style="dashed">
        <color indexed="64"/>
      </left>
      <right/>
      <top style="medium">
        <color indexed="64"/>
      </top>
      <bottom style="thin">
        <color indexed="64"/>
      </bottom>
      <diagonal/>
    </border>
    <border>
      <left/>
      <right style="dashed">
        <color indexed="64"/>
      </right>
      <top style="medium">
        <color indexed="64"/>
      </top>
      <bottom style="thin">
        <color indexed="64"/>
      </bottom>
      <diagonal/>
    </border>
    <border>
      <left style="thin">
        <color indexed="64"/>
      </left>
      <right style="dashed">
        <color indexed="64"/>
      </right>
      <top style="thin">
        <color indexed="64"/>
      </top>
      <bottom style="thin">
        <color indexed="64"/>
      </bottom>
      <diagonal/>
    </border>
    <border>
      <left/>
      <right style="medium">
        <color indexed="64"/>
      </right>
      <top/>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style="medium">
        <color indexed="64"/>
      </right>
      <top/>
      <bottom style="medium">
        <color indexed="64"/>
      </bottom>
      <diagonal/>
    </border>
    <border>
      <left style="dashed">
        <color indexed="64"/>
      </left>
      <right/>
      <top/>
      <bottom/>
      <diagonal/>
    </border>
    <border>
      <left/>
      <right style="dashed">
        <color indexed="64"/>
      </right>
      <top/>
      <bottom/>
      <diagonal/>
    </border>
    <border>
      <left style="double">
        <color indexed="64"/>
      </left>
      <right/>
      <top/>
      <bottom/>
      <diagonal/>
    </border>
    <border>
      <left/>
      <right style="medium">
        <color indexed="64"/>
      </right>
      <top style="medium">
        <color indexed="64"/>
      </top>
      <bottom/>
      <diagonal/>
    </border>
    <border>
      <left/>
      <right/>
      <top/>
      <bottom style="thick">
        <color theme="0"/>
      </bottom>
      <diagonal/>
    </border>
    <border>
      <left style="medium">
        <color indexed="64"/>
      </left>
      <right style="thick">
        <color theme="0"/>
      </right>
      <top/>
      <bottom/>
      <diagonal/>
    </border>
    <border>
      <left/>
      <right style="dashDot">
        <color theme="0"/>
      </right>
      <top/>
      <bottom/>
      <diagonal/>
    </border>
    <border>
      <left style="dashDot">
        <color theme="0"/>
      </left>
      <right style="dashDot">
        <color theme="0"/>
      </right>
      <top/>
      <bottom/>
      <diagonal/>
    </border>
    <border>
      <left style="dashDot">
        <color theme="0"/>
      </left>
      <right/>
      <top/>
      <bottom/>
      <diagonal/>
    </border>
    <border>
      <left/>
      <right style="thick">
        <color theme="0"/>
      </right>
      <top/>
      <bottom/>
      <diagonal/>
    </border>
    <border>
      <left/>
      <right/>
      <top style="medium">
        <color theme="0"/>
      </top>
      <bottom style="medium">
        <color theme="0"/>
      </bottom>
      <diagonal/>
    </border>
    <border>
      <left style="double">
        <color auto="1"/>
      </left>
      <right style="mediumDashDot">
        <color auto="1"/>
      </right>
      <top style="thin">
        <color auto="1"/>
      </top>
      <bottom style="medium">
        <color auto="1"/>
      </bottom>
      <diagonal/>
    </border>
    <border>
      <left style="mediumDashDot">
        <color auto="1"/>
      </left>
      <right style="mediumDashDot">
        <color auto="1"/>
      </right>
      <top style="thin">
        <color auto="1"/>
      </top>
      <bottom style="medium">
        <color auto="1"/>
      </bottom>
      <diagonal/>
    </border>
    <border>
      <left style="mediumDashDot">
        <color auto="1"/>
      </left>
      <right style="double">
        <color auto="1"/>
      </right>
      <top style="thin">
        <color auto="1"/>
      </top>
      <bottom style="medium">
        <color auto="1"/>
      </bottom>
      <diagonal/>
    </border>
    <border>
      <left style="double">
        <color auto="1"/>
      </left>
      <right style="mediumDashDot">
        <color auto="1"/>
      </right>
      <top style="medium">
        <color auto="1"/>
      </top>
      <bottom style="medium">
        <color auto="1"/>
      </bottom>
      <diagonal/>
    </border>
    <border>
      <left style="mediumDashDot">
        <color auto="1"/>
      </left>
      <right style="mediumDashDot">
        <color auto="1"/>
      </right>
      <top style="medium">
        <color auto="1"/>
      </top>
      <bottom style="medium">
        <color auto="1"/>
      </bottom>
      <diagonal/>
    </border>
    <border>
      <left style="mediumDashDot">
        <color auto="1"/>
      </left>
      <right style="double">
        <color auto="1"/>
      </right>
      <top style="medium">
        <color auto="1"/>
      </top>
      <bottom style="medium">
        <color auto="1"/>
      </bottom>
      <diagonal/>
    </border>
    <border>
      <left style="mediumDashDot">
        <color auto="1"/>
      </left>
      <right style="mediumDashDot">
        <color auto="1"/>
      </right>
      <top style="thin">
        <color auto="1"/>
      </top>
      <bottom/>
      <diagonal/>
    </border>
    <border>
      <left style="mediumDashDot">
        <color auto="1"/>
      </left>
      <right style="mediumDashDot">
        <color auto="1"/>
      </right>
      <top/>
      <bottom/>
      <diagonal/>
    </border>
    <border>
      <left style="dashed">
        <color indexed="64"/>
      </left>
      <right style="medium">
        <color indexed="64"/>
      </right>
      <top style="thin">
        <color indexed="64"/>
      </top>
      <bottom style="thin">
        <color indexed="64"/>
      </bottom>
      <diagonal/>
    </border>
    <border>
      <left/>
      <right/>
      <top/>
      <bottom style="dashed">
        <color indexed="64"/>
      </bottom>
      <diagonal/>
    </border>
    <border>
      <left/>
      <right style="thin">
        <color indexed="64"/>
      </right>
      <top style="thin">
        <color indexed="64"/>
      </top>
      <bottom style="thin">
        <color indexed="64"/>
      </bottom>
      <diagonal/>
    </border>
    <border>
      <left/>
      <right/>
      <top/>
      <bottom style="medium">
        <color theme="0"/>
      </bottom>
      <diagonal/>
    </border>
    <border>
      <left/>
      <right/>
      <top style="medium">
        <color theme="0"/>
      </top>
      <bottom/>
      <diagonal/>
    </border>
    <border>
      <left style="thin">
        <color indexed="64"/>
      </left>
      <right/>
      <top/>
      <bottom/>
      <diagonal/>
    </border>
    <border>
      <left style="medium">
        <color theme="0"/>
      </left>
      <right style="thin">
        <color theme="0"/>
      </right>
      <top style="medium">
        <color theme="0"/>
      </top>
      <bottom style="dashed">
        <color theme="0"/>
      </bottom>
      <diagonal/>
    </border>
    <border>
      <left style="thin">
        <color theme="0"/>
      </left>
      <right style="thin">
        <color theme="0"/>
      </right>
      <top style="medium">
        <color theme="0"/>
      </top>
      <bottom style="dashed">
        <color theme="0"/>
      </bottom>
      <diagonal/>
    </border>
    <border>
      <left style="thin">
        <color theme="0"/>
      </left>
      <right/>
      <top style="medium">
        <color theme="0"/>
      </top>
      <bottom/>
      <diagonal/>
    </border>
    <border>
      <left/>
      <right style="medium">
        <color theme="0"/>
      </right>
      <top style="medium">
        <color theme="0"/>
      </top>
      <bottom/>
      <diagonal/>
    </border>
    <border>
      <left style="medium">
        <color indexed="64"/>
      </left>
      <right/>
      <top style="medium">
        <color indexed="64"/>
      </top>
      <bottom style="medium">
        <color theme="0"/>
      </bottom>
      <diagonal/>
    </border>
    <border>
      <left/>
      <right/>
      <top style="medium">
        <color indexed="64"/>
      </top>
      <bottom style="medium">
        <color theme="0"/>
      </bottom>
      <diagonal/>
    </border>
    <border>
      <left/>
      <right style="medium">
        <color indexed="64"/>
      </right>
      <top style="medium">
        <color indexed="64"/>
      </top>
      <bottom style="medium">
        <color theme="0"/>
      </bottom>
      <diagonal/>
    </border>
    <border>
      <left style="medium">
        <color theme="0"/>
      </left>
      <right style="thin">
        <color theme="0"/>
      </right>
      <top style="dashed">
        <color theme="0"/>
      </top>
      <bottom style="dashed">
        <color theme="0"/>
      </bottom>
      <diagonal/>
    </border>
    <border>
      <left style="thin">
        <color theme="0"/>
      </left>
      <right style="thin">
        <color theme="0"/>
      </right>
      <top style="dashed">
        <color theme="0"/>
      </top>
      <bottom style="dashed">
        <color theme="0"/>
      </bottom>
      <diagonal/>
    </border>
    <border>
      <left style="thin">
        <color theme="0"/>
      </left>
      <right/>
      <top/>
      <bottom style="dashed">
        <color theme="0"/>
      </bottom>
      <diagonal/>
    </border>
    <border>
      <left/>
      <right style="medium">
        <color theme="0"/>
      </right>
      <top/>
      <bottom style="dashed">
        <color theme="0"/>
      </bottom>
      <diagonal/>
    </border>
    <border>
      <left style="medium">
        <color indexed="64"/>
      </left>
      <right/>
      <top style="medium">
        <color theme="0"/>
      </top>
      <bottom style="medium">
        <color theme="0"/>
      </bottom>
      <diagonal/>
    </border>
    <border>
      <left/>
      <right style="medium">
        <color indexed="64"/>
      </right>
      <top style="medium">
        <color theme="0"/>
      </top>
      <bottom style="medium">
        <color theme="0"/>
      </bottom>
      <diagonal/>
    </border>
    <border>
      <left style="medium">
        <color theme="0"/>
      </left>
      <right/>
      <top style="dashed">
        <color theme="0"/>
      </top>
      <bottom style="dashed">
        <color theme="0"/>
      </bottom>
      <diagonal/>
    </border>
    <border>
      <left/>
      <right/>
      <top style="dashed">
        <color theme="0"/>
      </top>
      <bottom style="dashed">
        <color theme="0"/>
      </bottom>
      <diagonal/>
    </border>
    <border>
      <left/>
      <right style="thin">
        <color theme="0"/>
      </right>
      <top style="dashed">
        <color theme="0"/>
      </top>
      <bottom style="dashed">
        <color theme="0"/>
      </bottom>
      <diagonal/>
    </border>
    <border>
      <left style="thin">
        <color theme="0"/>
      </left>
      <right style="medium">
        <color theme="0"/>
      </right>
      <top style="dashed">
        <color theme="0"/>
      </top>
      <bottom style="dashed">
        <color theme="0"/>
      </bottom>
      <diagonal/>
    </border>
    <border>
      <left style="medium">
        <color theme="0"/>
      </left>
      <right/>
      <top style="dashed">
        <color theme="0"/>
      </top>
      <bottom style="medium">
        <color theme="0"/>
      </bottom>
      <diagonal/>
    </border>
    <border>
      <left/>
      <right/>
      <top style="dashed">
        <color theme="0"/>
      </top>
      <bottom style="medium">
        <color theme="0"/>
      </bottom>
      <diagonal/>
    </border>
    <border>
      <left/>
      <right style="thin">
        <color theme="0"/>
      </right>
      <top style="dashed">
        <color theme="0"/>
      </top>
      <bottom style="medium">
        <color theme="0"/>
      </bottom>
      <diagonal/>
    </border>
    <border>
      <left style="thin">
        <color theme="0"/>
      </left>
      <right style="thin">
        <color theme="0"/>
      </right>
      <top style="dashed">
        <color theme="0"/>
      </top>
      <bottom style="medium">
        <color theme="0"/>
      </bottom>
      <diagonal/>
    </border>
    <border>
      <left style="thin">
        <color theme="0"/>
      </left>
      <right style="medium">
        <color theme="0"/>
      </right>
      <top style="dashed">
        <color theme="0"/>
      </top>
      <bottom style="medium">
        <color theme="0"/>
      </bottom>
      <diagonal/>
    </border>
    <border>
      <left/>
      <right/>
      <top style="thin">
        <color theme="0"/>
      </top>
      <bottom style="thin">
        <color theme="0"/>
      </bottom>
      <diagonal/>
    </border>
    <border>
      <left/>
      <right style="thin">
        <color indexed="64"/>
      </right>
      <top/>
      <bottom/>
      <diagonal/>
    </border>
    <border>
      <left/>
      <right style="thin">
        <color indexed="64"/>
      </right>
      <top/>
      <bottom style="thin">
        <color indexed="64"/>
      </bottom>
      <diagonal/>
    </border>
    <border>
      <left/>
      <right/>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double">
        <color auto="1"/>
      </left>
      <right style="mediumDashDot">
        <color auto="1"/>
      </right>
      <top style="medium">
        <color auto="1"/>
      </top>
      <bottom/>
      <diagonal/>
    </border>
    <border>
      <left style="mediumDashDot">
        <color auto="1"/>
      </left>
      <right style="mediumDashDot">
        <color auto="1"/>
      </right>
      <top style="medium">
        <color auto="1"/>
      </top>
      <bottom/>
      <diagonal/>
    </border>
    <border>
      <left style="mediumDashDot">
        <color auto="1"/>
      </left>
      <right style="double">
        <color auto="1"/>
      </right>
      <top style="medium">
        <color auto="1"/>
      </top>
      <bottom/>
      <diagonal/>
    </border>
    <border>
      <left style="thin">
        <color theme="0"/>
      </left>
      <right/>
      <top/>
      <bottom/>
      <diagonal/>
    </border>
    <border>
      <left/>
      <right style="thin">
        <color theme="0"/>
      </right>
      <top/>
      <bottom/>
      <diagonal/>
    </border>
    <border>
      <left/>
      <right/>
      <top style="thin">
        <color theme="0"/>
      </top>
      <bottom/>
      <diagonal/>
    </border>
    <border>
      <left/>
      <right style="thin">
        <color theme="0"/>
      </right>
      <top style="thin">
        <color theme="0"/>
      </top>
      <bottom/>
      <diagonal/>
    </border>
    <border>
      <left style="thick">
        <color rgb="FF3855A6"/>
      </left>
      <right/>
      <top style="thick">
        <color rgb="FF3855A6"/>
      </top>
      <bottom/>
      <diagonal/>
    </border>
    <border>
      <left/>
      <right/>
      <top style="thick">
        <color rgb="FF3855A6"/>
      </top>
      <bottom/>
      <diagonal/>
    </border>
    <border>
      <left/>
      <right style="thick">
        <color rgb="FF3855A6"/>
      </right>
      <top style="thick">
        <color rgb="FF3855A6"/>
      </top>
      <bottom/>
      <diagonal/>
    </border>
    <border>
      <left style="thick">
        <color rgb="FF3855A6"/>
      </left>
      <right/>
      <top/>
      <bottom style="thick">
        <color rgb="FF3855A6"/>
      </bottom>
      <diagonal/>
    </border>
    <border>
      <left/>
      <right/>
      <top/>
      <bottom style="thick">
        <color rgb="FF3855A6"/>
      </bottom>
      <diagonal/>
    </border>
    <border>
      <left/>
      <right style="thick">
        <color rgb="FF3855A6"/>
      </right>
      <top/>
      <bottom style="thick">
        <color rgb="FF3855A6"/>
      </bottom>
      <diagonal/>
    </border>
    <border>
      <left style="medium">
        <color indexed="64"/>
      </left>
      <right/>
      <top style="thin">
        <color indexed="64"/>
      </top>
      <bottom/>
      <diagonal/>
    </border>
    <border>
      <left/>
      <right style="medium">
        <color indexed="64"/>
      </right>
      <top style="thin">
        <color indexed="64"/>
      </top>
      <bottom/>
      <diagonal/>
    </border>
    <border>
      <left style="thin">
        <color theme="0"/>
      </left>
      <right/>
      <top style="thin">
        <color theme="0"/>
      </top>
      <bottom/>
      <diagonal/>
    </border>
    <border>
      <left style="thin">
        <color theme="0"/>
      </left>
      <right/>
      <top/>
      <bottom style="thin">
        <color theme="0"/>
      </bottom>
      <diagonal/>
    </border>
    <border>
      <left/>
      <right style="thin">
        <color theme="0"/>
      </right>
      <top/>
      <bottom style="thin">
        <color theme="0"/>
      </bottom>
      <diagonal/>
    </border>
    <border>
      <left style="thick">
        <color auto="1"/>
      </left>
      <right/>
      <top/>
      <bottom/>
      <diagonal/>
    </border>
    <border>
      <left/>
      <right style="thick">
        <color auto="1"/>
      </right>
      <top/>
      <bottom/>
      <diagonal/>
    </border>
    <border>
      <left style="double">
        <color indexed="64"/>
      </left>
      <right style="thin">
        <color indexed="64"/>
      </right>
      <top style="medium">
        <color indexed="64"/>
      </top>
      <bottom style="thin">
        <color indexed="64"/>
      </bottom>
      <diagonal/>
    </border>
    <border>
      <left style="thin">
        <color indexed="64"/>
      </left>
      <right style="double">
        <color auto="1"/>
      </right>
      <top style="medium">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ck">
        <color auto="1"/>
      </left>
      <right style="thin">
        <color auto="1"/>
      </right>
      <top/>
      <bottom/>
      <diagonal/>
    </border>
    <border>
      <left style="thin">
        <color auto="1"/>
      </left>
      <right style="double">
        <color auto="1"/>
      </right>
      <top/>
      <bottom/>
      <diagonal/>
    </border>
    <border>
      <left style="double">
        <color indexed="64"/>
      </left>
      <right style="thin">
        <color indexed="64"/>
      </right>
      <top/>
      <bottom/>
      <diagonal/>
    </border>
    <border>
      <left style="thin">
        <color indexed="64"/>
      </left>
      <right style="thick">
        <color auto="1"/>
      </right>
      <top/>
      <bottom/>
      <diagonal/>
    </border>
    <border>
      <left style="double">
        <color indexed="64"/>
      </left>
      <right style="thin">
        <color indexed="64"/>
      </right>
      <top style="thin">
        <color auto="1"/>
      </top>
      <bottom style="thin">
        <color auto="1"/>
      </bottom>
      <diagonal/>
    </border>
    <border>
      <left style="thin">
        <color indexed="64"/>
      </left>
      <right style="double">
        <color auto="1"/>
      </right>
      <top style="thin">
        <color auto="1"/>
      </top>
      <bottom style="thin">
        <color auto="1"/>
      </bottom>
      <diagonal/>
    </border>
    <border>
      <left style="thick">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double">
        <color auto="1"/>
      </right>
      <top/>
      <bottom style="medium">
        <color auto="1"/>
      </bottom>
      <diagonal/>
    </border>
    <border>
      <left style="thin">
        <color auto="1"/>
      </left>
      <right style="thick">
        <color auto="1"/>
      </right>
      <top/>
      <bottom style="thin">
        <color auto="1"/>
      </bottom>
      <diagonal/>
    </border>
    <border>
      <left/>
      <right style="double">
        <color auto="1"/>
      </right>
      <top/>
      <bottom style="thin">
        <color auto="1"/>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top/>
      <bottom style="thin">
        <color auto="1"/>
      </bottom>
      <diagonal/>
    </border>
    <border>
      <left style="double">
        <color indexed="64"/>
      </left>
      <right style="thin">
        <color indexed="64"/>
      </right>
      <top style="double">
        <color indexed="64"/>
      </top>
      <bottom style="dashed">
        <color indexed="64"/>
      </bottom>
      <diagonal/>
    </border>
    <border>
      <left style="thin">
        <color indexed="64"/>
      </left>
      <right style="thin">
        <color indexed="64"/>
      </right>
      <top style="double">
        <color indexed="64"/>
      </top>
      <bottom style="dashed">
        <color indexed="64"/>
      </bottom>
      <diagonal/>
    </border>
    <border>
      <left style="thin">
        <color indexed="64"/>
      </left>
      <right style="double">
        <color indexed="64"/>
      </right>
      <top style="double">
        <color indexed="64"/>
      </top>
      <bottom style="dashed">
        <color indexed="64"/>
      </bottom>
      <diagonal/>
    </border>
    <border>
      <left style="double">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double">
        <color indexed="64"/>
      </right>
      <top style="dashed">
        <color indexed="64"/>
      </top>
      <bottom style="dashed">
        <color indexed="64"/>
      </bottom>
      <diagonal/>
    </border>
    <border>
      <left style="double">
        <color indexed="64"/>
      </left>
      <right style="thin">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style="thin">
        <color indexed="64"/>
      </left>
      <right style="double">
        <color indexed="64"/>
      </right>
      <top style="dashed">
        <color indexed="64"/>
      </top>
      <bottom style="double">
        <color indexed="64"/>
      </bottom>
      <diagonal/>
    </border>
    <border>
      <left style="double">
        <color indexed="64"/>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double">
        <color indexed="64"/>
      </right>
      <top/>
      <bottom style="dashed">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thick">
        <color indexed="64"/>
      </right>
      <top style="medium">
        <color indexed="64"/>
      </top>
      <bottom/>
      <diagonal/>
    </border>
    <border>
      <left style="thick">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medium">
        <color indexed="64"/>
      </right>
      <top/>
      <bottom style="thin">
        <color indexed="64"/>
      </bottom>
      <diagonal/>
    </border>
    <border>
      <left style="medium">
        <color indexed="64"/>
      </left>
      <right style="thick">
        <color indexed="64"/>
      </right>
      <top style="thin">
        <color indexed="64"/>
      </top>
      <bottom style="thin">
        <color indexed="64"/>
      </bottom>
      <diagonal/>
    </border>
    <border>
      <left style="medium">
        <color indexed="64"/>
      </left>
      <right style="thick">
        <color indexed="64"/>
      </right>
      <top/>
      <bottom style="thin">
        <color indexed="64"/>
      </bottom>
      <diagonal/>
    </border>
    <border>
      <left style="thick">
        <color indexed="64"/>
      </left>
      <right style="thin">
        <color indexed="64"/>
      </right>
      <top style="medium">
        <color indexed="64"/>
      </top>
      <bottom style="thin">
        <color indexed="64"/>
      </bottom>
      <diagonal/>
    </border>
    <border>
      <left style="medium">
        <color indexed="64"/>
      </left>
      <right style="thick">
        <color indexed="64"/>
      </right>
      <top style="medium">
        <color indexed="64"/>
      </top>
      <bottom style="thin">
        <color indexed="64"/>
      </bottom>
      <diagonal/>
    </border>
    <border>
      <left style="thick">
        <color indexed="64"/>
      </left>
      <right style="medium">
        <color indexed="64"/>
      </right>
      <top style="medium">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22"/>
      </right>
      <top style="thin">
        <color indexed="64"/>
      </top>
      <bottom style="thin">
        <color indexed="64"/>
      </bottom>
      <diagonal/>
    </border>
  </borders>
  <cellStyleXfs count="9">
    <xf numFmtId="0" fontId="0" fillId="0" borderId="0"/>
    <xf numFmtId="0" fontId="13" fillId="0" borderId="0" applyNumberFormat="0" applyFill="0" applyBorder="0" applyAlignment="0" applyProtection="0"/>
    <xf numFmtId="0" fontId="10" fillId="0" borderId="0"/>
    <xf numFmtId="0" fontId="11" fillId="0" borderId="0"/>
    <xf numFmtId="0" fontId="53" fillId="0" borderId="0" applyNumberFormat="0" applyFill="0" applyBorder="0" applyAlignment="0" applyProtection="0">
      <alignment vertical="top"/>
      <protection locked="0"/>
    </xf>
    <xf numFmtId="0" fontId="96" fillId="0" borderId="0"/>
    <xf numFmtId="0" fontId="95" fillId="0" borderId="0"/>
    <xf numFmtId="0" fontId="139" fillId="0" borderId="0"/>
    <xf numFmtId="0" fontId="138" fillId="0" borderId="0"/>
  </cellStyleXfs>
  <cellXfs count="899">
    <xf numFmtId="0" fontId="0" fillId="0" borderId="0" xfId="0"/>
    <xf numFmtId="0" fontId="0" fillId="0" borderId="0" xfId="0" applyProtection="1">
      <protection hidden="1"/>
    </xf>
    <xf numFmtId="0" fontId="2" fillId="0" borderId="0" xfId="0" applyFont="1" applyProtection="1">
      <protection hidden="1"/>
    </xf>
    <xf numFmtId="0" fontId="14" fillId="0" borderId="0" xfId="0" applyFont="1" applyProtection="1">
      <protection hidden="1"/>
    </xf>
    <xf numFmtId="0" fontId="15" fillId="0" borderId="0" xfId="0" applyFont="1" applyAlignment="1" applyProtection="1">
      <alignment horizontal="center" vertical="center"/>
      <protection hidden="1"/>
    </xf>
    <xf numFmtId="0" fontId="15" fillId="0" borderId="0" xfId="0" applyFont="1" applyProtection="1">
      <protection hidden="1"/>
    </xf>
    <xf numFmtId="0" fontId="16" fillId="0" borderId="0" xfId="0" applyFont="1" applyProtection="1">
      <protection hidden="1"/>
    </xf>
    <xf numFmtId="0" fontId="15" fillId="0" borderId="0" xfId="0" applyFont="1" applyAlignment="1" applyProtection="1">
      <alignment horizontal="center"/>
      <protection hidden="1"/>
    </xf>
    <xf numFmtId="0" fontId="17" fillId="0" borderId="0" xfId="0" applyFont="1" applyAlignment="1" applyProtection="1">
      <alignment vertical="center"/>
      <protection hidden="1"/>
    </xf>
    <xf numFmtId="0" fontId="17" fillId="0" borderId="0" xfId="0" applyFont="1" applyAlignment="1" applyProtection="1">
      <alignment horizontal="right" vertical="center"/>
      <protection hidden="1"/>
    </xf>
    <xf numFmtId="0" fontId="18" fillId="0" borderId="0" xfId="0" applyFont="1" applyAlignment="1" applyProtection="1">
      <alignment vertical="center"/>
      <protection hidden="1"/>
    </xf>
    <xf numFmtId="0" fontId="19" fillId="0" borderId="0" xfId="1" applyFont="1" applyFill="1" applyBorder="1" applyProtection="1">
      <protection hidden="1"/>
    </xf>
    <xf numFmtId="0" fontId="15" fillId="0" borderId="0" xfId="0" applyFont="1" applyAlignment="1" applyProtection="1">
      <alignment horizontal="center" vertical="center" wrapText="1"/>
      <protection hidden="1"/>
    </xf>
    <xf numFmtId="0" fontId="20" fillId="0" borderId="0" xfId="0" applyFont="1" applyAlignment="1" applyProtection="1">
      <alignment vertical="center"/>
      <protection hidden="1"/>
    </xf>
    <xf numFmtId="0" fontId="21" fillId="0" borderId="0" xfId="0" applyFont="1" applyAlignment="1" applyProtection="1">
      <alignment vertical="center"/>
      <protection hidden="1"/>
    </xf>
    <xf numFmtId="0" fontId="22" fillId="0" borderId="0" xfId="0" applyFont="1" applyAlignment="1" applyProtection="1">
      <alignment vertical="center"/>
      <protection hidden="1"/>
    </xf>
    <xf numFmtId="0" fontId="22" fillId="0" borderId="0" xfId="0" applyFont="1" applyAlignment="1" applyProtection="1">
      <alignment vertical="center" shrinkToFit="1"/>
      <protection hidden="1"/>
    </xf>
    <xf numFmtId="0" fontId="22" fillId="0" borderId="0" xfId="0" applyFont="1" applyAlignment="1" applyProtection="1">
      <alignment horizontal="center" vertical="center"/>
      <protection hidden="1"/>
    </xf>
    <xf numFmtId="0" fontId="22" fillId="0" borderId="0" xfId="0" applyFont="1" applyAlignment="1" applyProtection="1">
      <alignment horizontal="right"/>
      <protection hidden="1"/>
    </xf>
    <xf numFmtId="0" fontId="22" fillId="0" borderId="0" xfId="0" applyFont="1" applyAlignment="1" applyProtection="1">
      <alignment horizontal="center"/>
      <protection hidden="1"/>
    </xf>
    <xf numFmtId="0" fontId="23" fillId="0" borderId="0" xfId="0" applyFont="1" applyAlignment="1" applyProtection="1">
      <alignment horizontal="center"/>
      <protection hidden="1"/>
    </xf>
    <xf numFmtId="0" fontId="22" fillId="0" borderId="0" xfId="0" applyFont="1" applyProtection="1">
      <protection hidden="1"/>
    </xf>
    <xf numFmtId="0" fontId="15" fillId="0" borderId="0" xfId="0" applyFont="1" applyAlignment="1" applyProtection="1">
      <alignment horizontal="right"/>
      <protection hidden="1"/>
    </xf>
    <xf numFmtId="0" fontId="24" fillId="0" borderId="0" xfId="0" applyFont="1" applyProtection="1">
      <protection hidden="1"/>
    </xf>
    <xf numFmtId="0" fontId="24" fillId="0" borderId="0" xfId="0" applyFont="1" applyAlignment="1" applyProtection="1">
      <alignment vertical="center" textRotation="90"/>
      <protection hidden="1"/>
    </xf>
    <xf numFmtId="0" fontId="24" fillId="0" borderId="0" xfId="0" applyFont="1" applyAlignment="1" applyProtection="1">
      <alignment vertical="center"/>
      <protection hidden="1"/>
    </xf>
    <xf numFmtId="0" fontId="15" fillId="0" borderId="0" xfId="0" applyFont="1" applyAlignment="1" applyProtection="1">
      <alignment vertical="center" wrapText="1"/>
      <protection hidden="1"/>
    </xf>
    <xf numFmtId="0" fontId="25" fillId="0" borderId="0" xfId="0" applyFont="1" applyAlignment="1" applyProtection="1">
      <alignment shrinkToFit="1"/>
      <protection hidden="1"/>
    </xf>
    <xf numFmtId="0" fontId="26" fillId="0" borderId="0" xfId="0" applyFont="1" applyProtection="1">
      <protection hidden="1"/>
    </xf>
    <xf numFmtId="0" fontId="3" fillId="3" borderId="2" xfId="0" applyFont="1" applyFill="1" applyBorder="1" applyAlignment="1" applyProtection="1">
      <alignment horizontal="center" vertical="center"/>
      <protection hidden="1"/>
    </xf>
    <xf numFmtId="0" fontId="0" fillId="3" borderId="1" xfId="0" applyFill="1" applyBorder="1" applyAlignment="1">
      <alignment horizontal="center" vertical="center"/>
    </xf>
    <xf numFmtId="0" fontId="0" fillId="0" borderId="0" xfId="0" applyAlignment="1" applyProtection="1">
      <alignment horizontal="center" vertical="center"/>
      <protection hidden="1"/>
    </xf>
    <xf numFmtId="0" fontId="1" fillId="3" borderId="8" xfId="0" applyFont="1" applyFill="1" applyBorder="1" applyAlignment="1" applyProtection="1">
      <alignment horizontal="center" vertical="center"/>
      <protection hidden="1"/>
    </xf>
    <xf numFmtId="0" fontId="3" fillId="3" borderId="9" xfId="0" applyFont="1" applyFill="1" applyBorder="1" applyAlignment="1" applyProtection="1">
      <alignment horizontal="center" vertical="center"/>
      <protection hidden="1"/>
    </xf>
    <xf numFmtId="0" fontId="27" fillId="0" borderId="0" xfId="0" applyFont="1" applyAlignment="1" applyProtection="1">
      <alignment horizontal="center" vertical="center"/>
      <protection hidden="1"/>
    </xf>
    <xf numFmtId="0" fontId="3" fillId="3" borderId="0" xfId="0" applyFont="1" applyFill="1" applyAlignment="1" applyProtection="1">
      <alignment horizontal="center" vertical="center"/>
      <protection hidden="1"/>
    </xf>
    <xf numFmtId="0" fontId="3" fillId="6" borderId="0" xfId="0" applyFont="1" applyFill="1" applyAlignment="1" applyProtection="1">
      <alignment horizontal="center" vertical="center" textRotation="90"/>
      <protection hidden="1"/>
    </xf>
    <xf numFmtId="0" fontId="3" fillId="3" borderId="17" xfId="0" applyFont="1" applyFill="1" applyBorder="1" applyAlignment="1" applyProtection="1">
      <alignment horizontal="center" vertical="center"/>
      <protection hidden="1"/>
    </xf>
    <xf numFmtId="0" fontId="24" fillId="0" borderId="5" xfId="0" applyFont="1" applyBorder="1" applyProtection="1">
      <protection hidden="1"/>
    </xf>
    <xf numFmtId="0" fontId="6" fillId="3" borderId="22" xfId="0" applyFont="1" applyFill="1" applyBorder="1" applyAlignment="1" applyProtection="1">
      <alignment horizontal="center" vertical="center"/>
      <protection hidden="1"/>
    </xf>
    <xf numFmtId="0" fontId="6" fillId="3" borderId="23" xfId="0" applyFont="1" applyFill="1" applyBorder="1" applyAlignment="1" applyProtection="1">
      <alignment horizontal="center" vertical="center"/>
      <protection hidden="1"/>
    </xf>
    <xf numFmtId="0" fontId="6" fillId="5" borderId="0" xfId="0" applyFont="1" applyFill="1" applyAlignment="1" applyProtection="1">
      <alignment horizontal="center" vertical="center"/>
      <protection hidden="1"/>
    </xf>
    <xf numFmtId="0" fontId="6" fillId="3" borderId="24" xfId="0" applyFont="1" applyFill="1" applyBorder="1" applyAlignment="1" applyProtection="1">
      <alignment horizontal="center" vertical="center"/>
      <protection hidden="1"/>
    </xf>
    <xf numFmtId="0" fontId="6" fillId="6" borderId="0" xfId="0" applyFont="1" applyFill="1" applyAlignment="1" applyProtection="1">
      <alignment horizontal="center" vertical="center" textRotation="90"/>
      <protection hidden="1"/>
    </xf>
    <xf numFmtId="0" fontId="27" fillId="4" borderId="4" xfId="0" applyFont="1" applyFill="1" applyBorder="1" applyAlignment="1" applyProtection="1">
      <alignment horizontal="center" vertical="center"/>
      <protection hidden="1"/>
    </xf>
    <xf numFmtId="0" fontId="27" fillId="4" borderId="0" xfId="0" applyFont="1" applyFill="1" applyAlignment="1" applyProtection="1">
      <alignment horizontal="center" vertical="center"/>
      <protection hidden="1"/>
    </xf>
    <xf numFmtId="0" fontId="6" fillId="3" borderId="0" xfId="0" applyFont="1" applyFill="1" applyAlignment="1" applyProtection="1">
      <alignment horizontal="center" vertical="center"/>
      <protection hidden="1"/>
    </xf>
    <xf numFmtId="0" fontId="6" fillId="3" borderId="19" xfId="0" applyFont="1" applyFill="1" applyBorder="1" applyAlignment="1" applyProtection="1">
      <alignment vertical="center"/>
      <protection hidden="1"/>
    </xf>
    <xf numFmtId="0" fontId="6" fillId="3" borderId="0" xfId="0" applyFont="1" applyFill="1" applyAlignment="1" applyProtection="1">
      <alignment vertical="center"/>
      <protection hidden="1"/>
    </xf>
    <xf numFmtId="0" fontId="47" fillId="15" borderId="0" xfId="0" applyFont="1" applyFill="1" applyAlignment="1" applyProtection="1">
      <alignment horizontal="center" vertical="center" wrapText="1"/>
      <protection hidden="1"/>
    </xf>
    <xf numFmtId="0" fontId="48" fillId="2" borderId="21" xfId="0" applyFont="1" applyFill="1" applyBorder="1" applyAlignment="1" applyProtection="1">
      <alignment horizontal="center" vertical="center" wrapText="1"/>
      <protection hidden="1"/>
    </xf>
    <xf numFmtId="0" fontId="33" fillId="2" borderId="10" xfId="0" applyFont="1" applyFill="1" applyBorder="1" applyAlignment="1" applyProtection="1">
      <alignment horizontal="center" vertical="center"/>
      <protection hidden="1"/>
    </xf>
    <xf numFmtId="0" fontId="33" fillId="2" borderId="3" xfId="0" applyFont="1" applyFill="1" applyBorder="1" applyAlignment="1" applyProtection="1">
      <alignment horizontal="center" vertical="center" shrinkToFit="1"/>
      <protection hidden="1"/>
    </xf>
    <xf numFmtId="0" fontId="33" fillId="2" borderId="3" xfId="0" applyFont="1" applyFill="1" applyBorder="1" applyAlignment="1" applyProtection="1">
      <alignment horizontal="center" vertical="center"/>
      <protection hidden="1"/>
    </xf>
    <xf numFmtId="0" fontId="33" fillId="2" borderId="0" xfId="0" applyFont="1" applyFill="1" applyAlignment="1" applyProtection="1">
      <alignment horizontal="center" vertical="center"/>
      <protection hidden="1"/>
    </xf>
    <xf numFmtId="0" fontId="46" fillId="0" borderId="0" xfId="0" applyFont="1" applyAlignment="1" applyProtection="1">
      <alignment horizontal="center" vertical="center"/>
      <protection hidden="1"/>
    </xf>
    <xf numFmtId="0" fontId="33" fillId="0" borderId="20" xfId="0" applyFont="1" applyBorder="1" applyAlignment="1" applyProtection="1">
      <alignment horizontal="center" vertical="center"/>
      <protection hidden="1"/>
    </xf>
    <xf numFmtId="0" fontId="0" fillId="0" borderId="32" xfId="0" applyBorder="1" applyAlignment="1" applyProtection="1">
      <alignment horizontal="center" vertical="center"/>
      <protection hidden="1"/>
    </xf>
    <xf numFmtId="0" fontId="0" fillId="0" borderId="63" xfId="0" applyBorder="1" applyAlignment="1" applyProtection="1">
      <alignment horizontal="center" vertical="center"/>
      <protection hidden="1"/>
    </xf>
    <xf numFmtId="0" fontId="33" fillId="0" borderId="0" xfId="0" applyFont="1" applyAlignment="1" applyProtection="1">
      <alignment horizontal="center" vertical="center"/>
      <protection hidden="1"/>
    </xf>
    <xf numFmtId="0" fontId="27" fillId="0" borderId="0" xfId="0" applyFont="1" applyProtection="1">
      <protection hidden="1"/>
    </xf>
    <xf numFmtId="0" fontId="35" fillId="12" borderId="50" xfId="0" applyFont="1" applyFill="1" applyBorder="1" applyAlignment="1" applyProtection="1">
      <alignment horizontal="center" vertical="center"/>
      <protection hidden="1"/>
    </xf>
    <xf numFmtId="0" fontId="35" fillId="12" borderId="51" xfId="0" applyFont="1" applyFill="1" applyBorder="1" applyAlignment="1" applyProtection="1">
      <alignment horizontal="center" vertical="center"/>
      <protection hidden="1"/>
    </xf>
    <xf numFmtId="14" fontId="35" fillId="12" borderId="51" xfId="0" applyNumberFormat="1" applyFont="1" applyFill="1" applyBorder="1" applyAlignment="1" applyProtection="1">
      <alignment horizontal="center" vertical="center"/>
      <protection hidden="1"/>
    </xf>
    <xf numFmtId="0" fontId="28" fillId="0" borderId="48" xfId="0" applyFont="1" applyBorder="1" applyAlignment="1" applyProtection="1">
      <alignment horizontal="center" vertical="center"/>
      <protection hidden="1"/>
    </xf>
    <xf numFmtId="0" fontId="29" fillId="0" borderId="48" xfId="0" applyFont="1" applyBorder="1" applyAlignment="1" applyProtection="1">
      <alignment vertical="center"/>
      <protection hidden="1"/>
    </xf>
    <xf numFmtId="0" fontId="36" fillId="12" borderId="50" xfId="0" applyFont="1" applyFill="1" applyBorder="1" applyAlignment="1" applyProtection="1">
      <alignment horizontal="center" vertical="center"/>
      <protection hidden="1"/>
    </xf>
    <xf numFmtId="0" fontId="36" fillId="12" borderId="51" xfId="0" applyFont="1" applyFill="1" applyBorder="1" applyAlignment="1" applyProtection="1">
      <alignment horizontal="center" vertical="center"/>
      <protection hidden="1"/>
    </xf>
    <xf numFmtId="14" fontId="36" fillId="12" borderId="51" xfId="0" applyNumberFormat="1" applyFont="1" applyFill="1" applyBorder="1" applyAlignment="1" applyProtection="1">
      <alignment horizontal="center" vertical="center"/>
      <protection hidden="1"/>
    </xf>
    <xf numFmtId="0" fontId="28" fillId="0" borderId="0" xfId="0" applyFont="1" applyAlignment="1" applyProtection="1">
      <alignment horizontal="center" vertical="center"/>
      <protection hidden="1"/>
    </xf>
    <xf numFmtId="0" fontId="0" fillId="0" borderId="28" xfId="0" applyBorder="1" applyAlignment="1" applyProtection="1">
      <alignment horizontal="center" vertical="center"/>
      <protection hidden="1"/>
    </xf>
    <xf numFmtId="0" fontId="54" fillId="0" borderId="0" xfId="0" applyFont="1"/>
    <xf numFmtId="0" fontId="57" fillId="0" borderId="0" xfId="0" applyFont="1" applyAlignment="1">
      <alignment horizontal="center"/>
    </xf>
    <xf numFmtId="0" fontId="57" fillId="0" borderId="0" xfId="0" applyFont="1"/>
    <xf numFmtId="0" fontId="60" fillId="12" borderId="81" xfId="1" applyFont="1" applyFill="1" applyBorder="1"/>
    <xf numFmtId="0" fontId="64" fillId="0" borderId="0" xfId="0" applyFont="1"/>
    <xf numFmtId="0" fontId="64" fillId="0" borderId="0" xfId="0" applyFont="1" applyAlignment="1">
      <alignment horizontal="center"/>
    </xf>
    <xf numFmtId="0" fontId="66" fillId="0" borderId="0" xfId="1" applyFont="1" applyFill="1" applyBorder="1" applyAlignment="1">
      <alignment vertical="center" wrapText="1"/>
    </xf>
    <xf numFmtId="0" fontId="66" fillId="0" borderId="0" xfId="1" applyFont="1" applyFill="1" applyAlignment="1"/>
    <xf numFmtId="0" fontId="6" fillId="3" borderId="21" xfId="0" applyFont="1" applyFill="1" applyBorder="1" applyAlignment="1" applyProtection="1">
      <alignment horizontal="center" vertical="center"/>
      <protection hidden="1"/>
    </xf>
    <xf numFmtId="0" fontId="6" fillId="3" borderId="20" xfId="0" applyFont="1" applyFill="1" applyBorder="1" applyAlignment="1" applyProtection="1">
      <alignment horizontal="center" vertical="center"/>
      <protection hidden="1"/>
    </xf>
    <xf numFmtId="0" fontId="3" fillId="0" borderId="0" xfId="0" applyFont="1" applyAlignment="1" applyProtection="1">
      <alignment horizontal="center" vertical="center"/>
      <protection hidden="1"/>
    </xf>
    <xf numFmtId="0" fontId="33" fillId="0" borderId="64" xfId="0" applyFont="1" applyBorder="1" applyAlignment="1" applyProtection="1">
      <alignment vertical="center" textRotation="90"/>
      <protection hidden="1"/>
    </xf>
    <xf numFmtId="0" fontId="0" fillId="0" borderId="64" xfId="0" applyBorder="1" applyAlignment="1" applyProtection="1">
      <alignment horizontal="center" vertical="center"/>
      <protection hidden="1"/>
    </xf>
    <xf numFmtId="0" fontId="54" fillId="0" borderId="0" xfId="0" applyFont="1" applyProtection="1">
      <protection hidden="1"/>
    </xf>
    <xf numFmtId="0" fontId="54" fillId="0" borderId="95" xfId="0" applyFont="1" applyBorder="1" applyProtection="1">
      <protection hidden="1"/>
    </xf>
    <xf numFmtId="0" fontId="73" fillId="0" borderId="0" xfId="0" applyFont="1" applyProtection="1">
      <protection hidden="1"/>
    </xf>
    <xf numFmtId="0" fontId="54" fillId="11" borderId="0" xfId="0" applyFont="1" applyFill="1" applyProtection="1">
      <protection hidden="1"/>
    </xf>
    <xf numFmtId="0" fontId="62" fillId="20" borderId="94" xfId="0" applyFont="1" applyFill="1" applyBorder="1" applyAlignment="1" applyProtection="1">
      <alignment vertical="center"/>
      <protection hidden="1"/>
    </xf>
    <xf numFmtId="0" fontId="0" fillId="0" borderId="0" xfId="0" applyAlignment="1" applyProtection="1">
      <alignment vertical="center" wrapText="1"/>
      <protection hidden="1"/>
    </xf>
    <xf numFmtId="0" fontId="0" fillId="0" borderId="0" xfId="0" applyAlignment="1" applyProtection="1">
      <alignment vertical="top" wrapText="1"/>
      <protection hidden="1"/>
    </xf>
    <xf numFmtId="0" fontId="30" fillId="0" borderId="0" xfId="0" applyFont="1" applyAlignment="1" applyProtection="1">
      <alignment vertical="center"/>
      <protection hidden="1"/>
    </xf>
    <xf numFmtId="0" fontId="30" fillId="0" borderId="13" xfId="0" applyFont="1" applyBorder="1" applyAlignment="1" applyProtection="1">
      <alignment vertical="center"/>
      <protection hidden="1"/>
    </xf>
    <xf numFmtId="0" fontId="37" fillId="13" borderId="28" xfId="0" applyFont="1" applyFill="1" applyBorder="1" applyAlignment="1" applyProtection="1">
      <alignment horizontal="center" vertical="center"/>
      <protection hidden="1"/>
    </xf>
    <xf numFmtId="49" fontId="37" fillId="13" borderId="28" xfId="0" applyNumberFormat="1" applyFont="1" applyFill="1" applyBorder="1" applyAlignment="1" applyProtection="1">
      <alignment horizontal="center" vertical="center"/>
      <protection hidden="1"/>
    </xf>
    <xf numFmtId="0" fontId="29" fillId="4" borderId="28" xfId="0" applyFont="1" applyFill="1" applyBorder="1" applyAlignment="1" applyProtection="1">
      <alignment horizontal="center" vertical="center"/>
      <protection hidden="1"/>
    </xf>
    <xf numFmtId="49" fontId="29" fillId="4" borderId="28" xfId="0" applyNumberFormat="1" applyFont="1" applyFill="1" applyBorder="1" applyAlignment="1" applyProtection="1">
      <alignment horizontal="center" vertical="center"/>
      <protection hidden="1"/>
    </xf>
    <xf numFmtId="0" fontId="37" fillId="10" borderId="28" xfId="0" applyFont="1" applyFill="1" applyBorder="1" applyAlignment="1" applyProtection="1">
      <alignment horizontal="center" vertical="center"/>
      <protection hidden="1"/>
    </xf>
    <xf numFmtId="0" fontId="29" fillId="14" borderId="28" xfId="0" applyFont="1" applyFill="1" applyBorder="1" applyAlignment="1" applyProtection="1">
      <alignment horizontal="center" vertical="center"/>
      <protection hidden="1"/>
    </xf>
    <xf numFmtId="0" fontId="3" fillId="6" borderId="28" xfId="0" applyFont="1" applyFill="1" applyBorder="1" applyAlignment="1" applyProtection="1">
      <alignment horizontal="center" vertical="center"/>
      <protection hidden="1"/>
    </xf>
    <xf numFmtId="0" fontId="3" fillId="9" borderId="28" xfId="0" applyFont="1" applyFill="1" applyBorder="1" applyAlignment="1" applyProtection="1">
      <alignment horizontal="center" vertical="center"/>
      <protection hidden="1"/>
    </xf>
    <xf numFmtId="0" fontId="33" fillId="0" borderId="64" xfId="0" applyFont="1" applyBorder="1" applyAlignment="1" applyProtection="1">
      <alignment horizontal="center" vertical="top"/>
      <protection hidden="1"/>
    </xf>
    <xf numFmtId="0" fontId="30" fillId="0" borderId="0" xfId="0" applyFont="1" applyAlignment="1" applyProtection="1">
      <alignment horizontal="center" vertical="center"/>
      <protection hidden="1"/>
    </xf>
    <xf numFmtId="0" fontId="8" fillId="3" borderId="91" xfId="1" applyFont="1" applyFill="1" applyBorder="1" applyAlignment="1" applyProtection="1">
      <alignment vertical="center" shrinkToFit="1"/>
      <protection hidden="1"/>
    </xf>
    <xf numFmtId="0" fontId="24" fillId="3" borderId="0" xfId="0" applyFont="1" applyFill="1" applyAlignment="1" applyProtection="1">
      <alignment vertical="center" shrinkToFit="1"/>
      <protection hidden="1"/>
    </xf>
    <xf numFmtId="0" fontId="28" fillId="6" borderId="91" xfId="0" applyFont="1" applyFill="1" applyBorder="1" applyAlignment="1" applyProtection="1">
      <alignment horizontal="center" vertical="center" shrinkToFit="1"/>
      <protection hidden="1"/>
    </xf>
    <xf numFmtId="0" fontId="40" fillId="6" borderId="91" xfId="1" applyFont="1" applyFill="1" applyBorder="1" applyAlignment="1" applyProtection="1">
      <alignment horizontal="center" vertical="center" shrinkToFit="1"/>
      <protection hidden="1"/>
    </xf>
    <xf numFmtId="0" fontId="8" fillId="3" borderId="91" xfId="0" applyFont="1" applyFill="1" applyBorder="1" applyAlignment="1" applyProtection="1">
      <alignment vertical="center" shrinkToFit="1"/>
      <protection hidden="1"/>
    </xf>
    <xf numFmtId="0" fontId="24" fillId="6" borderId="91" xfId="0" applyFont="1" applyFill="1" applyBorder="1" applyAlignment="1" applyProtection="1">
      <alignment horizontal="center" vertical="center" shrinkToFit="1"/>
      <protection hidden="1"/>
    </xf>
    <xf numFmtId="49" fontId="8" fillId="3" borderId="91" xfId="0" applyNumberFormat="1" applyFont="1" applyFill="1" applyBorder="1" applyAlignment="1" applyProtection="1">
      <alignment vertical="center" shrinkToFit="1"/>
      <protection hidden="1"/>
    </xf>
    <xf numFmtId="0" fontId="45" fillId="11" borderId="91" xfId="0" applyFont="1" applyFill="1" applyBorder="1" applyAlignment="1" applyProtection="1">
      <alignment horizontal="center" vertical="center" shrinkToFit="1"/>
      <protection hidden="1"/>
    </xf>
    <xf numFmtId="0" fontId="68" fillId="0" borderId="91" xfId="0" applyFont="1" applyBorder="1" applyAlignment="1" applyProtection="1">
      <alignment horizontal="center" vertical="center" shrinkToFit="1"/>
      <protection hidden="1"/>
    </xf>
    <xf numFmtId="14" fontId="29" fillId="0" borderId="91" xfId="0" applyNumberFormat="1" applyFont="1" applyBorder="1" applyAlignment="1" applyProtection="1">
      <alignment vertical="center" shrinkToFit="1"/>
      <protection hidden="1"/>
    </xf>
    <xf numFmtId="0" fontId="68" fillId="0" borderId="91" xfId="0" applyFont="1" applyBorder="1" applyAlignment="1" applyProtection="1">
      <alignment vertical="center" shrinkToFit="1"/>
      <protection hidden="1"/>
    </xf>
    <xf numFmtId="0" fontId="68" fillId="0" borderId="0" xfId="0" applyFont="1" applyAlignment="1" applyProtection="1">
      <alignment vertical="center" shrinkToFit="1"/>
      <protection hidden="1"/>
    </xf>
    <xf numFmtId="0" fontId="0" fillId="23" borderId="0" xfId="0" applyFill="1" applyAlignment="1" applyProtection="1">
      <alignment horizontal="center" vertical="center"/>
      <protection hidden="1"/>
    </xf>
    <xf numFmtId="0" fontId="0" fillId="23" borderId="0" xfId="0" applyFill="1" applyProtection="1">
      <protection hidden="1"/>
    </xf>
    <xf numFmtId="0" fontId="10" fillId="3" borderId="14" xfId="0" applyFont="1" applyFill="1" applyBorder="1" applyAlignment="1" applyProtection="1">
      <alignment horizontal="center" vertical="center" shrinkToFit="1"/>
      <protection hidden="1"/>
    </xf>
    <xf numFmtId="0" fontId="10" fillId="0" borderId="14" xfId="0" applyFont="1" applyBorder="1" applyAlignment="1" applyProtection="1">
      <alignment vertical="center" shrinkToFit="1"/>
      <protection hidden="1"/>
    </xf>
    <xf numFmtId="0" fontId="82" fillId="0" borderId="14" xfId="0" applyFont="1" applyBorder="1" applyAlignment="1" applyProtection="1">
      <alignment horizontal="center" vertical="center" shrinkToFit="1"/>
      <protection hidden="1"/>
    </xf>
    <xf numFmtId="0" fontId="82" fillId="3" borderId="14" xfId="0" applyFont="1" applyFill="1" applyBorder="1" applyAlignment="1" applyProtection="1">
      <alignment vertical="center" shrinkToFit="1"/>
      <protection hidden="1"/>
    </xf>
    <xf numFmtId="0" fontId="82" fillId="3" borderId="65" xfId="0" applyFont="1" applyFill="1" applyBorder="1" applyAlignment="1" applyProtection="1">
      <alignment vertical="center" shrinkToFit="1"/>
      <protection hidden="1"/>
    </xf>
    <xf numFmtId="0" fontId="28" fillId="0" borderId="0" xfId="0" applyFont="1" applyAlignment="1" applyProtection="1">
      <alignment horizontal="center" vertical="center" shrinkToFit="1"/>
      <protection hidden="1"/>
    </xf>
    <xf numFmtId="0" fontId="0" fillId="0" borderId="0" xfId="0" applyAlignment="1" applyProtection="1">
      <alignment horizontal="center" shrinkToFit="1"/>
      <protection hidden="1"/>
    </xf>
    <xf numFmtId="0" fontId="0" fillId="3" borderId="1" xfId="0" applyFill="1" applyBorder="1" applyAlignment="1" applyProtection="1">
      <alignment horizontal="center" vertical="center"/>
      <protection hidden="1"/>
    </xf>
    <xf numFmtId="164" fontId="37" fillId="13" borderId="28" xfId="0" applyNumberFormat="1" applyFont="1" applyFill="1" applyBorder="1" applyAlignment="1" applyProtection="1">
      <alignment horizontal="center" vertical="center"/>
      <protection hidden="1"/>
    </xf>
    <xf numFmtId="164" fontId="8" fillId="3" borderId="91" xfId="0" applyNumberFormat="1" applyFont="1" applyFill="1" applyBorder="1" applyAlignment="1" applyProtection="1">
      <alignment vertical="center" shrinkToFit="1"/>
      <protection locked="0" hidden="1"/>
    </xf>
    <xf numFmtId="0" fontId="1" fillId="5" borderId="0" xfId="0" applyFont="1" applyFill="1" applyAlignment="1" applyProtection="1">
      <alignment horizontal="center" vertical="center"/>
      <protection hidden="1"/>
    </xf>
    <xf numFmtId="0" fontId="82" fillId="0" borderId="14" xfId="0" applyFont="1" applyBorder="1" applyAlignment="1" applyProtection="1">
      <alignment horizontal="right" vertical="center" shrinkToFit="1"/>
      <protection hidden="1"/>
    </xf>
    <xf numFmtId="0" fontId="10" fillId="0" borderId="14" xfId="0" applyFont="1" applyBorder="1" applyAlignment="1" applyProtection="1">
      <alignment horizontal="right" vertical="center" shrinkToFit="1"/>
      <protection hidden="1"/>
    </xf>
    <xf numFmtId="0" fontId="87" fillId="0" borderId="0" xfId="0" applyFont="1" applyAlignment="1" applyProtection="1">
      <alignment vertical="center"/>
      <protection hidden="1"/>
    </xf>
    <xf numFmtId="0" fontId="87" fillId="0" borderId="0" xfId="0" applyFont="1" applyAlignment="1" applyProtection="1">
      <alignment vertical="center" shrinkToFit="1"/>
      <protection hidden="1"/>
    </xf>
    <xf numFmtId="0" fontId="14" fillId="0" borderId="0" xfId="0" applyFont="1" applyAlignment="1" applyProtection="1">
      <alignment vertical="center"/>
      <protection hidden="1"/>
    </xf>
    <xf numFmtId="0" fontId="88" fillId="0" borderId="0" xfId="0" applyFont="1" applyAlignment="1" applyProtection="1">
      <alignment horizontal="center" vertical="center"/>
      <protection hidden="1"/>
    </xf>
    <xf numFmtId="0" fontId="89" fillId="0" borderId="0" xfId="0" applyFont="1" applyProtection="1">
      <protection hidden="1"/>
    </xf>
    <xf numFmtId="0" fontId="14" fillId="0" borderId="0" xfId="0" applyFont="1" applyAlignment="1" applyProtection="1">
      <alignment vertical="top" wrapText="1"/>
      <protection hidden="1"/>
    </xf>
    <xf numFmtId="0" fontId="32" fillId="12" borderId="0" xfId="0" applyFont="1" applyFill="1" applyAlignment="1" applyProtection="1">
      <alignment vertical="center"/>
      <protection hidden="1"/>
    </xf>
    <xf numFmtId="49" fontId="89" fillId="5" borderId="148" xfId="0" applyNumberFormat="1" applyFont="1" applyFill="1" applyBorder="1" applyAlignment="1" applyProtection="1">
      <alignment horizontal="center" vertical="center" shrinkToFit="1"/>
      <protection locked="0"/>
    </xf>
    <xf numFmtId="0" fontId="89" fillId="5" borderId="148" xfId="0" applyFont="1" applyFill="1" applyBorder="1" applyAlignment="1" applyProtection="1">
      <alignment horizontal="center" vertical="center" shrinkToFit="1"/>
      <protection locked="0"/>
    </xf>
    <xf numFmtId="0" fontId="89" fillId="5" borderId="149" xfId="0" applyFont="1" applyFill="1" applyBorder="1" applyAlignment="1" applyProtection="1">
      <alignment horizontal="center" vertical="center" shrinkToFit="1"/>
      <protection locked="0"/>
    </xf>
    <xf numFmtId="0" fontId="89" fillId="5" borderId="147" xfId="0" applyFont="1" applyFill="1" applyBorder="1" applyAlignment="1" applyProtection="1">
      <alignment horizontal="center" vertical="center" shrinkToFit="1"/>
      <protection locked="0"/>
    </xf>
    <xf numFmtId="164" fontId="89" fillId="5" borderId="147" xfId="0" applyNumberFormat="1" applyFont="1" applyFill="1" applyBorder="1" applyAlignment="1" applyProtection="1">
      <alignment horizontal="center" vertical="center" shrinkToFit="1"/>
      <protection locked="0"/>
    </xf>
    <xf numFmtId="0" fontId="10" fillId="0" borderId="16" xfId="0" applyFont="1" applyBorder="1" applyAlignment="1" applyProtection="1">
      <alignment horizontal="center" vertical="center" shrinkToFit="1"/>
      <protection hidden="1"/>
    </xf>
    <xf numFmtId="0" fontId="82" fillId="0" borderId="15" xfId="0" applyFont="1" applyBorder="1" applyAlignment="1" applyProtection="1">
      <alignment horizontal="right" vertical="center" shrinkToFit="1"/>
      <protection hidden="1"/>
    </xf>
    <xf numFmtId="0" fontId="12" fillId="0" borderId="0" xfId="0" applyFont="1" applyProtection="1">
      <protection locked="0"/>
    </xf>
    <xf numFmtId="0" fontId="52" fillId="10" borderId="42" xfId="0" applyFont="1" applyFill="1" applyBorder="1" applyAlignment="1" applyProtection="1">
      <alignment vertical="center" wrapText="1"/>
      <protection hidden="1"/>
    </xf>
    <xf numFmtId="0" fontId="52" fillId="10" borderId="92" xfId="0" applyFont="1" applyFill="1" applyBorder="1" applyAlignment="1" applyProtection="1">
      <alignment vertical="center" wrapText="1"/>
      <protection hidden="1"/>
    </xf>
    <xf numFmtId="0" fontId="84" fillId="3" borderId="131" xfId="0" applyFont="1" applyFill="1" applyBorder="1" applyAlignment="1" applyProtection="1">
      <alignment horizontal="center" vertical="center"/>
      <protection hidden="1"/>
    </xf>
    <xf numFmtId="0" fontId="84" fillId="3" borderId="28" xfId="0" applyFont="1" applyFill="1" applyBorder="1" applyAlignment="1" applyProtection="1">
      <alignment horizontal="center" vertical="center"/>
      <protection hidden="1"/>
    </xf>
    <xf numFmtId="1" fontId="84" fillId="3" borderId="132" xfId="0" applyNumberFormat="1" applyFont="1" applyFill="1" applyBorder="1" applyAlignment="1" applyProtection="1">
      <alignment horizontal="center"/>
      <protection hidden="1"/>
    </xf>
    <xf numFmtId="0" fontId="84" fillId="3" borderId="132" xfId="0" applyFont="1" applyFill="1" applyBorder="1" applyAlignment="1" applyProtection="1">
      <alignment horizontal="center"/>
      <protection hidden="1"/>
    </xf>
    <xf numFmtId="0" fontId="84" fillId="3" borderId="131" xfId="0" applyFont="1" applyFill="1" applyBorder="1" applyAlignment="1" applyProtection="1">
      <alignment horizontal="center"/>
      <protection hidden="1"/>
    </xf>
    <xf numFmtId="0" fontId="84" fillId="3" borderId="28" xfId="0" applyFont="1" applyFill="1" applyBorder="1" applyAlignment="1" applyProtection="1">
      <alignment horizontal="center"/>
      <protection hidden="1"/>
    </xf>
    <xf numFmtId="0" fontId="85" fillId="3" borderId="28" xfId="0" applyFont="1" applyFill="1" applyBorder="1" applyAlignment="1" applyProtection="1">
      <alignment horizontal="center"/>
      <protection hidden="1"/>
    </xf>
    <xf numFmtId="0" fontId="84" fillId="3" borderId="28" xfId="0" applyFont="1" applyFill="1" applyBorder="1" applyProtection="1">
      <protection hidden="1"/>
    </xf>
    <xf numFmtId="0" fontId="84" fillId="3" borderId="132" xfId="0" applyFont="1" applyFill="1" applyBorder="1" applyAlignment="1" applyProtection="1">
      <alignment horizontal="center" vertical="center"/>
      <protection hidden="1"/>
    </xf>
    <xf numFmtId="0" fontId="0" fillId="12" borderId="53" xfId="0" applyFill="1" applyBorder="1" applyAlignment="1" applyProtection="1">
      <alignment vertical="center"/>
      <protection hidden="1"/>
    </xf>
    <xf numFmtId="0" fontId="32" fillId="12" borderId="9" xfId="0" applyFont="1" applyFill="1" applyBorder="1" applyAlignment="1" applyProtection="1">
      <alignment horizontal="center" vertical="center"/>
      <protection hidden="1"/>
    </xf>
    <xf numFmtId="0" fontId="34" fillId="11" borderId="0" xfId="0" applyFont="1" applyFill="1" applyProtection="1">
      <protection hidden="1"/>
    </xf>
    <xf numFmtId="0" fontId="0" fillId="11" borderId="0" xfId="0" applyFill="1" applyProtection="1">
      <protection hidden="1"/>
    </xf>
    <xf numFmtId="0" fontId="3" fillId="5" borderId="6" xfId="0" applyFont="1" applyFill="1" applyBorder="1" applyAlignment="1" applyProtection="1">
      <alignment horizontal="center" vertical="center"/>
      <protection hidden="1"/>
    </xf>
    <xf numFmtId="0" fontId="0" fillId="6" borderId="18" xfId="0" applyFill="1" applyBorder="1" applyAlignment="1" applyProtection="1">
      <alignment vertical="center"/>
      <protection hidden="1"/>
    </xf>
    <xf numFmtId="0" fontId="0" fillId="0" borderId="49" xfId="0" applyBorder="1" applyAlignment="1" applyProtection="1">
      <alignment vertical="center"/>
      <protection hidden="1"/>
    </xf>
    <xf numFmtId="0" fontId="0" fillId="5" borderId="5" xfId="0" applyFill="1" applyBorder="1" applyAlignment="1" applyProtection="1">
      <alignment horizontal="center" vertical="center"/>
      <protection hidden="1"/>
    </xf>
    <xf numFmtId="0" fontId="12" fillId="6" borderId="18" xfId="0" applyFont="1" applyFill="1" applyBorder="1" applyAlignment="1" applyProtection="1">
      <alignment vertical="center"/>
      <protection hidden="1"/>
    </xf>
    <xf numFmtId="0" fontId="0" fillId="5" borderId="6" xfId="0" applyFill="1" applyBorder="1" applyAlignment="1" applyProtection="1">
      <alignment horizontal="center" vertical="center"/>
      <protection hidden="1"/>
    </xf>
    <xf numFmtId="0" fontId="86" fillId="3" borderId="1" xfId="0" applyFont="1" applyFill="1" applyBorder="1" applyAlignment="1" applyProtection="1">
      <alignment horizontal="center" vertical="center"/>
      <protection hidden="1"/>
    </xf>
    <xf numFmtId="0" fontId="50" fillId="6" borderId="19" xfId="0" applyFont="1" applyFill="1" applyBorder="1" applyAlignment="1" applyProtection="1">
      <alignment vertical="center"/>
      <protection hidden="1"/>
    </xf>
    <xf numFmtId="0" fontId="12" fillId="0" borderId="49" xfId="0" applyFont="1" applyBorder="1" applyAlignment="1" applyProtection="1">
      <alignment vertical="center"/>
      <protection hidden="1"/>
    </xf>
    <xf numFmtId="0" fontId="28" fillId="11" borderId="0" xfId="0" applyFont="1" applyFill="1" applyProtection="1">
      <protection hidden="1"/>
    </xf>
    <xf numFmtId="0" fontId="3" fillId="3" borderId="7" xfId="0" applyFont="1" applyFill="1" applyBorder="1" applyAlignment="1" applyProtection="1">
      <alignment horizontal="center" vertical="center"/>
      <protection hidden="1"/>
    </xf>
    <xf numFmtId="0" fontId="3" fillId="3" borderId="12" xfId="0" applyFont="1" applyFill="1" applyBorder="1" applyAlignment="1" applyProtection="1">
      <alignment horizontal="center" vertical="center"/>
      <protection hidden="1"/>
    </xf>
    <xf numFmtId="0" fontId="27" fillId="7" borderId="11" xfId="0" applyFont="1" applyFill="1" applyBorder="1" applyAlignment="1" applyProtection="1">
      <alignment horizontal="center" vertical="center"/>
      <protection hidden="1"/>
    </xf>
    <xf numFmtId="0" fontId="12" fillId="6" borderId="9" xfId="0" applyFont="1" applyFill="1" applyBorder="1" applyAlignment="1" applyProtection="1">
      <alignment horizontal="center" vertical="center"/>
      <protection hidden="1"/>
    </xf>
    <xf numFmtId="0" fontId="32" fillId="11" borderId="6" xfId="0" applyFont="1" applyFill="1" applyBorder="1" applyAlignment="1" applyProtection="1">
      <alignment horizontal="center" vertical="center"/>
      <protection hidden="1"/>
    </xf>
    <xf numFmtId="0" fontId="28" fillId="8" borderId="0" xfId="0" applyFont="1" applyFill="1" applyProtection="1">
      <protection hidden="1"/>
    </xf>
    <xf numFmtId="0" fontId="0" fillId="8" borderId="0" xfId="0" applyFill="1" applyProtection="1">
      <protection hidden="1"/>
    </xf>
    <xf numFmtId="0" fontId="27" fillId="3" borderId="0" xfId="0" applyFont="1" applyFill="1" applyAlignment="1" applyProtection="1">
      <alignment horizontal="center" vertical="center"/>
      <protection hidden="1"/>
    </xf>
    <xf numFmtId="0" fontId="0" fillId="3" borderId="68" xfId="0" applyFill="1" applyBorder="1" applyAlignment="1" applyProtection="1">
      <alignment horizontal="center" vertical="center"/>
      <protection hidden="1"/>
    </xf>
    <xf numFmtId="0" fontId="75" fillId="0" borderId="0" xfId="0" applyFont="1" applyProtection="1">
      <protection hidden="1"/>
    </xf>
    <xf numFmtId="0" fontId="79" fillId="0" borderId="68" xfId="0" applyFont="1" applyBorder="1" applyAlignment="1" applyProtection="1">
      <alignment horizontal="center" vertical="center"/>
      <protection locked="0"/>
    </xf>
    <xf numFmtId="0" fontId="0" fillId="0" borderId="0" xfId="0" applyProtection="1">
      <protection locked="0"/>
    </xf>
    <xf numFmtId="49" fontId="0" fillId="0" borderId="0" xfId="0" applyNumberFormat="1" applyProtection="1">
      <protection locked="0"/>
    </xf>
    <xf numFmtId="0" fontId="31" fillId="10" borderId="142" xfId="0" applyFont="1" applyFill="1" applyBorder="1" applyAlignment="1" applyProtection="1">
      <alignment horizontal="center" vertical="center"/>
      <protection locked="0"/>
    </xf>
    <xf numFmtId="49" fontId="31" fillId="10" borderId="142" xfId="0" applyNumberFormat="1" applyFont="1" applyFill="1" applyBorder="1" applyAlignment="1" applyProtection="1">
      <alignment horizontal="center" vertical="center"/>
      <protection locked="0"/>
    </xf>
    <xf numFmtId="0" fontId="31" fillId="10" borderId="143" xfId="0" applyFont="1" applyFill="1" applyBorder="1" applyAlignment="1" applyProtection="1">
      <alignment horizontal="center" vertical="center"/>
      <protection locked="0"/>
    </xf>
    <xf numFmtId="49" fontId="80" fillId="0" borderId="0" xfId="0" applyNumberFormat="1" applyFont="1" applyAlignment="1" applyProtection="1">
      <alignment shrinkToFit="1"/>
      <protection locked="0"/>
    </xf>
    <xf numFmtId="0" fontId="31" fillId="10" borderId="150" xfId="0" applyFont="1" applyFill="1" applyBorder="1" applyAlignment="1" applyProtection="1">
      <alignment horizontal="center" vertical="center"/>
      <protection locked="0"/>
    </xf>
    <xf numFmtId="0" fontId="31" fillId="10" borderId="151" xfId="0" applyFont="1" applyFill="1" applyBorder="1" applyAlignment="1" applyProtection="1">
      <alignment horizontal="center" vertical="center"/>
      <protection locked="0"/>
    </xf>
    <xf numFmtId="0" fontId="31" fillId="10" borderId="152" xfId="0" applyFont="1" applyFill="1" applyBorder="1" applyAlignment="1" applyProtection="1">
      <alignment horizontal="center" vertical="center"/>
      <protection locked="0"/>
    </xf>
    <xf numFmtId="0" fontId="0" fillId="0" borderId="0" xfId="0" applyAlignment="1" applyProtection="1">
      <alignment wrapText="1"/>
      <protection locked="0"/>
    </xf>
    <xf numFmtId="0" fontId="31" fillId="10" borderId="141" xfId="0" applyFont="1" applyFill="1" applyBorder="1" applyAlignment="1" applyProtection="1">
      <alignment horizontal="center" vertical="center"/>
      <protection locked="0"/>
    </xf>
    <xf numFmtId="0" fontId="90" fillId="0" borderId="0" xfId="0" applyFont="1" applyAlignment="1" applyProtection="1">
      <alignment vertical="center"/>
      <protection locked="0"/>
    </xf>
    <xf numFmtId="0" fontId="89" fillId="5" borderId="144" xfId="0" applyFont="1" applyFill="1" applyBorder="1" applyAlignment="1">
      <alignment horizontal="center" vertical="center" shrinkToFit="1"/>
    </xf>
    <xf numFmtId="0" fontId="89" fillId="5" borderId="145" xfId="0" applyFont="1" applyFill="1" applyBorder="1" applyAlignment="1">
      <alignment horizontal="center" vertical="center" shrinkToFit="1"/>
    </xf>
    <xf numFmtId="0" fontId="89" fillId="5" borderId="146" xfId="0" applyFont="1" applyFill="1" applyBorder="1" applyAlignment="1">
      <alignment horizontal="center" vertical="center" shrinkToFit="1"/>
    </xf>
    <xf numFmtId="164" fontId="89" fillId="5" borderId="144" xfId="0" applyNumberFormat="1" applyFont="1" applyFill="1" applyBorder="1" applyAlignment="1">
      <alignment horizontal="center" vertical="center" shrinkToFit="1"/>
    </xf>
    <xf numFmtId="0" fontId="92" fillId="26" borderId="91" xfId="0" applyFont="1" applyFill="1" applyBorder="1" applyAlignment="1" applyProtection="1">
      <alignment horizontal="center" vertical="center" shrinkToFit="1"/>
      <protection hidden="1"/>
    </xf>
    <xf numFmtId="0" fontId="28" fillId="22" borderId="48" xfId="0" applyFont="1" applyFill="1" applyBorder="1" applyAlignment="1" applyProtection="1">
      <alignment horizontal="center" vertical="center"/>
      <protection hidden="1"/>
    </xf>
    <xf numFmtId="0" fontId="28" fillId="22" borderId="0" xfId="0" applyFont="1" applyFill="1" applyAlignment="1" applyProtection="1">
      <alignment horizontal="center" vertical="center"/>
      <protection hidden="1"/>
    </xf>
    <xf numFmtId="0" fontId="0" fillId="22" borderId="0" xfId="0" applyFill="1" applyProtection="1">
      <protection hidden="1"/>
    </xf>
    <xf numFmtId="0" fontId="54" fillId="22" borderId="0" xfId="0" applyFont="1" applyFill="1" applyProtection="1">
      <protection hidden="1"/>
    </xf>
    <xf numFmtId="0" fontId="75" fillId="22" borderId="0" xfId="0" applyFont="1" applyFill="1" applyProtection="1">
      <protection hidden="1"/>
    </xf>
    <xf numFmtId="0" fontId="14" fillId="22" borderId="0" xfId="0" applyFont="1" applyFill="1" applyProtection="1">
      <protection hidden="1"/>
    </xf>
    <xf numFmtId="0" fontId="34" fillId="22" borderId="0" xfId="0" applyFont="1" applyFill="1" applyProtection="1">
      <protection hidden="1"/>
    </xf>
    <xf numFmtId="0" fontId="68" fillId="26" borderId="91" xfId="0" applyFont="1" applyFill="1" applyBorder="1" applyAlignment="1" applyProtection="1">
      <alignment vertical="center" shrinkToFit="1"/>
      <protection hidden="1"/>
    </xf>
    <xf numFmtId="0" fontId="69" fillId="26" borderId="91" xfId="0" applyFont="1" applyFill="1" applyBorder="1" applyAlignment="1" applyProtection="1">
      <alignment vertical="center" shrinkToFit="1"/>
      <protection hidden="1"/>
    </xf>
    <xf numFmtId="0" fontId="45" fillId="26" borderId="91" xfId="0" applyFont="1" applyFill="1" applyBorder="1" applyAlignment="1" applyProtection="1">
      <alignment vertical="center" shrinkToFit="1"/>
      <protection hidden="1"/>
    </xf>
    <xf numFmtId="0" fontId="12" fillId="0" borderId="0" xfId="0" applyFont="1" applyProtection="1">
      <protection hidden="1"/>
    </xf>
    <xf numFmtId="0" fontId="83" fillId="6" borderId="68" xfId="0" applyFont="1" applyFill="1" applyBorder="1" applyAlignment="1" applyProtection="1">
      <alignment horizontal="center" shrinkToFit="1"/>
      <protection hidden="1"/>
    </xf>
    <xf numFmtId="0" fontId="83" fillId="6" borderId="0" xfId="0" applyFont="1" applyFill="1" applyAlignment="1" applyProtection="1">
      <alignment horizontal="center" shrinkToFit="1"/>
      <protection hidden="1"/>
    </xf>
    <xf numFmtId="0" fontId="83" fillId="6" borderId="92" xfId="0" applyFont="1" applyFill="1" applyBorder="1" applyAlignment="1" applyProtection="1">
      <alignment horizontal="center" shrinkToFit="1"/>
      <protection hidden="1"/>
    </xf>
    <xf numFmtId="0" fontId="101" fillId="0" borderId="157" xfId="0" applyFont="1" applyBorder="1" applyAlignment="1">
      <alignment horizontal="center" vertical="center"/>
    </xf>
    <xf numFmtId="0" fontId="102" fillId="0" borderId="158" xfId="0" applyFont="1" applyBorder="1" applyAlignment="1">
      <alignment horizontal="center" vertical="center" shrinkToFit="1"/>
    </xf>
    <xf numFmtId="0" fontId="103" fillId="0" borderId="159" xfId="0" applyFont="1" applyBorder="1" applyAlignment="1">
      <alignment horizontal="center" vertical="center"/>
    </xf>
    <xf numFmtId="0" fontId="100" fillId="0" borderId="23" xfId="0" applyFont="1" applyBorder="1" applyAlignment="1">
      <alignment horizontal="center" vertical="center"/>
    </xf>
    <xf numFmtId="0" fontId="100" fillId="0" borderId="153" xfId="0" applyFont="1" applyBorder="1" applyAlignment="1">
      <alignment horizontal="center" vertical="center"/>
    </xf>
    <xf numFmtId="0" fontId="100" fillId="0" borderId="160" xfId="0" applyFont="1" applyBorder="1" applyAlignment="1">
      <alignment horizontal="center" vertical="center"/>
    </xf>
    <xf numFmtId="0" fontId="101" fillId="0" borderId="161" xfId="0" applyFont="1" applyBorder="1" applyAlignment="1">
      <alignment horizontal="center" vertical="center"/>
    </xf>
    <xf numFmtId="0" fontId="100" fillId="27" borderId="23" xfId="0" applyFont="1" applyFill="1" applyBorder="1" applyAlignment="1">
      <alignment horizontal="center" vertical="center"/>
    </xf>
    <xf numFmtId="0" fontId="100" fillId="27" borderId="153" xfId="0" applyFont="1" applyFill="1" applyBorder="1" applyAlignment="1">
      <alignment horizontal="center" vertical="center"/>
    </xf>
    <xf numFmtId="0" fontId="100" fillId="27" borderId="160" xfId="0" applyFont="1" applyFill="1" applyBorder="1" applyAlignment="1">
      <alignment horizontal="center" vertical="center"/>
    </xf>
    <xf numFmtId="0" fontId="98" fillId="27" borderId="161" xfId="0" applyFont="1" applyFill="1" applyBorder="1" applyAlignment="1">
      <alignment horizontal="center" vertical="center"/>
    </xf>
    <xf numFmtId="0" fontId="104" fillId="27" borderId="158" xfId="0" applyFont="1" applyFill="1" applyBorder="1" applyAlignment="1">
      <alignment horizontal="center" vertical="center"/>
    </xf>
    <xf numFmtId="0" fontId="101" fillId="27" borderId="159" xfId="0" applyFont="1" applyFill="1" applyBorder="1" applyAlignment="1">
      <alignment horizontal="center" vertical="center" shrinkToFit="1" readingOrder="2"/>
    </xf>
    <xf numFmtId="0" fontId="105" fillId="0" borderId="159" xfId="0" applyFont="1" applyBorder="1" applyAlignment="1">
      <alignment horizontal="center" vertical="center"/>
    </xf>
    <xf numFmtId="0" fontId="100" fillId="28" borderId="23" xfId="0" applyFont="1" applyFill="1" applyBorder="1" applyAlignment="1">
      <alignment horizontal="center" vertical="center"/>
    </xf>
    <xf numFmtId="0" fontId="100" fillId="28" borderId="153" xfId="0" applyFont="1" applyFill="1" applyBorder="1" applyAlignment="1">
      <alignment horizontal="center" vertical="center"/>
    </xf>
    <xf numFmtId="0" fontId="100" fillId="28" borderId="160" xfId="0" applyFont="1" applyFill="1" applyBorder="1" applyAlignment="1">
      <alignment horizontal="center" vertical="center"/>
    </xf>
    <xf numFmtId="0" fontId="103" fillId="28" borderId="159" xfId="0" applyFont="1" applyFill="1" applyBorder="1" applyAlignment="1">
      <alignment horizontal="center" vertical="center"/>
    </xf>
    <xf numFmtId="0" fontId="106" fillId="0" borderId="158" xfId="0" applyFont="1" applyBorder="1" applyAlignment="1">
      <alignment horizontal="center" vertical="center"/>
    </xf>
    <xf numFmtId="0" fontId="101" fillId="0" borderId="159" xfId="0" applyFont="1" applyBorder="1" applyAlignment="1">
      <alignment horizontal="center" vertical="center" shrinkToFit="1" readingOrder="2"/>
    </xf>
    <xf numFmtId="0" fontId="107" fillId="0" borderId="159" xfId="0" applyFont="1" applyBorder="1" applyAlignment="1">
      <alignment horizontal="center" vertical="center"/>
    </xf>
    <xf numFmtId="0" fontId="108" fillId="27" borderId="23" xfId="0" applyFont="1" applyFill="1" applyBorder="1" applyAlignment="1">
      <alignment horizontal="center" vertical="center"/>
    </xf>
    <xf numFmtId="0" fontId="108" fillId="27" borderId="153" xfId="0" applyFont="1" applyFill="1" applyBorder="1" applyAlignment="1">
      <alignment horizontal="center" vertical="center"/>
    </xf>
    <xf numFmtId="0" fontId="108" fillId="27" borderId="160" xfId="0" applyFont="1" applyFill="1" applyBorder="1" applyAlignment="1">
      <alignment horizontal="center" vertical="center"/>
    </xf>
    <xf numFmtId="0" fontId="98" fillId="0" borderId="159" xfId="0" applyFont="1" applyBorder="1" applyAlignment="1">
      <alignment horizontal="center" vertical="center" shrinkToFit="1" readingOrder="2"/>
    </xf>
    <xf numFmtId="0" fontId="108" fillId="28" borderId="23" xfId="0" applyFont="1" applyFill="1" applyBorder="1" applyAlignment="1">
      <alignment horizontal="center" vertical="center"/>
    </xf>
    <xf numFmtId="0" fontId="108" fillId="28" borderId="153" xfId="0" applyFont="1" applyFill="1" applyBorder="1" applyAlignment="1">
      <alignment horizontal="center" vertical="center"/>
    </xf>
    <xf numFmtId="0" fontId="108" fillId="28" borderId="160" xfId="0" applyFont="1" applyFill="1" applyBorder="1" applyAlignment="1">
      <alignment horizontal="center" vertical="center"/>
    </xf>
    <xf numFmtId="0" fontId="101" fillId="28" borderId="159" xfId="0" applyFont="1" applyFill="1" applyBorder="1" applyAlignment="1">
      <alignment horizontal="center" vertical="center" shrinkToFit="1" readingOrder="2"/>
    </xf>
    <xf numFmtId="0" fontId="8" fillId="0" borderId="158" xfId="0" applyFont="1" applyBorder="1"/>
    <xf numFmtId="0" fontId="98" fillId="28" borderId="159" xfId="0" applyFont="1" applyFill="1" applyBorder="1" applyAlignment="1">
      <alignment horizontal="center" vertical="center" shrinkToFit="1" readingOrder="2"/>
    </xf>
    <xf numFmtId="0" fontId="106" fillId="27" borderId="158" xfId="0" applyFont="1" applyFill="1" applyBorder="1" applyAlignment="1">
      <alignment horizontal="center" vertical="center"/>
    </xf>
    <xf numFmtId="0" fontId="110" fillId="28" borderId="23" xfId="0" applyFont="1" applyFill="1" applyBorder="1" applyAlignment="1">
      <alignment horizontal="center" vertical="center"/>
    </xf>
    <xf numFmtId="0" fontId="110" fillId="27" borderId="23" xfId="0" applyFont="1" applyFill="1" applyBorder="1" applyAlignment="1">
      <alignment horizontal="center" vertical="center"/>
    </xf>
    <xf numFmtId="0" fontId="112" fillId="27" borderId="153" xfId="0" applyFont="1" applyFill="1" applyBorder="1" applyAlignment="1">
      <alignment horizontal="center" vertical="center"/>
    </xf>
    <xf numFmtId="0" fontId="112" fillId="27" borderId="160" xfId="0" applyFont="1" applyFill="1" applyBorder="1" applyAlignment="1">
      <alignment horizontal="center" vertical="center"/>
    </xf>
    <xf numFmtId="0" fontId="102" fillId="0" borderId="14" xfId="0" applyFont="1" applyBorder="1" applyAlignment="1">
      <alignment horizontal="center" vertical="center" shrinkToFit="1"/>
    </xf>
    <xf numFmtId="0" fontId="104" fillId="0" borderId="14" xfId="0" applyFont="1" applyBorder="1" applyAlignment="1">
      <alignment horizontal="center" vertical="center"/>
    </xf>
    <xf numFmtId="0" fontId="104" fillId="27" borderId="14" xfId="0" applyFont="1" applyFill="1" applyBorder="1" applyAlignment="1">
      <alignment horizontal="center" vertical="center"/>
    </xf>
    <xf numFmtId="0" fontId="100" fillId="27" borderId="23" xfId="0" applyFont="1" applyFill="1" applyBorder="1" applyAlignment="1">
      <alignment horizontal="center" vertical="center" shrinkToFit="1" readingOrder="2"/>
    </xf>
    <xf numFmtId="0" fontId="100" fillId="27" borderId="153" xfId="0" applyFont="1" applyFill="1" applyBorder="1" applyAlignment="1">
      <alignment horizontal="center" vertical="center" shrinkToFit="1" readingOrder="2"/>
    </xf>
    <xf numFmtId="0" fontId="100" fillId="27" borderId="160" xfId="0" applyFont="1" applyFill="1" applyBorder="1" applyAlignment="1">
      <alignment horizontal="center" vertical="center" shrinkToFit="1" readingOrder="2"/>
    </xf>
    <xf numFmtId="0" fontId="8" fillId="27" borderId="14" xfId="0" applyFont="1" applyFill="1" applyBorder="1" applyAlignment="1">
      <alignment vertical="center"/>
    </xf>
    <xf numFmtId="0" fontId="100" fillId="28" borderId="23" xfId="0" applyFont="1" applyFill="1" applyBorder="1" applyAlignment="1">
      <alignment horizontal="center" vertical="center" shrinkToFit="1" readingOrder="2"/>
    </xf>
    <xf numFmtId="0" fontId="100" fillId="28" borderId="153" xfId="0" applyFont="1" applyFill="1" applyBorder="1" applyAlignment="1">
      <alignment horizontal="center" vertical="center" shrinkToFit="1" readingOrder="2"/>
    </xf>
    <xf numFmtId="0" fontId="100" fillId="28" borderId="160" xfId="0" applyFont="1" applyFill="1" applyBorder="1" applyAlignment="1">
      <alignment horizontal="center" vertical="center" shrinkToFit="1" readingOrder="2"/>
    </xf>
    <xf numFmtId="0" fontId="106" fillId="0" borderId="14" xfId="0" applyFont="1" applyBorder="1" applyAlignment="1">
      <alignment horizontal="center" vertical="center"/>
    </xf>
    <xf numFmtId="0" fontId="8" fillId="0" borderId="14" xfId="0" applyFont="1" applyBorder="1" applyAlignment="1">
      <alignment vertical="center"/>
    </xf>
    <xf numFmtId="0" fontId="114" fillId="0" borderId="159" xfId="0" applyFont="1" applyBorder="1" applyAlignment="1">
      <alignment horizontal="center" vertical="center" shrinkToFit="1" readingOrder="2"/>
    </xf>
    <xf numFmtId="0" fontId="106" fillId="27" borderId="14" xfId="0" applyFont="1" applyFill="1" applyBorder="1" applyAlignment="1">
      <alignment horizontal="center" vertical="center"/>
    </xf>
    <xf numFmtId="0" fontId="98" fillId="0" borderId="159" xfId="0" applyFont="1" applyBorder="1" applyAlignment="1">
      <alignment horizontal="center" vertical="center"/>
    </xf>
    <xf numFmtId="0" fontId="101" fillId="27" borderId="162" xfId="0" applyFont="1" applyFill="1" applyBorder="1" applyAlignment="1">
      <alignment horizontal="center" vertical="center" shrinkToFit="1" readingOrder="2"/>
    </xf>
    <xf numFmtId="0" fontId="107" fillId="28" borderId="159" xfId="0" applyFont="1" applyFill="1" applyBorder="1" applyAlignment="1">
      <alignment horizontal="center" vertical="center"/>
    </xf>
    <xf numFmtId="0" fontId="100" fillId="29" borderId="23" xfId="0" applyFont="1" applyFill="1" applyBorder="1" applyAlignment="1">
      <alignment horizontal="center" vertical="center" shrinkToFit="1" readingOrder="2"/>
    </xf>
    <xf numFmtId="0" fontId="100" fillId="29" borderId="153" xfId="0" applyFont="1" applyFill="1" applyBorder="1" applyAlignment="1">
      <alignment horizontal="center" vertical="center"/>
    </xf>
    <xf numFmtId="0" fontId="100" fillId="29" borderId="159" xfId="0" applyFont="1" applyFill="1" applyBorder="1" applyAlignment="1" applyProtection="1">
      <alignment horizontal="center" vertical="center" shrinkToFit="1"/>
      <protection locked="0"/>
    </xf>
    <xf numFmtId="0" fontId="100" fillId="27" borderId="23" xfId="0" applyFont="1" applyFill="1" applyBorder="1" applyAlignment="1">
      <alignment horizontal="center" vertical="center" shrinkToFit="1"/>
    </xf>
    <xf numFmtId="0" fontId="108" fillId="27" borderId="153" xfId="0" applyFont="1" applyFill="1" applyBorder="1" applyAlignment="1">
      <alignment horizontal="center" vertical="center" shrinkToFit="1"/>
    </xf>
    <xf numFmtId="0" fontId="108" fillId="27" borderId="160" xfId="0" applyFont="1" applyFill="1" applyBorder="1" applyAlignment="1">
      <alignment horizontal="center" vertical="center" shrinkToFit="1"/>
    </xf>
    <xf numFmtId="0" fontId="98" fillId="27" borderId="14" xfId="0" applyFont="1" applyFill="1" applyBorder="1" applyAlignment="1">
      <alignment horizontal="center" vertical="center"/>
    </xf>
    <xf numFmtId="0" fontId="101" fillId="0" borderId="162" xfId="0" applyFont="1" applyBorder="1" applyAlignment="1">
      <alignment horizontal="center" vertical="center" shrinkToFit="1" readingOrder="2"/>
    </xf>
    <xf numFmtId="0" fontId="101" fillId="0" borderId="14" xfId="0" applyFont="1" applyBorder="1" applyAlignment="1">
      <alignment horizontal="center" vertical="center"/>
    </xf>
    <xf numFmtId="0" fontId="98" fillId="0" borderId="162" xfId="0" applyFont="1" applyBorder="1" applyAlignment="1">
      <alignment horizontal="center" vertical="center" shrinkToFit="1" readingOrder="2"/>
    </xf>
    <xf numFmtId="0" fontId="116" fillId="27" borderId="14" xfId="0" applyFont="1" applyFill="1" applyBorder="1" applyAlignment="1">
      <alignment vertical="center"/>
    </xf>
    <xf numFmtId="0" fontId="116" fillId="0" borderId="14" xfId="0" applyFont="1" applyBorder="1" applyAlignment="1">
      <alignment vertical="center"/>
    </xf>
    <xf numFmtId="0" fontId="100" fillId="28" borderId="23" xfId="0" applyFont="1" applyFill="1" applyBorder="1" applyAlignment="1">
      <alignment horizontal="center" vertical="center" shrinkToFit="1"/>
    </xf>
    <xf numFmtId="0" fontId="108" fillId="28" borderId="153" xfId="0" applyFont="1" applyFill="1" applyBorder="1" applyAlignment="1">
      <alignment horizontal="center" vertical="center" shrinkToFit="1"/>
    </xf>
    <xf numFmtId="0" fontId="108" fillId="28" borderId="160" xfId="0" applyFont="1" applyFill="1" applyBorder="1" applyAlignment="1">
      <alignment horizontal="center" vertical="center" shrinkToFit="1"/>
    </xf>
    <xf numFmtId="0" fontId="101" fillId="28" borderId="162" xfId="0" applyFont="1" applyFill="1" applyBorder="1" applyAlignment="1">
      <alignment horizontal="center" vertical="center" shrinkToFit="1" readingOrder="2"/>
    </xf>
    <xf numFmtId="0" fontId="98" fillId="28" borderId="162" xfId="0" applyFont="1" applyFill="1" applyBorder="1" applyAlignment="1">
      <alignment horizontal="center" vertical="center" shrinkToFit="1" readingOrder="2"/>
    </xf>
    <xf numFmtId="0" fontId="108" fillId="28" borderId="153" xfId="6" applyFont="1" applyFill="1" applyBorder="1" applyAlignment="1">
      <alignment horizontal="center" vertical="center" wrapText="1"/>
    </xf>
    <xf numFmtId="0" fontId="8" fillId="0" borderId="14" xfId="0" applyFont="1" applyBorder="1"/>
    <xf numFmtId="0" fontId="107" fillId="0" borderId="162" xfId="0" applyFont="1" applyBorder="1" applyAlignment="1">
      <alignment horizontal="center" vertical="center" shrinkToFit="1"/>
    </xf>
    <xf numFmtId="0" fontId="107" fillId="0" borderId="162" xfId="0" applyFont="1" applyBorder="1" applyAlignment="1">
      <alignment horizontal="center" vertical="center"/>
    </xf>
    <xf numFmtId="0" fontId="8" fillId="0" borderId="101" xfId="0" applyFont="1" applyBorder="1"/>
    <xf numFmtId="0" fontId="8" fillId="0" borderId="163" xfId="0" applyFont="1" applyBorder="1"/>
    <xf numFmtId="0" fontId="117" fillId="0" borderId="164" xfId="0" applyFont="1" applyBorder="1" applyAlignment="1">
      <alignment horizontal="center" vertical="center"/>
    </xf>
    <xf numFmtId="0" fontId="101" fillId="0" borderId="156" xfId="0" applyFont="1" applyBorder="1" applyAlignment="1">
      <alignment horizontal="center" vertical="center"/>
    </xf>
    <xf numFmtId="0" fontId="119" fillId="0" borderId="158" xfId="0" applyFont="1" applyBorder="1" applyAlignment="1">
      <alignment horizontal="center" vertical="center" shrinkToFit="1"/>
    </xf>
    <xf numFmtId="0" fontId="101" fillId="0" borderId="23" xfId="0" applyFont="1" applyBorder="1" applyAlignment="1">
      <alignment horizontal="center" vertical="center"/>
    </xf>
    <xf numFmtId="0" fontId="101" fillId="0" borderId="153" xfId="0" applyFont="1" applyBorder="1" applyAlignment="1">
      <alignment horizontal="center" vertical="center"/>
    </xf>
    <xf numFmtId="0" fontId="103" fillId="0" borderId="164" xfId="0" applyFont="1" applyBorder="1" applyAlignment="1">
      <alignment horizontal="center" vertical="center"/>
    </xf>
    <xf numFmtId="0" fontId="101" fillId="0" borderId="160" xfId="0" applyFont="1" applyBorder="1" applyAlignment="1">
      <alignment horizontal="center" vertical="center"/>
    </xf>
    <xf numFmtId="0" fontId="106" fillId="0" borderId="158" xfId="0" applyFont="1" applyBorder="1" applyAlignment="1">
      <alignment horizontal="center" vertical="center" shrinkToFit="1"/>
    </xf>
    <xf numFmtId="0" fontId="120" fillId="0" borderId="164" xfId="0" applyFont="1" applyBorder="1" applyAlignment="1">
      <alignment horizontal="center" vertical="center"/>
    </xf>
    <xf numFmtId="0" fontId="101" fillId="27" borderId="23" xfId="0" applyFont="1" applyFill="1" applyBorder="1" applyAlignment="1">
      <alignment horizontal="center" vertical="center"/>
    </xf>
    <xf numFmtId="0" fontId="121" fillId="27" borderId="153" xfId="0" applyFont="1" applyFill="1" applyBorder="1" applyAlignment="1">
      <alignment horizontal="center" vertical="center"/>
    </xf>
    <xf numFmtId="0" fontId="106" fillId="27" borderId="158" xfId="0" applyFont="1" applyFill="1" applyBorder="1" applyAlignment="1">
      <alignment horizontal="center" vertical="center" shrinkToFit="1"/>
    </xf>
    <xf numFmtId="14" fontId="103" fillId="27" borderId="164" xfId="0" applyNumberFormat="1" applyFont="1" applyFill="1" applyBorder="1" applyAlignment="1">
      <alignment horizontal="center" vertical="center"/>
    </xf>
    <xf numFmtId="0" fontId="101" fillId="28" borderId="23" xfId="0" applyFont="1" applyFill="1" applyBorder="1" applyAlignment="1">
      <alignment horizontal="center" vertical="center"/>
    </xf>
    <xf numFmtId="0" fontId="101" fillId="28" borderId="153" xfId="0" applyFont="1" applyFill="1" applyBorder="1" applyAlignment="1">
      <alignment horizontal="center" vertical="center"/>
    </xf>
    <xf numFmtId="0" fontId="107" fillId="28" borderId="164" xfId="0" applyFont="1" applyFill="1" applyBorder="1" applyAlignment="1">
      <alignment horizontal="center" vertical="center"/>
    </xf>
    <xf numFmtId="0" fontId="1" fillId="0" borderId="158" xfId="0" applyFont="1" applyBorder="1" applyAlignment="1">
      <alignment horizontal="center" vertical="center" shrinkToFit="1"/>
    </xf>
    <xf numFmtId="0" fontId="101" fillId="27" borderId="153" xfId="0" applyFont="1" applyFill="1" applyBorder="1" applyAlignment="1">
      <alignment horizontal="center" vertical="center"/>
    </xf>
    <xf numFmtId="0" fontId="8" fillId="27" borderId="158" xfId="0" applyFont="1" applyFill="1" applyBorder="1" applyAlignment="1">
      <alignment vertical="center" shrinkToFit="1"/>
    </xf>
    <xf numFmtId="0" fontId="8" fillId="0" borderId="158" xfId="0" applyFont="1" applyBorder="1" applyAlignment="1">
      <alignment shrinkToFit="1"/>
    </xf>
    <xf numFmtId="0" fontId="8" fillId="0" borderId="158" xfId="0" applyFont="1" applyBorder="1" applyAlignment="1">
      <alignment vertical="center" shrinkToFit="1"/>
    </xf>
    <xf numFmtId="0" fontId="120" fillId="0" borderId="153" xfId="0" applyFont="1" applyBorder="1" applyAlignment="1">
      <alignment horizontal="center" vertical="center"/>
    </xf>
    <xf numFmtId="0" fontId="101" fillId="0" borderId="164" xfId="0" applyFont="1" applyBorder="1" applyAlignment="1">
      <alignment horizontal="center" vertical="center" shrinkToFit="1" readingOrder="2"/>
    </xf>
    <xf numFmtId="0" fontId="98" fillId="0" borderId="164" xfId="0" applyFont="1" applyBorder="1" applyAlignment="1">
      <alignment horizontal="center" vertical="center" shrinkToFit="1" readingOrder="2"/>
    </xf>
    <xf numFmtId="0" fontId="107" fillId="0" borderId="164" xfId="0" applyFont="1" applyBorder="1" applyAlignment="1">
      <alignment horizontal="center" vertical="center"/>
    </xf>
    <xf numFmtId="0" fontId="124" fillId="28" borderId="23" xfId="0" applyFont="1" applyFill="1" applyBorder="1" applyAlignment="1">
      <alignment horizontal="center" vertical="center"/>
    </xf>
    <xf numFmtId="0" fontId="124" fillId="28" borderId="153" xfId="0" applyFont="1" applyFill="1" applyBorder="1" applyAlignment="1">
      <alignment horizontal="center" vertical="center"/>
    </xf>
    <xf numFmtId="0" fontId="124" fillId="27" borderId="23" xfId="0" applyFont="1" applyFill="1" applyBorder="1" applyAlignment="1">
      <alignment horizontal="center" vertical="center"/>
    </xf>
    <xf numFmtId="0" fontId="124" fillId="27" borderId="153" xfId="0" applyFont="1" applyFill="1" applyBorder="1" applyAlignment="1">
      <alignment horizontal="center" vertical="center"/>
    </xf>
    <xf numFmtId="0" fontId="101" fillId="27" borderId="23" xfId="0" applyFont="1" applyFill="1" applyBorder="1" applyAlignment="1">
      <alignment horizontal="center" vertical="center" shrinkToFit="1" readingOrder="2"/>
    </xf>
    <xf numFmtId="0" fontId="101" fillId="27" borderId="153" xfId="0" applyFont="1" applyFill="1" applyBorder="1" applyAlignment="1">
      <alignment horizontal="center" vertical="center" shrinkToFit="1" readingOrder="2"/>
    </xf>
    <xf numFmtId="14" fontId="103" fillId="27" borderId="159" xfId="0" applyNumberFormat="1" applyFont="1" applyFill="1" applyBorder="1" applyAlignment="1">
      <alignment horizontal="center" vertical="center"/>
    </xf>
    <xf numFmtId="14" fontId="103" fillId="0" borderId="159" xfId="0" applyNumberFormat="1" applyFont="1" applyBorder="1" applyAlignment="1">
      <alignment horizontal="center" vertical="center"/>
    </xf>
    <xf numFmtId="0" fontId="118" fillId="0" borderId="159" xfId="0" applyFont="1" applyBorder="1" applyAlignment="1">
      <alignment horizontal="center" vertical="center" shrinkToFit="1"/>
    </xf>
    <xf numFmtId="0" fontId="127" fillId="27" borderId="23" xfId="0" applyFont="1" applyFill="1" applyBorder="1" applyAlignment="1">
      <alignment horizontal="center" vertical="center"/>
    </xf>
    <xf numFmtId="0" fontId="127" fillId="27" borderId="153" xfId="0" applyFont="1" applyFill="1" applyBorder="1" applyAlignment="1">
      <alignment horizontal="center" vertical="center"/>
    </xf>
    <xf numFmtId="0" fontId="127" fillId="28" borderId="23" xfId="0" applyFont="1" applyFill="1" applyBorder="1" applyAlignment="1">
      <alignment horizontal="center" vertical="center"/>
    </xf>
    <xf numFmtId="0" fontId="127" fillId="28" borderId="153" xfId="0" applyFont="1" applyFill="1" applyBorder="1" applyAlignment="1">
      <alignment horizontal="center" vertical="center"/>
    </xf>
    <xf numFmtId="0" fontId="125" fillId="0" borderId="159" xfId="0" applyFont="1" applyBorder="1" applyAlignment="1">
      <alignment horizontal="center" vertical="center"/>
    </xf>
    <xf numFmtId="14" fontId="103" fillId="27" borderId="162" xfId="0" applyNumberFormat="1" applyFont="1" applyFill="1" applyBorder="1" applyAlignment="1">
      <alignment horizontal="center" vertical="center"/>
    </xf>
    <xf numFmtId="0" fontId="8" fillId="0" borderId="14" xfId="0" applyFont="1" applyBorder="1" applyAlignment="1">
      <alignment shrinkToFit="1"/>
    </xf>
    <xf numFmtId="0" fontId="118" fillId="28" borderId="162" xfId="0" applyFont="1" applyFill="1" applyBorder="1" applyAlignment="1">
      <alignment horizontal="center" vertical="center" shrinkToFit="1"/>
    </xf>
    <xf numFmtId="0" fontId="106" fillId="0" borderId="14" xfId="0" applyFont="1" applyBorder="1" applyAlignment="1">
      <alignment horizontal="center" vertical="center" shrinkToFit="1"/>
    </xf>
    <xf numFmtId="0" fontId="118" fillId="0" borderId="159" xfId="0" applyFont="1" applyBorder="1" applyAlignment="1">
      <alignment horizontal="center" vertical="center"/>
    </xf>
    <xf numFmtId="0" fontId="118" fillId="0" borderId="162" xfId="0" applyFont="1" applyBorder="1" applyAlignment="1">
      <alignment horizontal="center" vertical="center"/>
    </xf>
    <xf numFmtId="0" fontId="120" fillId="0" borderId="162" xfId="0" applyFont="1" applyBorder="1" applyAlignment="1">
      <alignment horizontal="center" vertical="center"/>
    </xf>
    <xf numFmtId="0" fontId="125" fillId="0" borderId="162" xfId="0" applyFont="1" applyBorder="1" applyAlignment="1">
      <alignment horizontal="center" vertical="center"/>
    </xf>
    <xf numFmtId="0" fontId="107" fillId="28" borderId="162" xfId="0" applyFont="1" applyFill="1" applyBorder="1" applyAlignment="1">
      <alignment horizontal="center" vertical="center"/>
    </xf>
    <xf numFmtId="0" fontId="128" fillId="0" borderId="162" xfId="0" applyFont="1" applyBorder="1" applyAlignment="1">
      <alignment horizontal="center" vertical="center" shrinkToFit="1"/>
    </xf>
    <xf numFmtId="0" fontId="8" fillId="27" borderId="14" xfId="0" applyFont="1" applyFill="1" applyBorder="1" applyAlignment="1">
      <alignment shrinkToFit="1"/>
    </xf>
    <xf numFmtId="0" fontId="119" fillId="0" borderId="14" xfId="0" applyFont="1" applyBorder="1" applyAlignment="1">
      <alignment horizontal="center" vertical="center" shrinkToFit="1"/>
    </xf>
    <xf numFmtId="0" fontId="9" fillId="27" borderId="14" xfId="0" applyFont="1" applyFill="1" applyBorder="1" applyAlignment="1">
      <alignment horizontal="center" vertical="center" shrinkToFit="1"/>
    </xf>
    <xf numFmtId="14" fontId="103" fillId="0" borderId="162" xfId="0" applyNumberFormat="1" applyFont="1" applyBorder="1" applyAlignment="1">
      <alignment horizontal="center" vertical="center"/>
    </xf>
    <xf numFmtId="0" fontId="106" fillId="27" borderId="14" xfId="0" applyFont="1" applyFill="1" applyBorder="1" applyAlignment="1">
      <alignment horizontal="center" vertical="center" shrinkToFit="1"/>
    </xf>
    <xf numFmtId="0" fontId="129" fillId="0" borderId="162" xfId="0" applyFont="1" applyBorder="1" applyAlignment="1">
      <alignment horizontal="center" vertical="center" shrinkToFit="1"/>
    </xf>
    <xf numFmtId="0" fontId="118" fillId="0" borderId="162" xfId="0" applyFont="1" applyBorder="1" applyAlignment="1">
      <alignment horizontal="center" vertical="center" shrinkToFit="1"/>
    </xf>
    <xf numFmtId="0" fontId="103" fillId="0" borderId="162" xfId="0" applyFont="1" applyBorder="1" applyAlignment="1">
      <alignment horizontal="center" vertical="center"/>
    </xf>
    <xf numFmtId="0" fontId="104" fillId="27" borderId="14" xfId="0" applyFont="1" applyFill="1" applyBorder="1" applyAlignment="1">
      <alignment horizontal="center" vertical="center" shrinkToFit="1"/>
    </xf>
    <xf numFmtId="0" fontId="120" fillId="0" borderId="159" xfId="0" applyFont="1" applyBorder="1" applyAlignment="1">
      <alignment horizontal="center" vertical="center"/>
    </xf>
    <xf numFmtId="0" fontId="104" fillId="0" borderId="158" xfId="0" applyFont="1" applyBorder="1" applyAlignment="1">
      <alignment horizontal="center" vertical="center" shrinkToFit="1"/>
    </xf>
    <xf numFmtId="0" fontId="128" fillId="0" borderId="159" xfId="0" applyFont="1" applyBorder="1" applyAlignment="1">
      <alignment horizontal="center" vertical="center" shrinkToFit="1"/>
    </xf>
    <xf numFmtId="0" fontId="102" fillId="27" borderId="158" xfId="0" applyFont="1" applyFill="1" applyBorder="1" applyAlignment="1">
      <alignment horizontal="center" vertical="center" shrinkToFit="1"/>
    </xf>
    <xf numFmtId="0" fontId="119" fillId="0" borderId="159" xfId="0" applyFont="1" applyBorder="1" applyAlignment="1">
      <alignment horizontal="center" vertical="center"/>
    </xf>
    <xf numFmtId="0" fontId="101" fillId="28" borderId="23" xfId="0" applyFont="1" applyFill="1" applyBorder="1" applyAlignment="1">
      <alignment horizontal="center" vertical="center" shrinkToFit="1" readingOrder="2"/>
    </xf>
    <xf numFmtId="0" fontId="101" fillId="28" borderId="153" xfId="0" applyFont="1" applyFill="1" applyBorder="1" applyAlignment="1">
      <alignment horizontal="center" vertical="center" shrinkToFit="1" readingOrder="2"/>
    </xf>
    <xf numFmtId="0" fontId="98" fillId="0" borderId="158" xfId="0" applyFont="1" applyBorder="1" applyAlignment="1">
      <alignment horizontal="center" vertical="center" shrinkToFit="1"/>
    </xf>
    <xf numFmtId="0" fontId="103" fillId="0" borderId="158" xfId="0" applyFont="1" applyBorder="1" applyAlignment="1">
      <alignment horizontal="center" vertical="center" shrinkToFit="1"/>
    </xf>
    <xf numFmtId="0" fontId="116" fillId="0" borderId="158" xfId="0" applyFont="1" applyBorder="1" applyAlignment="1">
      <alignment vertical="center" shrinkToFit="1"/>
    </xf>
    <xf numFmtId="0" fontId="116" fillId="0" borderId="158" xfId="0" applyFont="1" applyBorder="1" applyAlignment="1">
      <alignment vertical="center"/>
    </xf>
    <xf numFmtId="0" fontId="101" fillId="27" borderId="23" xfId="0" applyFont="1" applyFill="1" applyBorder="1" applyAlignment="1">
      <alignment horizontal="center" vertical="center" shrinkToFit="1"/>
    </xf>
    <xf numFmtId="0" fontId="127" fillId="27" borderId="153" xfId="0" applyFont="1" applyFill="1" applyBorder="1" applyAlignment="1">
      <alignment horizontal="center" vertical="center" shrinkToFit="1"/>
    </xf>
    <xf numFmtId="0" fontId="101" fillId="28" borderId="23" xfId="0" applyFont="1" applyFill="1" applyBorder="1" applyAlignment="1">
      <alignment horizontal="center" vertical="center" shrinkToFit="1"/>
    </xf>
    <xf numFmtId="0" fontId="127" fillId="28" borderId="153" xfId="0" applyFont="1" applyFill="1" applyBorder="1" applyAlignment="1">
      <alignment horizontal="center" vertical="center" shrinkToFit="1"/>
    </xf>
    <xf numFmtId="0" fontId="128" fillId="0" borderId="164" xfId="0" applyFont="1" applyBorder="1" applyAlignment="1">
      <alignment horizontal="center" vertical="center" shrinkToFit="1"/>
    </xf>
    <xf numFmtId="0" fontId="104" fillId="0" borderId="14" xfId="0" applyFont="1" applyBorder="1" applyAlignment="1">
      <alignment horizontal="center" vertical="center" shrinkToFit="1"/>
    </xf>
    <xf numFmtId="0" fontId="124" fillId="0" borderId="29" xfId="0" applyFont="1" applyBorder="1" applyAlignment="1">
      <alignment horizontal="center" vertical="center" shrinkToFit="1"/>
    </xf>
    <xf numFmtId="0" fontId="124" fillId="0" borderId="156" xfId="0" applyFont="1" applyBorder="1" applyAlignment="1">
      <alignment horizontal="center" vertical="center" shrinkToFit="1"/>
    </xf>
    <xf numFmtId="0" fontId="101" fillId="0" borderId="155" xfId="0" applyFont="1" applyBorder="1" applyAlignment="1">
      <alignment horizontal="center" vertical="center" shrinkToFit="1"/>
    </xf>
    <xf numFmtId="0" fontId="101" fillId="0" borderId="153" xfId="0" applyFont="1" applyBorder="1" applyAlignment="1">
      <alignment horizontal="center" vertical="center" shrinkToFit="1"/>
    </xf>
    <xf numFmtId="0" fontId="101" fillId="0" borderId="160" xfId="0" applyFont="1" applyBorder="1" applyAlignment="1">
      <alignment horizontal="center" vertical="center" shrinkToFit="1"/>
    </xf>
    <xf numFmtId="0" fontId="101" fillId="0" borderId="164" xfId="0" applyFont="1" applyBorder="1" applyAlignment="1">
      <alignment horizontal="center" vertical="center"/>
    </xf>
    <xf numFmtId="0" fontId="101" fillId="27" borderId="155" xfId="0" applyFont="1" applyFill="1" applyBorder="1" applyAlignment="1">
      <alignment horizontal="center" vertical="center" shrinkToFit="1"/>
    </xf>
    <xf numFmtId="0" fontId="101" fillId="27" borderId="153" xfId="0" applyFont="1" applyFill="1" applyBorder="1" applyAlignment="1">
      <alignment horizontal="center" vertical="center" shrinkToFit="1"/>
    </xf>
    <xf numFmtId="0" fontId="101" fillId="27" borderId="160" xfId="0" applyFont="1" applyFill="1" applyBorder="1" applyAlignment="1">
      <alignment horizontal="center" vertical="center" shrinkToFit="1"/>
    </xf>
    <xf numFmtId="0" fontId="130" fillId="0" borderId="158" xfId="0" applyFont="1" applyBorder="1" applyAlignment="1">
      <alignment horizontal="center" vertical="center" shrinkToFit="1"/>
    </xf>
    <xf numFmtId="0" fontId="119" fillId="0" borderId="164" xfId="0" applyFont="1" applyBorder="1" applyAlignment="1">
      <alignment horizontal="center" vertical="center"/>
    </xf>
    <xf numFmtId="0" fontId="101" fillId="0" borderId="155" xfId="0" applyFont="1" applyBorder="1" applyAlignment="1">
      <alignment horizontal="center" vertical="center"/>
    </xf>
    <xf numFmtId="0" fontId="124" fillId="28" borderId="153" xfId="0" applyFont="1" applyFill="1" applyBorder="1" applyAlignment="1">
      <alignment horizontal="center" vertical="center" shrinkToFit="1"/>
    </xf>
    <xf numFmtId="0" fontId="124" fillId="28" borderId="160" xfId="0" applyFont="1" applyFill="1" applyBorder="1" applyAlignment="1">
      <alignment horizontal="center" vertical="center" shrinkToFit="1"/>
    </xf>
    <xf numFmtId="0" fontId="8" fillId="27" borderId="158" xfId="0" applyFont="1" applyFill="1" applyBorder="1"/>
    <xf numFmtId="0" fontId="124" fillId="27" borderId="153" xfId="0" applyFont="1" applyFill="1" applyBorder="1" applyAlignment="1">
      <alignment horizontal="center" vertical="center" shrinkToFit="1"/>
    </xf>
    <xf numFmtId="0" fontId="124" fillId="27" borderId="160" xfId="0" applyFont="1" applyFill="1" applyBorder="1" applyAlignment="1">
      <alignment horizontal="center" vertical="center" shrinkToFit="1"/>
    </xf>
    <xf numFmtId="0" fontId="101" fillId="28" borderId="155" xfId="0" applyFont="1" applyFill="1" applyBorder="1" applyAlignment="1">
      <alignment horizontal="center" vertical="center" shrinkToFit="1"/>
    </xf>
    <xf numFmtId="0" fontId="101" fillId="28" borderId="153" xfId="0" applyFont="1" applyFill="1" applyBorder="1" applyAlignment="1">
      <alignment horizontal="center" vertical="center" shrinkToFit="1"/>
    </xf>
    <xf numFmtId="0" fontId="101" fillId="28" borderId="160" xfId="0" applyFont="1" applyFill="1" applyBorder="1" applyAlignment="1">
      <alignment horizontal="center" vertical="center" shrinkToFit="1"/>
    </xf>
    <xf numFmtId="0" fontId="101" fillId="0" borderId="159" xfId="0" applyFont="1" applyBorder="1" applyAlignment="1">
      <alignment horizontal="center" vertical="center"/>
    </xf>
    <xf numFmtId="0" fontId="103" fillId="28" borderId="159" xfId="0" applyFont="1" applyFill="1" applyBorder="1" applyAlignment="1">
      <alignment horizontal="center" vertical="center" shrinkToFit="1"/>
    </xf>
    <xf numFmtId="0" fontId="107" fillId="27" borderId="159" xfId="0" applyFont="1" applyFill="1" applyBorder="1" applyAlignment="1">
      <alignment horizontal="center" vertical="center"/>
    </xf>
    <xf numFmtId="0" fontId="127" fillId="27" borderId="160" xfId="0" applyFont="1" applyFill="1" applyBorder="1" applyAlignment="1">
      <alignment horizontal="center" vertical="center" shrinkToFit="1"/>
    </xf>
    <xf numFmtId="0" fontId="134" fillId="27" borderId="153" xfId="0" applyFont="1" applyFill="1" applyBorder="1" applyAlignment="1">
      <alignment horizontal="center" vertical="center" shrinkToFit="1"/>
    </xf>
    <xf numFmtId="0" fontId="134" fillId="27" borderId="160" xfId="0" applyFont="1" applyFill="1" applyBorder="1" applyAlignment="1">
      <alignment horizontal="center" vertical="center" shrinkToFit="1"/>
    </xf>
    <xf numFmtId="0" fontId="101" fillId="0" borderId="23" xfId="0" applyFont="1" applyBorder="1" applyAlignment="1">
      <alignment horizontal="center" vertical="center" shrinkToFit="1"/>
    </xf>
    <xf numFmtId="0" fontId="101" fillId="0" borderId="100" xfId="0" applyFont="1" applyBorder="1" applyAlignment="1">
      <alignment horizontal="center" vertical="center"/>
    </xf>
    <xf numFmtId="0" fontId="107" fillId="0" borderId="158" xfId="0" applyFont="1" applyBorder="1" applyAlignment="1">
      <alignment horizontal="center" vertical="center" shrinkToFit="1"/>
    </xf>
    <xf numFmtId="0" fontId="107" fillId="0" borderId="164" xfId="0" applyFont="1" applyBorder="1" applyAlignment="1">
      <alignment horizontal="center" vertical="center" shrinkToFit="1"/>
    </xf>
    <xf numFmtId="0" fontId="107" fillId="27" borderId="158" xfId="0" applyFont="1" applyFill="1" applyBorder="1" applyAlignment="1">
      <alignment horizontal="center" vertical="center" shrinkToFit="1"/>
    </xf>
    <xf numFmtId="0" fontId="120" fillId="0" borderId="158" xfId="0" applyFont="1" applyBorder="1" applyAlignment="1" applyProtection="1">
      <alignment horizontal="center" vertical="center" shrinkToFit="1"/>
      <protection locked="0"/>
    </xf>
    <xf numFmtId="0" fontId="119" fillId="0" borderId="158" xfId="0" applyFont="1" applyBorder="1" applyAlignment="1">
      <alignment vertical="center" shrinkToFit="1"/>
    </xf>
    <xf numFmtId="0" fontId="136" fillId="27" borderId="23" xfId="0" applyFont="1" applyFill="1" applyBorder="1" applyAlignment="1">
      <alignment horizontal="center" vertical="center"/>
    </xf>
    <xf numFmtId="0" fontId="136" fillId="27" borderId="153" xfId="0" applyFont="1" applyFill="1" applyBorder="1" applyAlignment="1">
      <alignment horizontal="center" vertical="center"/>
    </xf>
    <xf numFmtId="0" fontId="107" fillId="0" borderId="158" xfId="0" applyFont="1" applyBorder="1" applyAlignment="1">
      <alignment shrinkToFit="1"/>
    </xf>
    <xf numFmtId="0" fontId="136" fillId="28" borderId="23" xfId="0" applyFont="1" applyFill="1" applyBorder="1" applyAlignment="1">
      <alignment horizontal="center" vertical="center"/>
    </xf>
    <xf numFmtId="0" fontId="136" fillId="28" borderId="153" xfId="0" applyFont="1" applyFill="1" applyBorder="1" applyAlignment="1">
      <alignment horizontal="center" vertical="center"/>
    </xf>
    <xf numFmtId="0" fontId="100" fillId="27" borderId="22" xfId="0" applyFont="1" applyFill="1" applyBorder="1" applyAlignment="1">
      <alignment horizontal="center" vertical="center" shrinkToFit="1" readingOrder="2"/>
    </xf>
    <xf numFmtId="0" fontId="100" fillId="27" borderId="155" xfId="0" applyFont="1" applyFill="1" applyBorder="1" applyAlignment="1">
      <alignment horizontal="center" vertical="center" shrinkToFit="1"/>
    </xf>
    <xf numFmtId="0" fontId="101" fillId="0" borderId="22" xfId="0" applyFont="1" applyBorder="1" applyAlignment="1">
      <alignment horizontal="center" vertical="center" shrinkToFit="1"/>
    </xf>
    <xf numFmtId="0" fontId="100" fillId="28" borderId="155" xfId="0" applyFont="1" applyFill="1" applyBorder="1" applyAlignment="1">
      <alignment horizontal="center" vertical="center" shrinkToFit="1"/>
    </xf>
    <xf numFmtId="0" fontId="100" fillId="0" borderId="155" xfId="0" applyFont="1" applyBorder="1" applyAlignment="1">
      <alignment horizontal="center" vertical="center"/>
    </xf>
    <xf numFmtId="0" fontId="124" fillId="27" borderId="23" xfId="0" applyFont="1" applyFill="1" applyBorder="1" applyAlignment="1">
      <alignment horizontal="center" vertical="center" shrinkToFit="1"/>
    </xf>
    <xf numFmtId="0" fontId="100" fillId="28" borderId="155" xfId="0" applyFont="1" applyFill="1" applyBorder="1" applyAlignment="1">
      <alignment horizontal="center" vertical="center" shrinkToFit="1" readingOrder="2"/>
    </xf>
    <xf numFmtId="0" fontId="127" fillId="27" borderId="23" xfId="0" applyFont="1" applyFill="1" applyBorder="1" applyAlignment="1">
      <alignment horizontal="center" vertical="center" shrinkToFit="1"/>
    </xf>
    <xf numFmtId="0" fontId="124" fillId="28" borderId="23" xfId="0" applyFont="1" applyFill="1" applyBorder="1" applyAlignment="1">
      <alignment horizontal="center" vertical="center" shrinkToFit="1"/>
    </xf>
    <xf numFmtId="0" fontId="101" fillId="28" borderId="155" xfId="0" applyFont="1" applyFill="1" applyBorder="1" applyAlignment="1">
      <alignment horizontal="center" vertical="center" shrinkToFit="1" readingOrder="2"/>
    </xf>
    <xf numFmtId="0" fontId="101" fillId="27" borderId="155" xfId="0" applyFont="1" applyFill="1" applyBorder="1" applyAlignment="1">
      <alignment horizontal="center" vertical="center"/>
    </xf>
    <xf numFmtId="0" fontId="101" fillId="0" borderId="166" xfId="0" applyFont="1" applyBorder="1" applyAlignment="1">
      <alignment horizontal="center" vertical="center"/>
    </xf>
    <xf numFmtId="0" fontId="101" fillId="0" borderId="29" xfId="0" applyFont="1" applyBorder="1" applyAlignment="1">
      <alignment horizontal="center" vertical="center"/>
    </xf>
    <xf numFmtId="0" fontId="100" fillId="27" borderId="29" xfId="0" applyFont="1" applyFill="1" applyBorder="1" applyAlignment="1">
      <alignment horizontal="center" vertical="center" shrinkToFit="1" readingOrder="2"/>
    </xf>
    <xf numFmtId="0" fontId="100" fillId="0" borderId="34" xfId="0" applyFont="1" applyBorder="1" applyAlignment="1">
      <alignment horizontal="center" vertical="center"/>
    </xf>
    <xf numFmtId="0" fontId="101" fillId="27" borderId="160" xfId="0" applyFont="1" applyFill="1" applyBorder="1" applyAlignment="1">
      <alignment horizontal="center" vertical="center"/>
    </xf>
    <xf numFmtId="0" fontId="121" fillId="27" borderId="160" xfId="0" applyFont="1" applyFill="1" applyBorder="1" applyAlignment="1">
      <alignment horizontal="center" vertical="center"/>
    </xf>
    <xf numFmtId="0" fontId="127" fillId="27" borderId="160" xfId="0" applyFont="1" applyFill="1" applyBorder="1" applyAlignment="1">
      <alignment horizontal="center" vertical="center"/>
    </xf>
    <xf numFmtId="0" fontId="136" fillId="27" borderId="160" xfId="0" applyFont="1" applyFill="1" applyBorder="1" applyAlignment="1">
      <alignment horizontal="center" vertical="center"/>
    </xf>
    <xf numFmtId="0" fontId="101" fillId="27" borderId="160" xfId="0" applyFont="1" applyFill="1" applyBorder="1" applyAlignment="1">
      <alignment horizontal="center" vertical="center" shrinkToFit="1" readingOrder="2"/>
    </xf>
    <xf numFmtId="0" fontId="124" fillId="27" borderId="160" xfId="0" applyFont="1" applyFill="1" applyBorder="1" applyAlignment="1">
      <alignment horizontal="center" vertical="center"/>
    </xf>
    <xf numFmtId="0" fontId="127" fillId="28" borderId="160" xfId="0" applyFont="1" applyFill="1" applyBorder="1" applyAlignment="1">
      <alignment horizontal="center" vertical="center"/>
    </xf>
    <xf numFmtId="0" fontId="100" fillId="0" borderId="169" xfId="0" applyFont="1" applyBorder="1" applyAlignment="1">
      <alignment horizontal="center" vertical="center"/>
    </xf>
    <xf numFmtId="0" fontId="101" fillId="28" borderId="160" xfId="0" applyFont="1" applyFill="1" applyBorder="1" applyAlignment="1">
      <alignment horizontal="center" vertical="center"/>
    </xf>
    <xf numFmtId="0" fontId="100" fillId="28" borderId="34" xfId="0" applyFont="1" applyFill="1" applyBorder="1" applyAlignment="1">
      <alignment horizontal="center" vertical="center" shrinkToFit="1" readingOrder="2"/>
    </xf>
    <xf numFmtId="0" fontId="100" fillId="28" borderId="34" xfId="0" applyFont="1" applyFill="1" applyBorder="1" applyAlignment="1">
      <alignment horizontal="center" vertical="center"/>
    </xf>
    <xf numFmtId="0" fontId="124" fillId="28" borderId="160" xfId="0" applyFont="1" applyFill="1" applyBorder="1" applyAlignment="1">
      <alignment horizontal="center" vertical="center"/>
    </xf>
    <xf numFmtId="0" fontId="108" fillId="27" borderId="34" xfId="0" applyFont="1" applyFill="1" applyBorder="1" applyAlignment="1">
      <alignment horizontal="center" vertical="center" shrinkToFit="1"/>
    </xf>
    <xf numFmtId="0" fontId="101" fillId="28" borderId="160" xfId="0" applyFont="1" applyFill="1" applyBorder="1" applyAlignment="1">
      <alignment horizontal="center" vertical="center" shrinkToFit="1" readingOrder="2"/>
    </xf>
    <xf numFmtId="0" fontId="136" fillId="28" borderId="160" xfId="0" applyFont="1" applyFill="1" applyBorder="1" applyAlignment="1">
      <alignment horizontal="center" vertical="center"/>
    </xf>
    <xf numFmtId="0" fontId="127" fillId="28" borderId="160" xfId="0" applyFont="1" applyFill="1" applyBorder="1" applyAlignment="1">
      <alignment horizontal="center" vertical="center" shrinkToFit="1"/>
    </xf>
    <xf numFmtId="0" fontId="98" fillId="27" borderId="160" xfId="0" applyFont="1" applyFill="1" applyBorder="1" applyAlignment="1">
      <alignment horizontal="center" vertical="center"/>
    </xf>
    <xf numFmtId="0" fontId="98" fillId="27" borderId="164" xfId="0" applyFont="1" applyFill="1" applyBorder="1" applyAlignment="1">
      <alignment horizontal="center" vertical="center"/>
    </xf>
    <xf numFmtId="0" fontId="104" fillId="0" borderId="161" xfId="0" applyFont="1" applyBorder="1" applyAlignment="1">
      <alignment horizontal="center" vertical="center"/>
    </xf>
    <xf numFmtId="0" fontId="98" fillId="27" borderId="156" xfId="0" applyFont="1" applyFill="1" applyBorder="1" applyAlignment="1">
      <alignment horizontal="center" vertical="center"/>
    </xf>
    <xf numFmtId="0" fontId="101" fillId="28" borderId="164" xfId="0" applyFont="1" applyFill="1" applyBorder="1" applyAlignment="1">
      <alignment horizontal="center" shrinkToFit="1" readingOrder="2"/>
    </xf>
    <xf numFmtId="0" fontId="101" fillId="28" borderId="100" xfId="0" applyFont="1" applyFill="1" applyBorder="1" applyAlignment="1">
      <alignment horizontal="center" shrinkToFit="1" readingOrder="2"/>
    </xf>
    <xf numFmtId="0" fontId="101" fillId="28" borderId="100" xfId="0" applyFont="1" applyFill="1" applyBorder="1" applyAlignment="1">
      <alignment horizontal="center" vertical="center"/>
    </xf>
    <xf numFmtId="0" fontId="104" fillId="0" borderId="164" xfId="0" applyFont="1" applyBorder="1" applyAlignment="1">
      <alignment horizontal="center" vertical="center"/>
    </xf>
    <xf numFmtId="0" fontId="104" fillId="0" borderId="167" xfId="0" applyFont="1" applyBorder="1" applyAlignment="1">
      <alignment horizontal="center" vertical="center"/>
    </xf>
    <xf numFmtId="0" fontId="98" fillId="29" borderId="160" xfId="0" applyFont="1" applyFill="1" applyBorder="1" applyAlignment="1">
      <alignment horizontal="center" vertical="center"/>
    </xf>
    <xf numFmtId="0" fontId="8" fillId="27" borderId="158" xfId="0" applyFont="1" applyFill="1" applyBorder="1" applyAlignment="1">
      <alignment vertical="center"/>
    </xf>
    <xf numFmtId="0" fontId="8" fillId="27" borderId="101" xfId="0" applyFont="1" applyFill="1" applyBorder="1" applyAlignment="1">
      <alignment vertical="center"/>
    </xf>
    <xf numFmtId="0" fontId="107" fillId="0" borderId="14" xfId="0" applyFont="1" applyBorder="1" applyAlignment="1">
      <alignment horizontal="center" vertical="center" shrinkToFit="1"/>
    </xf>
    <xf numFmtId="0" fontId="116" fillId="27" borderId="158" xfId="0" applyFont="1" applyFill="1" applyBorder="1" applyAlignment="1">
      <alignment vertical="center"/>
    </xf>
    <xf numFmtId="0" fontId="103" fillId="27" borderId="158" xfId="0" applyFont="1" applyFill="1" applyBorder="1" applyAlignment="1">
      <alignment horizontal="center" vertical="center"/>
    </xf>
    <xf numFmtId="0" fontId="119" fillId="0" borderId="14" xfId="0" applyFont="1" applyBorder="1" applyAlignment="1">
      <alignment vertical="center" shrinkToFit="1"/>
    </xf>
    <xf numFmtId="0" fontId="106" fillId="0" borderId="101" xfId="0" applyFont="1" applyBorder="1" applyAlignment="1">
      <alignment horizontal="center" vertical="center"/>
    </xf>
    <xf numFmtId="0" fontId="106" fillId="0" borderId="101" xfId="0" applyFont="1" applyBorder="1" applyAlignment="1">
      <alignment horizontal="center" vertical="center" shrinkToFit="1"/>
    </xf>
    <xf numFmtId="0" fontId="102" fillId="0" borderId="101" xfId="0" applyFont="1" applyBorder="1" applyAlignment="1">
      <alignment horizontal="center" vertical="center" shrinkToFit="1"/>
    </xf>
    <xf numFmtId="0" fontId="103" fillId="0" borderId="158" xfId="0" applyFont="1" applyBorder="1" applyAlignment="1">
      <alignment horizontal="center" vertical="center"/>
    </xf>
    <xf numFmtId="0" fontId="104" fillId="27" borderId="101" xfId="0" applyFont="1" applyFill="1" applyBorder="1" applyAlignment="1">
      <alignment horizontal="center" vertical="center"/>
    </xf>
    <xf numFmtId="0" fontId="101" fillId="0" borderId="14" xfId="0" applyFont="1" applyBorder="1" applyAlignment="1">
      <alignment horizontal="center" vertical="center" shrinkToFit="1"/>
    </xf>
    <xf numFmtId="0" fontId="8" fillId="0" borderId="158" xfId="0" applyFont="1" applyBorder="1" applyAlignment="1">
      <alignment vertical="center"/>
    </xf>
    <xf numFmtId="0" fontId="107" fillId="0" borderId="101" xfId="0" applyFont="1" applyBorder="1" applyAlignment="1">
      <alignment shrinkToFit="1"/>
    </xf>
    <xf numFmtId="0" fontId="107" fillId="0" borderId="14" xfId="0" applyFont="1" applyBorder="1" applyAlignment="1">
      <alignment shrinkToFit="1"/>
    </xf>
    <xf numFmtId="0" fontId="102" fillId="0" borderId="14" xfId="0" applyFont="1" applyBorder="1" applyAlignment="1">
      <alignment horizontal="center" vertical="center"/>
    </xf>
    <xf numFmtId="0" fontId="130" fillId="0" borderId="14" xfId="0" applyFont="1" applyBorder="1" applyAlignment="1">
      <alignment horizontal="center" vertical="center" shrinkToFit="1"/>
    </xf>
    <xf numFmtId="0" fontId="102" fillId="0" borderId="162" xfId="0" applyFont="1" applyBorder="1" applyAlignment="1">
      <alignment horizontal="center" vertical="center" shrinkToFit="1"/>
    </xf>
    <xf numFmtId="0" fontId="107" fillId="27" borderId="14" xfId="0" applyFont="1" applyFill="1" applyBorder="1" applyAlignment="1">
      <alignment horizontal="center" vertical="center" shrinkToFit="1"/>
    </xf>
    <xf numFmtId="0" fontId="106" fillId="27" borderId="101" xfId="0" applyFont="1" applyFill="1" applyBorder="1" applyAlignment="1">
      <alignment horizontal="center" vertical="center"/>
    </xf>
    <xf numFmtId="0" fontId="8" fillId="0" borderId="164" xfId="0" applyFont="1" applyBorder="1"/>
    <xf numFmtId="0" fontId="98" fillId="27" borderId="158" xfId="0" applyFont="1" applyFill="1" applyBorder="1" applyAlignment="1">
      <alignment horizontal="center" vertical="center"/>
    </xf>
    <xf numFmtId="0" fontId="8" fillId="0" borderId="14" xfId="0" applyFont="1" applyBorder="1" applyAlignment="1">
      <alignment vertical="center" shrinkToFit="1"/>
    </xf>
    <xf numFmtId="0" fontId="135" fillId="0" borderId="158" xfId="0" applyFont="1" applyBorder="1" applyAlignment="1">
      <alignment horizontal="center" vertical="center" wrapText="1"/>
    </xf>
    <xf numFmtId="0" fontId="8" fillId="0" borderId="101" xfId="0" applyFont="1" applyBorder="1" applyAlignment="1">
      <alignment vertical="center"/>
    </xf>
    <xf numFmtId="0" fontId="106" fillId="27" borderId="163" xfId="0" applyFont="1" applyFill="1" applyBorder="1" applyAlignment="1">
      <alignment horizontal="center" vertical="center"/>
    </xf>
    <xf numFmtId="0" fontId="8" fillId="27" borderId="14" xfId="0" applyFont="1" applyFill="1" applyBorder="1"/>
    <xf numFmtId="0" fontId="8" fillId="27" borderId="163" xfId="0" applyFont="1" applyFill="1" applyBorder="1" applyAlignment="1">
      <alignment vertical="center"/>
    </xf>
    <xf numFmtId="0" fontId="119" fillId="0" borderId="116" xfId="0" applyFont="1" applyBorder="1" applyAlignment="1">
      <alignment horizontal="center" vertical="center" shrinkToFit="1"/>
    </xf>
    <xf numFmtId="0" fontId="107" fillId="0" borderId="116" xfId="0" applyFont="1" applyBorder="1" applyAlignment="1">
      <alignment horizontal="center" vertical="center" shrinkToFit="1"/>
    </xf>
    <xf numFmtId="0" fontId="8" fillId="27" borderId="155" xfId="0" applyFont="1" applyFill="1" applyBorder="1" applyAlignment="1">
      <alignment vertical="center"/>
    </xf>
    <xf numFmtId="0" fontId="104" fillId="27" borderId="101" xfId="0" applyFont="1" applyFill="1" applyBorder="1" applyAlignment="1">
      <alignment horizontal="center" vertical="center" shrinkToFit="1"/>
    </xf>
    <xf numFmtId="0" fontId="8" fillId="0" borderId="168" xfId="0" applyFont="1" applyBorder="1"/>
    <xf numFmtId="0" fontId="102" fillId="27" borderId="101" xfId="0" applyFont="1" applyFill="1" applyBorder="1" applyAlignment="1">
      <alignment horizontal="center" vertical="center" shrinkToFit="1"/>
    </xf>
    <xf numFmtId="0" fontId="10" fillId="27" borderId="14" xfId="0" applyFont="1" applyFill="1" applyBorder="1" applyAlignment="1">
      <alignment vertical="center" shrinkToFit="1"/>
    </xf>
    <xf numFmtId="0" fontId="116" fillId="0" borderId="164" xfId="0" applyFont="1" applyBorder="1" applyAlignment="1">
      <alignment vertical="center"/>
    </xf>
    <xf numFmtId="0" fontId="133" fillId="0" borderId="14" xfId="0" applyFont="1" applyBorder="1" applyAlignment="1">
      <alignment vertical="center"/>
    </xf>
    <xf numFmtId="0" fontId="133" fillId="27" borderId="14" xfId="0" applyFont="1" applyFill="1" applyBorder="1" applyAlignment="1">
      <alignment vertical="center"/>
    </xf>
    <xf numFmtId="0" fontId="98" fillId="0" borderId="158" xfId="0" applyFont="1" applyBorder="1" applyAlignment="1">
      <alignment horizontal="center" vertical="center"/>
    </xf>
    <xf numFmtId="0" fontId="126" fillId="27" borderId="14" xfId="0" applyFont="1" applyFill="1" applyBorder="1" applyAlignment="1">
      <alignment horizontal="center" vertical="center" shrinkToFit="1"/>
    </xf>
    <xf numFmtId="0" fontId="106" fillId="27" borderId="155" xfId="0" applyFont="1" applyFill="1" applyBorder="1" applyAlignment="1">
      <alignment horizontal="center" vertical="center"/>
    </xf>
    <xf numFmtId="0" fontId="9" fillId="0" borderId="14" xfId="0" applyFont="1" applyBorder="1" applyAlignment="1">
      <alignment horizontal="center" vertical="center" shrinkToFit="1"/>
    </xf>
    <xf numFmtId="0" fontId="8" fillId="29" borderId="158" xfId="0" applyFont="1" applyFill="1" applyBorder="1" applyAlignment="1">
      <alignment vertical="center"/>
    </xf>
    <xf numFmtId="0" fontId="107" fillId="0" borderId="14" xfId="0" applyFont="1" applyBorder="1" applyAlignment="1">
      <alignment horizontal="center" vertical="center"/>
    </xf>
    <xf numFmtId="0" fontId="8" fillId="0" borderId="101" xfId="0" applyFont="1" applyBorder="1" applyAlignment="1">
      <alignment vertical="center" shrinkToFit="1"/>
    </xf>
    <xf numFmtId="0" fontId="103" fillId="27" borderId="158" xfId="0" applyFont="1" applyFill="1" applyBorder="1" applyAlignment="1">
      <alignment vertical="center"/>
    </xf>
    <xf numFmtId="0" fontId="9" fillId="27" borderId="101" xfId="0" applyFont="1" applyFill="1" applyBorder="1" applyAlignment="1">
      <alignment horizontal="center" vertical="center" shrinkToFit="1"/>
    </xf>
    <xf numFmtId="0" fontId="8" fillId="27" borderId="14" xfId="0" applyFont="1" applyFill="1" applyBorder="1" applyAlignment="1">
      <alignment vertical="center" shrinkToFit="1"/>
    </xf>
    <xf numFmtId="0" fontId="106" fillId="27" borderId="101" xfId="0" applyFont="1" applyFill="1" applyBorder="1" applyAlignment="1">
      <alignment horizontal="center" vertical="center" shrinkToFit="1"/>
    </xf>
    <xf numFmtId="0" fontId="106" fillId="27" borderId="155" xfId="0" applyFont="1" applyFill="1" applyBorder="1" applyAlignment="1">
      <alignment horizontal="center" vertical="center" shrinkToFit="1"/>
    </xf>
    <xf numFmtId="0" fontId="8" fillId="0" borderId="155" xfId="0" applyFont="1" applyBorder="1"/>
    <xf numFmtId="0" fontId="103" fillId="27" borderId="158" xfId="0" applyFont="1" applyFill="1" applyBorder="1"/>
    <xf numFmtId="0" fontId="137" fillId="0" borderId="159" xfId="0" applyFont="1" applyBorder="1" applyAlignment="1">
      <alignment horizontal="center" vertical="center" shrinkToFit="1"/>
    </xf>
    <xf numFmtId="0" fontId="101" fillId="27" borderId="164" xfId="0" applyFont="1" applyFill="1" applyBorder="1" applyAlignment="1">
      <alignment horizontal="center" vertical="center" shrinkToFit="1" readingOrder="2"/>
    </xf>
    <xf numFmtId="0" fontId="107" fillId="0" borderId="159" xfId="0" applyFont="1" applyBorder="1" applyAlignment="1">
      <alignment horizontal="center" vertical="center" shrinkToFit="1"/>
    </xf>
    <xf numFmtId="0" fontId="114" fillId="0" borderId="162" xfId="0" applyFont="1" applyBorder="1" applyAlignment="1">
      <alignment horizontal="center" vertical="center" shrinkToFit="1" readingOrder="2"/>
    </xf>
    <xf numFmtId="0" fontId="98" fillId="28" borderId="164" xfId="0" applyFont="1" applyFill="1" applyBorder="1" applyAlignment="1">
      <alignment horizontal="center" vertical="center" shrinkToFit="1" readingOrder="2"/>
    </xf>
    <xf numFmtId="0" fontId="98" fillId="0" borderId="164" xfId="0" applyFont="1" applyBorder="1" applyAlignment="1">
      <alignment horizontal="center" vertical="center"/>
    </xf>
    <xf numFmtId="0" fontId="111" fillId="0" borderId="162" xfId="0" applyFont="1" applyBorder="1" applyAlignment="1">
      <alignment horizontal="center" vertical="center"/>
    </xf>
    <xf numFmtId="0" fontId="101" fillId="28" borderId="164" xfId="0" applyFont="1" applyFill="1" applyBorder="1" applyAlignment="1">
      <alignment horizontal="center" vertical="center" shrinkToFit="1" readingOrder="2"/>
    </xf>
    <xf numFmtId="0" fontId="107" fillId="27" borderId="159" xfId="0" applyFont="1" applyFill="1" applyBorder="1" applyAlignment="1">
      <alignment horizontal="center" vertical="center" shrinkToFit="1"/>
    </xf>
    <xf numFmtId="14" fontId="107" fillId="0" borderId="159" xfId="0" applyNumberFormat="1" applyFont="1" applyBorder="1" applyAlignment="1">
      <alignment horizontal="center" vertical="center" shrinkToFit="1"/>
    </xf>
    <xf numFmtId="0" fontId="103" fillId="0" borderId="159" xfId="0" applyFont="1" applyBorder="1" applyAlignment="1">
      <alignment horizontal="center" vertical="center" shrinkToFit="1"/>
    </xf>
    <xf numFmtId="0" fontId="119" fillId="0" borderId="159" xfId="0" applyFont="1" applyBorder="1" applyAlignment="1">
      <alignment horizontal="center" vertical="center" shrinkToFit="1"/>
    </xf>
    <xf numFmtId="0" fontId="118" fillId="28" borderId="159" xfId="0" applyFont="1" applyFill="1" applyBorder="1" applyAlignment="1">
      <alignment horizontal="center" vertical="center"/>
    </xf>
    <xf numFmtId="0" fontId="101" fillId="0" borderId="162" xfId="0" applyFont="1" applyBorder="1" applyAlignment="1">
      <alignment horizontal="center" vertical="center"/>
    </xf>
    <xf numFmtId="0" fontId="5" fillId="27" borderId="159" xfId="0" applyFont="1" applyFill="1" applyBorder="1" applyAlignment="1">
      <alignment horizontal="center" vertical="center" shrinkToFit="1"/>
    </xf>
    <xf numFmtId="0" fontId="118" fillId="28" borderId="159" xfId="0" applyFont="1" applyFill="1" applyBorder="1" applyAlignment="1">
      <alignment horizontal="center" vertical="center" shrinkToFit="1"/>
    </xf>
    <xf numFmtId="0" fontId="104" fillId="0" borderId="162" xfId="0" applyFont="1" applyBorder="1" applyAlignment="1">
      <alignment horizontal="center" vertical="center"/>
    </xf>
    <xf numFmtId="0" fontId="98" fillId="28" borderId="167" xfId="0" applyFont="1" applyFill="1" applyBorder="1" applyAlignment="1">
      <alignment horizontal="center" vertical="center" shrinkToFit="1" readingOrder="2"/>
    </xf>
    <xf numFmtId="0" fontId="113" fillId="0" borderId="162" xfId="0" applyFont="1" applyBorder="1" applyAlignment="1">
      <alignment horizontal="center" vertical="center"/>
    </xf>
    <xf numFmtId="0" fontId="107" fillId="27" borderId="162" xfId="0" applyFont="1" applyFill="1" applyBorder="1" applyAlignment="1">
      <alignment horizontal="center" vertical="center"/>
    </xf>
    <xf numFmtId="0" fontId="98" fillId="0" borderId="162" xfId="0" applyFont="1" applyBorder="1" applyAlignment="1">
      <alignment horizontal="center" vertical="center"/>
    </xf>
    <xf numFmtId="0" fontId="120" fillId="28" borderId="159" xfId="0" applyFont="1" applyFill="1" applyBorder="1" applyAlignment="1">
      <alignment horizontal="center" vertical="center"/>
    </xf>
    <xf numFmtId="0" fontId="125" fillId="0" borderId="159" xfId="0" applyFont="1" applyBorder="1" applyAlignment="1">
      <alignment horizontal="center" vertical="center" shrinkToFit="1"/>
    </xf>
    <xf numFmtId="0" fontId="132" fillId="0" borderId="159" xfId="0" applyFont="1" applyBorder="1" applyAlignment="1">
      <alignment horizontal="center" vertical="center"/>
    </xf>
    <xf numFmtId="0" fontId="101" fillId="27" borderId="165" xfId="0" applyFont="1" applyFill="1" applyBorder="1" applyAlignment="1">
      <alignment horizontal="center" vertical="center" shrinkToFit="1" readingOrder="2"/>
    </xf>
    <xf numFmtId="0" fontId="137" fillId="0" borderId="162" xfId="0" applyFont="1" applyBorder="1" applyAlignment="1">
      <alignment horizontal="center" vertical="center" shrinkToFit="1"/>
    </xf>
    <xf numFmtId="0" fontId="122" fillId="0" borderId="159" xfId="0" applyFont="1" applyBorder="1" applyAlignment="1">
      <alignment horizontal="center" vertical="center"/>
    </xf>
    <xf numFmtId="0" fontId="115" fillId="0" borderId="162" xfId="0" applyFont="1" applyBorder="1" applyAlignment="1">
      <alignment horizontal="center" vertical="center" shrinkToFit="1"/>
    </xf>
    <xf numFmtId="0" fontId="131" fillId="0" borderId="159" xfId="0" applyFont="1" applyBorder="1" applyAlignment="1">
      <alignment horizontal="center" vertical="center" shrinkToFit="1"/>
    </xf>
    <xf numFmtId="0" fontId="119" fillId="28" borderId="159" xfId="0" applyFont="1" applyFill="1" applyBorder="1" applyAlignment="1">
      <alignment horizontal="center" vertical="center"/>
    </xf>
    <xf numFmtId="0" fontId="120" fillId="0" borderId="154" xfId="0" applyFont="1" applyBorder="1" applyAlignment="1">
      <alignment horizontal="center" vertical="center"/>
    </xf>
    <xf numFmtId="0" fontId="107" fillId="28" borderId="159" xfId="0" applyFont="1" applyFill="1" applyBorder="1" applyAlignment="1">
      <alignment horizontal="center" vertical="center" shrinkToFit="1"/>
    </xf>
    <xf numFmtId="0" fontId="117" fillId="0" borderId="167" xfId="0" applyFont="1" applyBorder="1" applyAlignment="1">
      <alignment horizontal="center" vertical="center"/>
    </xf>
    <xf numFmtId="0" fontId="109" fillId="0" borderId="162" xfId="0" applyFont="1" applyBorder="1" applyAlignment="1">
      <alignment horizontal="center" vertical="center"/>
    </xf>
    <xf numFmtId="0" fontId="115" fillId="0" borderId="164" xfId="0" applyFont="1" applyBorder="1" applyAlignment="1">
      <alignment horizontal="center" vertical="center" shrinkToFit="1"/>
    </xf>
    <xf numFmtId="0" fontId="118" fillId="0" borderId="164" xfId="0" applyFont="1" applyBorder="1" applyAlignment="1">
      <alignment horizontal="center" vertical="center" shrinkToFit="1" readingOrder="2"/>
    </xf>
    <xf numFmtId="0" fontId="123" fillId="0" borderId="159" xfId="0" applyFont="1" applyBorder="1" applyAlignment="1">
      <alignment horizontal="center" vertical="center"/>
    </xf>
    <xf numFmtId="0" fontId="117" fillId="0" borderId="164" xfId="0" applyFont="1" applyBorder="1" applyAlignment="1">
      <alignment horizontal="center" vertical="center" shrinkToFit="1"/>
    </xf>
    <xf numFmtId="0" fontId="129" fillId="0" borderId="159" xfId="0" applyFont="1" applyBorder="1" applyAlignment="1">
      <alignment horizontal="center" vertical="center" shrinkToFit="1"/>
    </xf>
    <xf numFmtId="14" fontId="103" fillId="27" borderId="101" xfId="0" applyNumberFormat="1" applyFont="1" applyFill="1" applyBorder="1" applyAlignment="1">
      <alignment horizontal="center" vertical="center"/>
    </xf>
    <xf numFmtId="0" fontId="113" fillId="0" borderId="164" xfId="0" applyFont="1" applyBorder="1" applyAlignment="1">
      <alignment horizontal="center" vertical="center"/>
    </xf>
    <xf numFmtId="0" fontId="103" fillId="28" borderId="162" xfId="0" applyFont="1" applyFill="1" applyBorder="1" applyAlignment="1">
      <alignment horizontal="center" vertical="center" shrinkToFit="1"/>
    </xf>
    <xf numFmtId="0" fontId="0" fillId="22" borderId="0" xfId="0" applyFill="1" applyAlignment="1" applyProtection="1">
      <alignment horizontal="center" vertical="center" wrapText="1"/>
      <protection hidden="1"/>
    </xf>
    <xf numFmtId="0" fontId="45" fillId="26" borderId="91" xfId="0" applyFont="1" applyFill="1" applyBorder="1" applyAlignment="1" applyProtection="1">
      <alignment horizontal="center" vertical="center" shrinkToFit="1"/>
      <protection hidden="1"/>
    </xf>
    <xf numFmtId="0" fontId="0" fillId="6" borderId="5" xfId="0" applyFill="1" applyBorder="1" applyAlignment="1" applyProtection="1">
      <alignment vertical="center"/>
      <protection hidden="1"/>
    </xf>
    <xf numFmtId="0" fontId="50" fillId="6" borderId="0" xfId="0" applyFont="1" applyFill="1" applyAlignment="1" applyProtection="1">
      <alignment vertical="center"/>
      <protection hidden="1"/>
    </xf>
    <xf numFmtId="0" fontId="79" fillId="0" borderId="170" xfId="0" applyFont="1" applyBorder="1" applyAlignment="1" applyProtection="1">
      <alignment horizontal="center" vertical="center"/>
      <protection locked="0"/>
    </xf>
    <xf numFmtId="0" fontId="97" fillId="0" borderId="171" xfId="5" applyFont="1" applyBorder="1" applyAlignment="1">
      <alignment horizontal="center" wrapText="1"/>
    </xf>
    <xf numFmtId="0" fontId="67" fillId="0" borderId="18" xfId="0" applyFont="1" applyBorder="1" applyAlignment="1">
      <alignment horizontal="center" wrapText="1"/>
    </xf>
    <xf numFmtId="0" fontId="67" fillId="0" borderId="5" xfId="0" applyFont="1" applyBorder="1" applyAlignment="1">
      <alignment horizontal="center" wrapText="1"/>
    </xf>
    <xf numFmtId="0" fontId="67" fillId="0" borderId="47" xfId="0" applyFont="1" applyBorder="1" applyAlignment="1">
      <alignment horizontal="center" wrapText="1"/>
    </xf>
    <xf numFmtId="0" fontId="67" fillId="0" borderId="19" xfId="0" applyFont="1" applyBorder="1" applyAlignment="1">
      <alignment horizontal="center" wrapText="1"/>
    </xf>
    <xf numFmtId="0" fontId="67" fillId="0" borderId="0" xfId="0" applyFont="1" applyAlignment="1">
      <alignment horizontal="center" wrapText="1"/>
    </xf>
    <xf numFmtId="0" fontId="67" fillId="0" borderId="40" xfId="0" applyFont="1" applyBorder="1" applyAlignment="1">
      <alignment horizontal="center" wrapText="1"/>
    </xf>
    <xf numFmtId="0" fontId="67" fillId="0" borderId="8" xfId="0" applyFont="1" applyBorder="1" applyAlignment="1">
      <alignment horizontal="center" wrapText="1"/>
    </xf>
    <xf numFmtId="0" fontId="67" fillId="0" borderId="9" xfId="0" applyFont="1" applyBorder="1" applyAlignment="1">
      <alignment horizontal="center" wrapText="1"/>
    </xf>
    <xf numFmtId="0" fontId="67" fillId="0" borderId="43" xfId="0" applyFont="1" applyBorder="1" applyAlignment="1">
      <alignment horizontal="center" wrapText="1"/>
    </xf>
    <xf numFmtId="9" fontId="61" fillId="12" borderId="77" xfId="0" applyNumberFormat="1" applyFont="1" applyFill="1" applyBorder="1" applyAlignment="1">
      <alignment horizontal="right" readingOrder="1"/>
    </xf>
    <xf numFmtId="0" fontId="61" fillId="12" borderId="85" xfId="0" applyFont="1" applyFill="1" applyBorder="1" applyAlignment="1">
      <alignment horizontal="right" readingOrder="1"/>
    </xf>
    <xf numFmtId="0" fontId="61" fillId="12" borderId="86" xfId="0" applyFont="1" applyFill="1" applyBorder="1" applyAlignment="1">
      <alignment horizontal="right" vertical="center"/>
    </xf>
    <xf numFmtId="0" fontId="61" fillId="12" borderId="87" xfId="0" applyFont="1" applyFill="1" applyBorder="1" applyAlignment="1">
      <alignment horizontal="right" vertical="center"/>
    </xf>
    <xf numFmtId="0" fontId="61" fillId="12" borderId="88" xfId="0" applyFont="1" applyFill="1" applyBorder="1" applyAlignment="1">
      <alignment horizontal="right" vertical="center"/>
    </xf>
    <xf numFmtId="9" fontId="61" fillId="12" borderId="89" xfId="0" applyNumberFormat="1" applyFont="1" applyFill="1" applyBorder="1" applyAlignment="1">
      <alignment horizontal="right" vertical="center"/>
    </xf>
    <xf numFmtId="0" fontId="61" fillId="12" borderId="90" xfId="0" applyFont="1" applyFill="1" applyBorder="1" applyAlignment="1">
      <alignment horizontal="right" vertical="center"/>
    </xf>
    <xf numFmtId="0" fontId="61" fillId="12" borderId="80" xfId="0" applyFont="1" applyFill="1" applyBorder="1" applyAlignment="1">
      <alignment horizontal="right" wrapText="1"/>
    </xf>
    <xf numFmtId="0" fontId="61" fillId="12" borderId="54" xfId="0" applyFont="1" applyFill="1" applyBorder="1" applyAlignment="1">
      <alignment horizontal="right" wrapText="1"/>
    </xf>
    <xf numFmtId="0" fontId="61" fillId="12" borderId="81" xfId="0" applyFont="1" applyFill="1" applyBorder="1" applyAlignment="1">
      <alignment horizontal="right" wrapText="1"/>
    </xf>
    <xf numFmtId="0" fontId="65" fillId="0" borderId="0" xfId="0" applyFont="1" applyAlignment="1">
      <alignment horizontal="center" vertical="center" wrapText="1"/>
    </xf>
    <xf numFmtId="0" fontId="65" fillId="0" borderId="0" xfId="0" applyFont="1" applyAlignment="1">
      <alignment horizontal="center" vertical="center"/>
    </xf>
    <xf numFmtId="0" fontId="61" fillId="12" borderId="67" xfId="0" applyFont="1" applyFill="1" applyBorder="1" applyAlignment="1">
      <alignment horizontal="right" wrapText="1"/>
    </xf>
    <xf numFmtId="0" fontId="61" fillId="12" borderId="0" xfId="0" applyFont="1" applyFill="1" applyAlignment="1">
      <alignment horizontal="right" wrapText="1"/>
    </xf>
    <xf numFmtId="0" fontId="61" fillId="12" borderId="9" xfId="0" applyFont="1" applyFill="1" applyBorder="1" applyAlignment="1">
      <alignment horizontal="right" wrapText="1"/>
    </xf>
    <xf numFmtId="0" fontId="56" fillId="0" borderId="0" xfId="0" applyFont="1" applyAlignment="1">
      <alignment horizontal="right" vertical="center" wrapText="1"/>
    </xf>
    <xf numFmtId="0" fontId="56" fillId="0" borderId="0" xfId="0" applyFont="1" applyAlignment="1">
      <alignment horizontal="center"/>
    </xf>
    <xf numFmtId="0" fontId="61" fillId="12" borderId="80" xfId="0" applyFont="1" applyFill="1" applyBorder="1" applyAlignment="1">
      <alignment horizontal="center"/>
    </xf>
    <xf numFmtId="0" fontId="61" fillId="12" borderId="54" xfId="0" applyFont="1" applyFill="1" applyBorder="1" applyAlignment="1">
      <alignment horizontal="center"/>
    </xf>
    <xf numFmtId="0" fontId="63" fillId="12" borderId="54" xfId="1" applyFont="1" applyFill="1" applyBorder="1" applyAlignment="1">
      <alignment horizontal="center"/>
    </xf>
    <xf numFmtId="0" fontId="63" fillId="12" borderId="81" xfId="1" applyFont="1" applyFill="1" applyBorder="1" applyAlignment="1">
      <alignment horizontal="center"/>
    </xf>
    <xf numFmtId="0" fontId="61" fillId="12" borderId="82" xfId="0" applyFont="1" applyFill="1" applyBorder="1" applyAlignment="1">
      <alignment horizontal="right"/>
    </xf>
    <xf numFmtId="0" fontId="61" fillId="12" borderId="83" xfId="0" applyFont="1" applyFill="1" applyBorder="1" applyAlignment="1">
      <alignment horizontal="right"/>
    </xf>
    <xf numFmtId="0" fontId="61" fillId="12" borderId="84" xfId="0" applyFont="1" applyFill="1" applyBorder="1" applyAlignment="1">
      <alignment horizontal="right"/>
    </xf>
    <xf numFmtId="9" fontId="61" fillId="12" borderId="77" xfId="0" applyNumberFormat="1" applyFont="1" applyFill="1" applyBorder="1" applyAlignment="1">
      <alignment horizontal="right" vertical="center"/>
    </xf>
    <xf numFmtId="0" fontId="61" fillId="12" borderId="85" xfId="0" applyFont="1" applyFill="1" applyBorder="1" applyAlignment="1">
      <alignment horizontal="right" vertical="center"/>
    </xf>
    <xf numFmtId="0" fontId="61" fillId="12" borderId="67" xfId="0" applyFont="1" applyFill="1" applyBorder="1" applyAlignment="1">
      <alignment horizontal="center" vertical="center" wrapText="1"/>
    </xf>
    <xf numFmtId="0" fontId="61" fillId="12" borderId="0" xfId="0" applyFont="1" applyFill="1" applyAlignment="1">
      <alignment horizontal="center" vertical="center" wrapText="1"/>
    </xf>
    <xf numFmtId="0" fontId="61" fillId="12" borderId="66" xfId="0" applyFont="1" applyFill="1" applyBorder="1" applyAlignment="1">
      <alignment horizontal="center" vertical="center" wrapText="1"/>
    </xf>
    <xf numFmtId="0" fontId="61" fillId="12" borderId="76" xfId="0" applyFont="1" applyFill="1" applyBorder="1" applyAlignment="1">
      <alignment horizontal="right" vertical="center" wrapText="1"/>
    </xf>
    <xf numFmtId="0" fontId="61" fillId="12" borderId="77" xfId="0" applyFont="1" applyFill="1" applyBorder="1" applyAlignment="1">
      <alignment horizontal="right" vertical="center" wrapText="1"/>
    </xf>
    <xf numFmtId="9" fontId="61" fillId="12" borderId="77" xfId="0" applyNumberFormat="1" applyFont="1" applyFill="1" applyBorder="1" applyAlignment="1">
      <alignment horizontal="right"/>
    </xf>
    <xf numFmtId="0" fontId="61" fillId="12" borderId="85" xfId="0" applyFont="1" applyFill="1" applyBorder="1" applyAlignment="1">
      <alignment horizontal="right"/>
    </xf>
    <xf numFmtId="0" fontId="61" fillId="12" borderId="77" xfId="0" applyFont="1" applyFill="1" applyBorder="1" applyAlignment="1">
      <alignment horizontal="right"/>
    </xf>
    <xf numFmtId="0" fontId="61" fillId="12" borderId="82" xfId="0" applyFont="1" applyFill="1" applyBorder="1" applyAlignment="1">
      <alignment horizontal="right" vertical="center"/>
    </xf>
    <xf numFmtId="0" fontId="61" fillId="12" borderId="83" xfId="0" applyFont="1" applyFill="1" applyBorder="1" applyAlignment="1">
      <alignment horizontal="right" vertical="center"/>
    </xf>
    <xf numFmtId="0" fontId="61" fillId="12" borderId="84" xfId="0" applyFont="1" applyFill="1" applyBorder="1" applyAlignment="1">
      <alignment horizontal="right" vertical="center"/>
    </xf>
    <xf numFmtId="9" fontId="61" fillId="12" borderId="77" xfId="0" applyNumberFormat="1" applyFont="1" applyFill="1" applyBorder="1" applyAlignment="1">
      <alignment horizontal="right" vertical="center" wrapText="1"/>
    </xf>
    <xf numFmtId="0" fontId="61" fillId="12" borderId="85" xfId="0" applyFont="1" applyFill="1" applyBorder="1" applyAlignment="1">
      <alignment horizontal="right" vertical="center" wrapText="1"/>
    </xf>
    <xf numFmtId="0" fontId="61" fillId="12" borderId="76" xfId="0" applyFont="1" applyFill="1" applyBorder="1" applyAlignment="1">
      <alignment horizontal="right" vertical="center"/>
    </xf>
    <xf numFmtId="0" fontId="61" fillId="12" borderId="77" xfId="0" applyFont="1" applyFill="1" applyBorder="1" applyAlignment="1">
      <alignment horizontal="right" vertical="center"/>
    </xf>
    <xf numFmtId="9" fontId="61" fillId="12" borderId="77" xfId="1" applyNumberFormat="1" applyFont="1" applyFill="1" applyBorder="1" applyAlignment="1">
      <alignment horizontal="right" vertical="center"/>
    </xf>
    <xf numFmtId="0" fontId="61" fillId="12" borderId="85" xfId="1" applyFont="1" applyFill="1" applyBorder="1" applyAlignment="1">
      <alignment horizontal="right" vertical="center"/>
    </xf>
    <xf numFmtId="0" fontId="61" fillId="12" borderId="80" xfId="0" applyFont="1" applyFill="1" applyBorder="1" applyAlignment="1">
      <alignment horizontal="right"/>
    </xf>
    <xf numFmtId="0" fontId="61" fillId="12" borderId="54" xfId="0" applyFont="1" applyFill="1" applyBorder="1" applyAlignment="1">
      <alignment horizontal="right"/>
    </xf>
    <xf numFmtId="0" fontId="61" fillId="12" borderId="81" xfId="0" applyFont="1" applyFill="1" applyBorder="1" applyAlignment="1">
      <alignment horizontal="right"/>
    </xf>
    <xf numFmtId="0" fontId="62" fillId="12" borderId="77" xfId="0" applyFont="1" applyFill="1" applyBorder="1" applyAlignment="1">
      <alignment horizontal="right" vertical="center"/>
    </xf>
    <xf numFmtId="0" fontId="62" fillId="12" borderId="85" xfId="0" applyFont="1" applyFill="1" applyBorder="1" applyAlignment="1">
      <alignment horizontal="right" vertical="center"/>
    </xf>
    <xf numFmtId="0" fontId="60" fillId="12" borderId="80" xfId="1" applyFont="1" applyFill="1" applyBorder="1" applyAlignment="1">
      <alignment horizontal="right"/>
    </xf>
    <xf numFmtId="0" fontId="60" fillId="12" borderId="54" xfId="1" applyFont="1" applyFill="1" applyBorder="1" applyAlignment="1">
      <alignment horizontal="right"/>
    </xf>
    <xf numFmtId="0" fontId="60" fillId="12" borderId="81" xfId="1" applyFont="1" applyFill="1" applyBorder="1" applyAlignment="1">
      <alignment horizontal="right"/>
    </xf>
    <xf numFmtId="0" fontId="55" fillId="0" borderId="0" xfId="0" applyFont="1" applyAlignment="1">
      <alignment horizontal="center"/>
    </xf>
    <xf numFmtId="0" fontId="56" fillId="0" borderId="9" xfId="0" applyFont="1" applyBorder="1" applyAlignment="1">
      <alignment horizontal="right"/>
    </xf>
    <xf numFmtId="0" fontId="58" fillId="12" borderId="69" xfId="0" applyFont="1" applyFill="1" applyBorder="1" applyAlignment="1">
      <alignment horizontal="center" vertical="center"/>
    </xf>
    <xf numFmtId="0" fontId="59" fillId="12" borderId="70" xfId="0" applyFont="1" applyFill="1" applyBorder="1" applyAlignment="1">
      <alignment horizontal="center" vertical="center"/>
    </xf>
    <xf numFmtId="0" fontId="59" fillId="12" borderId="76" xfId="0" applyFont="1" applyFill="1" applyBorder="1" applyAlignment="1">
      <alignment horizontal="center" vertical="center"/>
    </xf>
    <xf numFmtId="0" fontId="59" fillId="12" borderId="77" xfId="0" applyFont="1" applyFill="1" applyBorder="1" applyAlignment="1">
      <alignment horizontal="center" vertical="center"/>
    </xf>
    <xf numFmtId="0" fontId="59" fillId="12" borderId="71" xfId="0" applyFont="1" applyFill="1" applyBorder="1" applyAlignment="1">
      <alignment horizontal="center" vertical="center"/>
    </xf>
    <xf numFmtId="0" fontId="59" fillId="12" borderId="72" xfId="0" applyFont="1" applyFill="1" applyBorder="1" applyAlignment="1">
      <alignment horizontal="center" vertical="center"/>
    </xf>
    <xf numFmtId="0" fontId="59" fillId="12" borderId="78" xfId="0" applyFont="1" applyFill="1" applyBorder="1" applyAlignment="1">
      <alignment horizontal="center" vertical="center"/>
    </xf>
    <xf numFmtId="0" fontId="59" fillId="12" borderId="79" xfId="0" applyFont="1" applyFill="1" applyBorder="1" applyAlignment="1">
      <alignment horizontal="center" vertical="center"/>
    </xf>
    <xf numFmtId="0" fontId="60" fillId="12" borderId="73" xfId="1" applyFont="1" applyFill="1" applyBorder="1" applyAlignment="1">
      <alignment horizontal="right"/>
    </xf>
    <xf numFmtId="0" fontId="60" fillId="12" borderId="74" xfId="1" applyFont="1" applyFill="1" applyBorder="1" applyAlignment="1">
      <alignment horizontal="right"/>
    </xf>
    <xf numFmtId="0" fontId="60" fillId="12" borderId="75" xfId="1" applyFont="1" applyFill="1" applyBorder="1" applyAlignment="1">
      <alignment horizontal="right"/>
    </xf>
    <xf numFmtId="0" fontId="90" fillId="0" borderId="68" xfId="0" applyFont="1" applyBorder="1" applyAlignment="1" applyProtection="1">
      <alignment horizontal="center" vertical="center"/>
      <protection locked="0"/>
    </xf>
    <xf numFmtId="0" fontId="90" fillId="0" borderId="0" xfId="0" applyFont="1" applyAlignment="1" applyProtection="1">
      <alignment horizontal="center" vertical="center"/>
      <protection locked="0"/>
    </xf>
    <xf numFmtId="0" fontId="90" fillId="0" borderId="46" xfId="0" applyFont="1" applyBorder="1" applyAlignment="1" applyProtection="1">
      <alignment horizontal="center" vertical="center"/>
      <protection locked="0"/>
    </xf>
    <xf numFmtId="0" fontId="0" fillId="0" borderId="0" xfId="0" applyAlignment="1" applyProtection="1">
      <alignment horizontal="center"/>
      <protection locked="0"/>
    </xf>
    <xf numFmtId="0" fontId="78" fillId="24" borderId="0" xfId="0" applyFont="1" applyFill="1" applyAlignment="1" applyProtection="1">
      <alignment horizontal="right" vertical="center"/>
      <protection locked="0"/>
    </xf>
    <xf numFmtId="0" fontId="140" fillId="0" borderId="0" xfId="0" applyFont="1" applyAlignment="1" applyProtection="1">
      <alignment horizontal="center" vertical="center" wrapText="1"/>
      <protection locked="0"/>
    </xf>
    <xf numFmtId="0" fontId="71" fillId="6" borderId="0" xfId="0" applyFont="1" applyFill="1" applyAlignment="1" applyProtection="1">
      <alignment horizontal="center"/>
      <protection hidden="1"/>
    </xf>
    <xf numFmtId="0" fontId="32" fillId="12" borderId="30" xfId="0" applyFont="1" applyFill="1" applyBorder="1" applyAlignment="1" applyProtection="1">
      <alignment horizontal="center" vertical="center"/>
      <protection hidden="1"/>
    </xf>
    <xf numFmtId="0" fontId="32" fillId="12" borderId="6" xfId="0" applyFont="1" applyFill="1" applyBorder="1" applyAlignment="1" applyProtection="1">
      <alignment horizontal="center" vertical="center"/>
      <protection hidden="1"/>
    </xf>
    <xf numFmtId="0" fontId="8" fillId="3" borderId="33" xfId="0" applyFont="1" applyFill="1" applyBorder="1" applyAlignment="1" applyProtection="1">
      <alignment horizontal="center" vertical="center"/>
      <protection hidden="1"/>
    </xf>
    <xf numFmtId="0" fontId="8" fillId="3" borderId="14" xfId="0" applyFont="1" applyFill="1" applyBorder="1" applyAlignment="1" applyProtection="1">
      <alignment horizontal="center" vertical="center"/>
      <protection hidden="1"/>
    </xf>
    <xf numFmtId="0" fontId="8" fillId="3" borderId="36" xfId="0" applyFont="1" applyFill="1" applyBorder="1" applyAlignment="1" applyProtection="1">
      <alignment horizontal="center" vertical="center"/>
      <protection hidden="1"/>
    </xf>
    <xf numFmtId="0" fontId="77" fillId="0" borderId="91" xfId="1" applyFont="1" applyFill="1" applyBorder="1" applyAlignment="1" applyProtection="1">
      <alignment horizontal="center" vertical="center" shrinkToFit="1"/>
      <protection hidden="1"/>
    </xf>
    <xf numFmtId="0" fontId="3" fillId="0" borderId="91" xfId="0" applyFont="1" applyBorder="1" applyAlignment="1" applyProtection="1">
      <alignment horizontal="center" vertical="center" shrinkToFit="1"/>
      <protection hidden="1"/>
    </xf>
    <xf numFmtId="0" fontId="8" fillId="3" borderId="91" xfId="0" applyFont="1" applyFill="1" applyBorder="1" applyAlignment="1" applyProtection="1">
      <alignment horizontal="center" vertical="center" shrinkToFit="1"/>
      <protection hidden="1"/>
    </xf>
    <xf numFmtId="0" fontId="45" fillId="26" borderId="91" xfId="0" applyFont="1" applyFill="1" applyBorder="1" applyAlignment="1" applyProtection="1">
      <alignment horizontal="center" vertical="center" shrinkToFit="1"/>
      <protection hidden="1"/>
    </xf>
    <xf numFmtId="164" fontId="8" fillId="3" borderId="91" xfId="1" applyNumberFormat="1" applyFont="1" applyFill="1" applyBorder="1" applyAlignment="1" applyProtection="1">
      <alignment horizontal="center" vertical="center" shrinkToFit="1"/>
      <protection hidden="1"/>
    </xf>
    <xf numFmtId="0" fontId="8" fillId="3" borderId="91" xfId="1" applyNumberFormat="1" applyFont="1" applyFill="1" applyBorder="1" applyAlignment="1" applyProtection="1">
      <alignment horizontal="center" vertical="center" shrinkToFit="1"/>
      <protection hidden="1"/>
    </xf>
    <xf numFmtId="0" fontId="42" fillId="11" borderId="19" xfId="1" applyFont="1" applyFill="1" applyBorder="1" applyAlignment="1" applyProtection="1">
      <alignment horizontal="center" vertical="center"/>
      <protection hidden="1"/>
    </xf>
    <xf numFmtId="0" fontId="42" fillId="11" borderId="0" xfId="1" applyFont="1" applyFill="1" applyBorder="1" applyAlignment="1" applyProtection="1">
      <alignment horizontal="center" vertical="center"/>
      <protection hidden="1"/>
    </xf>
    <xf numFmtId="0" fontId="42" fillId="11" borderId="19" xfId="1" applyFont="1" applyFill="1" applyBorder="1" applyAlignment="1" applyProtection="1">
      <alignment horizontal="center" vertical="center" wrapText="1"/>
      <protection hidden="1"/>
    </xf>
    <xf numFmtId="0" fontId="42" fillId="11" borderId="0" xfId="1" applyFont="1" applyFill="1" applyBorder="1" applyAlignment="1" applyProtection="1">
      <alignment horizontal="center" vertical="center" wrapText="1"/>
      <protection hidden="1"/>
    </xf>
    <xf numFmtId="0" fontId="8" fillId="3" borderId="91" xfId="1" applyFont="1" applyFill="1" applyBorder="1" applyAlignment="1" applyProtection="1">
      <alignment horizontal="center" vertical="center" shrinkToFit="1"/>
      <protection hidden="1"/>
    </xf>
    <xf numFmtId="0" fontId="8" fillId="0" borderId="91" xfId="1" applyFont="1" applyFill="1" applyBorder="1" applyAlignment="1" applyProtection="1">
      <alignment horizontal="center" vertical="center" shrinkToFit="1"/>
      <protection hidden="1"/>
    </xf>
    <xf numFmtId="0" fontId="32" fillId="12" borderId="8" xfId="0" applyFont="1" applyFill="1" applyBorder="1" applyAlignment="1" applyProtection="1">
      <alignment horizontal="center" vertical="center"/>
      <protection hidden="1"/>
    </xf>
    <xf numFmtId="0" fontId="32" fillId="12" borderId="9" xfId="0" applyFont="1" applyFill="1" applyBorder="1" applyAlignment="1" applyProtection="1">
      <alignment horizontal="center" vertical="center"/>
      <protection hidden="1"/>
    </xf>
    <xf numFmtId="0" fontId="3" fillId="5" borderId="6" xfId="0" applyFont="1" applyFill="1" applyBorder="1" applyAlignment="1" applyProtection="1">
      <alignment horizontal="center" vertical="center"/>
      <protection hidden="1"/>
    </xf>
    <xf numFmtId="0" fontId="3" fillId="5" borderId="41" xfId="0" applyFont="1" applyFill="1" applyBorder="1" applyAlignment="1" applyProtection="1">
      <alignment horizontal="center" vertical="center"/>
      <protection hidden="1"/>
    </xf>
    <xf numFmtId="0" fontId="7" fillId="3" borderId="35" xfId="0" applyFont="1" applyFill="1" applyBorder="1" applyAlignment="1" applyProtection="1">
      <alignment horizontal="center" vertical="center" shrinkToFit="1"/>
      <protection hidden="1"/>
    </xf>
    <xf numFmtId="0" fontId="7" fillId="3" borderId="16" xfId="0" applyFont="1" applyFill="1" applyBorder="1" applyAlignment="1" applyProtection="1">
      <alignment horizontal="center" vertical="center" shrinkToFit="1"/>
      <protection hidden="1"/>
    </xf>
    <xf numFmtId="0" fontId="7" fillId="3" borderId="38" xfId="0" applyFont="1" applyFill="1" applyBorder="1" applyAlignment="1" applyProtection="1">
      <alignment horizontal="center" vertical="center" shrinkToFit="1"/>
      <protection hidden="1"/>
    </xf>
    <xf numFmtId="0" fontId="7" fillId="3" borderId="28" xfId="0" applyFont="1" applyFill="1" applyBorder="1" applyAlignment="1" applyProtection="1">
      <alignment horizontal="center" vertical="center" shrinkToFit="1"/>
      <protection hidden="1"/>
    </xf>
    <xf numFmtId="0" fontId="7" fillId="3" borderId="39" xfId="0" applyFont="1" applyFill="1" applyBorder="1" applyAlignment="1" applyProtection="1">
      <alignment horizontal="center" vertical="center" shrinkToFit="1"/>
      <protection hidden="1"/>
    </xf>
    <xf numFmtId="0" fontId="7" fillId="3" borderId="31" xfId="0" applyFont="1" applyFill="1" applyBorder="1" applyAlignment="1" applyProtection="1">
      <alignment horizontal="center" vertical="center"/>
      <protection hidden="1"/>
    </xf>
    <xf numFmtId="0" fontId="7" fillId="3" borderId="15" xfId="0" applyFont="1" applyFill="1" applyBorder="1" applyAlignment="1" applyProtection="1">
      <alignment horizontal="center" vertical="center"/>
      <protection hidden="1"/>
    </xf>
    <xf numFmtId="0" fontId="7" fillId="3" borderId="42" xfId="0" applyFont="1" applyFill="1" applyBorder="1" applyAlignment="1" applyProtection="1">
      <alignment horizontal="center" vertical="center"/>
      <protection hidden="1"/>
    </xf>
    <xf numFmtId="0" fontId="7" fillId="3" borderId="29" xfId="0" applyFont="1" applyFill="1" applyBorder="1" applyAlignment="1" applyProtection="1">
      <alignment horizontal="center" vertical="center"/>
      <protection hidden="1"/>
    </xf>
    <xf numFmtId="0" fontId="7" fillId="3" borderId="35" xfId="0" applyFont="1" applyFill="1" applyBorder="1" applyAlignment="1" applyProtection="1">
      <alignment horizontal="center" vertical="center"/>
      <protection hidden="1"/>
    </xf>
    <xf numFmtId="0" fontId="7" fillId="3" borderId="28" xfId="0" applyFont="1" applyFill="1" applyBorder="1" applyAlignment="1" applyProtection="1">
      <alignment horizontal="center" vertical="center"/>
      <protection hidden="1"/>
    </xf>
    <xf numFmtId="0" fontId="7" fillId="3" borderId="34" xfId="0" applyFont="1" applyFill="1" applyBorder="1" applyAlignment="1" applyProtection="1">
      <alignment horizontal="center" vertical="center"/>
      <protection hidden="1"/>
    </xf>
    <xf numFmtId="0" fontId="7" fillId="3" borderId="28" xfId="0" applyFont="1" applyFill="1" applyBorder="1" applyAlignment="1" applyProtection="1">
      <alignment horizontal="center" vertical="center" wrapText="1"/>
      <protection hidden="1"/>
    </xf>
    <xf numFmtId="0" fontId="7" fillId="3" borderId="34"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0" fontId="7" fillId="3" borderId="14" xfId="0" applyFont="1" applyFill="1" applyBorder="1" applyAlignment="1" applyProtection="1">
      <alignment horizontal="center" vertical="center" wrapText="1"/>
      <protection hidden="1"/>
    </xf>
    <xf numFmtId="0" fontId="7" fillId="3" borderId="36" xfId="0" applyFont="1" applyFill="1" applyBorder="1" applyAlignment="1" applyProtection="1">
      <alignment horizontal="center" vertical="center" wrapText="1"/>
      <protection hidden="1"/>
    </xf>
    <xf numFmtId="0" fontId="3" fillId="5" borderId="30" xfId="0" applyFont="1" applyFill="1" applyBorder="1" applyAlignment="1" applyProtection="1">
      <alignment horizontal="center" vertical="center"/>
      <protection hidden="1"/>
    </xf>
    <xf numFmtId="0" fontId="38" fillId="5" borderId="30" xfId="0" applyFont="1" applyFill="1" applyBorder="1" applyAlignment="1" applyProtection="1">
      <alignment horizontal="center" vertical="center"/>
      <protection hidden="1"/>
    </xf>
    <xf numFmtId="0" fontId="38" fillId="5" borderId="6" xfId="0" applyFont="1" applyFill="1" applyBorder="1" applyAlignment="1" applyProtection="1">
      <alignment horizontal="center" vertical="center"/>
      <protection hidden="1"/>
    </xf>
    <xf numFmtId="0" fontId="38" fillId="5" borderId="41" xfId="0" applyFont="1" applyFill="1" applyBorder="1" applyAlignment="1" applyProtection="1">
      <alignment horizontal="center" vertical="center"/>
      <protection hidden="1"/>
    </xf>
    <xf numFmtId="0" fontId="45" fillId="25" borderId="91" xfId="0" applyFont="1" applyFill="1" applyBorder="1" applyAlignment="1" applyProtection="1">
      <alignment horizontal="center" vertical="center" shrinkToFit="1"/>
      <protection hidden="1"/>
    </xf>
    <xf numFmtId="0" fontId="8" fillId="3" borderId="91" xfId="1" applyFont="1" applyFill="1" applyBorder="1" applyAlignment="1" applyProtection="1">
      <alignment horizontal="center" vertical="center" shrinkToFit="1"/>
      <protection locked="0" hidden="1"/>
    </xf>
    <xf numFmtId="0" fontId="92" fillId="26" borderId="91" xfId="0" applyFont="1" applyFill="1" applyBorder="1" applyAlignment="1" applyProtection="1">
      <alignment horizontal="right" vertical="center" shrinkToFit="1"/>
      <protection hidden="1"/>
    </xf>
    <xf numFmtId="0" fontId="77" fillId="3" borderId="91" xfId="1" applyFont="1" applyFill="1" applyBorder="1" applyAlignment="1" applyProtection="1">
      <alignment horizontal="center" vertical="center" wrapText="1" shrinkToFit="1"/>
      <protection hidden="1"/>
    </xf>
    <xf numFmtId="0" fontId="77" fillId="3" borderId="91" xfId="1" applyFont="1" applyFill="1" applyBorder="1" applyAlignment="1" applyProtection="1">
      <alignment horizontal="center" vertical="center" shrinkToFit="1"/>
      <protection hidden="1"/>
    </xf>
    <xf numFmtId="0" fontId="9" fillId="3" borderId="91" xfId="1" applyFont="1" applyFill="1" applyBorder="1" applyAlignment="1" applyProtection="1">
      <alignment horizontal="center" vertical="center" shrinkToFit="1"/>
      <protection hidden="1"/>
    </xf>
    <xf numFmtId="0" fontId="3" fillId="3" borderId="91" xfId="1" applyFont="1" applyFill="1" applyBorder="1" applyAlignment="1" applyProtection="1">
      <alignment horizontal="center" vertical="center" shrinkToFit="1"/>
      <protection hidden="1"/>
    </xf>
    <xf numFmtId="0" fontId="32" fillId="12" borderId="41" xfId="0" applyFont="1" applyFill="1" applyBorder="1" applyAlignment="1" applyProtection="1">
      <alignment horizontal="center" vertical="center"/>
      <protection hidden="1"/>
    </xf>
    <xf numFmtId="0" fontId="8" fillId="3" borderId="37" xfId="0" applyFont="1" applyFill="1" applyBorder="1" applyAlignment="1" applyProtection="1">
      <alignment horizontal="center" vertical="center"/>
      <protection hidden="1"/>
    </xf>
    <xf numFmtId="0" fontId="8" fillId="3" borderId="16" xfId="0" applyFont="1" applyFill="1" applyBorder="1" applyAlignment="1" applyProtection="1">
      <alignment horizontal="center" vertical="center"/>
      <protection hidden="1"/>
    </xf>
    <xf numFmtId="0" fontId="8" fillId="3" borderId="38" xfId="0" applyFont="1" applyFill="1" applyBorder="1" applyAlignment="1" applyProtection="1">
      <alignment horizontal="center" vertical="center"/>
      <protection hidden="1"/>
    </xf>
    <xf numFmtId="0" fontId="92" fillId="26" borderId="91" xfId="0" applyFont="1" applyFill="1" applyBorder="1" applyAlignment="1" applyProtection="1">
      <alignment horizontal="center" vertical="center" shrinkToFit="1"/>
      <protection hidden="1"/>
    </xf>
    <xf numFmtId="0" fontId="8" fillId="3" borderId="33" xfId="0" applyFont="1" applyFill="1" applyBorder="1" applyAlignment="1" applyProtection="1">
      <alignment horizontal="center" vertical="center" shrinkToFit="1"/>
      <protection hidden="1"/>
    </xf>
    <xf numFmtId="0" fontId="8" fillId="3" borderId="14" xfId="0" applyFont="1" applyFill="1" applyBorder="1" applyAlignment="1" applyProtection="1">
      <alignment horizontal="center" vertical="center" shrinkToFit="1"/>
      <protection hidden="1"/>
    </xf>
    <xf numFmtId="0" fontId="8" fillId="3" borderId="36" xfId="0" applyFont="1" applyFill="1" applyBorder="1" applyAlignment="1" applyProtection="1">
      <alignment horizontal="center" vertical="center" shrinkToFit="1"/>
      <protection hidden="1"/>
    </xf>
    <xf numFmtId="0" fontId="32" fillId="12" borderId="9" xfId="0" applyFont="1" applyFill="1" applyBorder="1" applyAlignment="1" applyProtection="1">
      <alignment horizontal="center" vertical="center" wrapText="1"/>
      <protection hidden="1"/>
    </xf>
    <xf numFmtId="0" fontId="32" fillId="12" borderId="43" xfId="0" applyFont="1" applyFill="1" applyBorder="1" applyAlignment="1" applyProtection="1">
      <alignment horizontal="center" vertical="center" wrapText="1"/>
      <protection hidden="1"/>
    </xf>
    <xf numFmtId="49" fontId="8" fillId="3" borderId="91" xfId="1" applyNumberFormat="1" applyFont="1" applyFill="1" applyBorder="1" applyAlignment="1" applyProtection="1">
      <alignment horizontal="center" vertical="center" shrinkToFit="1"/>
      <protection hidden="1"/>
    </xf>
    <xf numFmtId="2" fontId="8" fillId="3" borderId="91" xfId="1" applyNumberFormat="1" applyFont="1" applyFill="1" applyBorder="1" applyAlignment="1" applyProtection="1">
      <alignment horizontal="center" vertical="center" shrinkToFit="1"/>
      <protection locked="0" hidden="1"/>
    </xf>
    <xf numFmtId="165" fontId="52" fillId="13" borderId="117" xfId="0" applyNumberFormat="1" applyFont="1" applyFill="1" applyBorder="1" applyAlignment="1" applyProtection="1">
      <alignment horizontal="center" vertical="center" shrinkToFit="1"/>
      <protection hidden="1"/>
    </xf>
    <xf numFmtId="165" fontId="52" fillId="13" borderId="107" xfId="0" applyNumberFormat="1" applyFont="1" applyFill="1" applyBorder="1" applyAlignment="1" applyProtection="1">
      <alignment horizontal="center" vertical="center" shrinkToFit="1"/>
      <protection hidden="1"/>
    </xf>
    <xf numFmtId="165" fontId="52" fillId="13" borderId="108" xfId="0" applyNumberFormat="1" applyFont="1" applyFill="1" applyBorder="1" applyAlignment="1" applyProtection="1">
      <alignment horizontal="center" vertical="center" shrinkToFit="1"/>
      <protection hidden="1"/>
    </xf>
    <xf numFmtId="165" fontId="52" fillId="13" borderId="105" xfId="0" applyNumberFormat="1" applyFont="1" applyFill="1" applyBorder="1" applyAlignment="1" applyProtection="1">
      <alignment horizontal="center" vertical="center" shrinkToFit="1"/>
      <protection hidden="1"/>
    </xf>
    <xf numFmtId="165" fontId="52" fillId="13" borderId="0" xfId="0" applyNumberFormat="1" applyFont="1" applyFill="1" applyAlignment="1" applyProtection="1">
      <alignment horizontal="center" vertical="center" shrinkToFit="1"/>
      <protection hidden="1"/>
    </xf>
    <xf numFmtId="165" fontId="52" fillId="13" borderId="106" xfId="0" applyNumberFormat="1" applyFont="1" applyFill="1" applyBorder="1" applyAlignment="1" applyProtection="1">
      <alignment horizontal="center" vertical="center" shrinkToFit="1"/>
      <protection hidden="1"/>
    </xf>
    <xf numFmtId="165" fontId="52" fillId="13" borderId="118" xfId="0" applyNumberFormat="1" applyFont="1" applyFill="1" applyBorder="1" applyAlignment="1" applyProtection="1">
      <alignment horizontal="center" vertical="center" shrinkToFit="1"/>
      <protection hidden="1"/>
    </xf>
    <xf numFmtId="165" fontId="52" fillId="13" borderId="94" xfId="0" applyNumberFormat="1" applyFont="1" applyFill="1" applyBorder="1" applyAlignment="1" applyProtection="1">
      <alignment horizontal="center" vertical="center" shrinkToFit="1"/>
      <protection hidden="1"/>
    </xf>
    <xf numFmtId="165" fontId="52" fillId="13" borderId="119" xfId="0" applyNumberFormat="1" applyFont="1" applyFill="1" applyBorder="1" applyAlignment="1" applyProtection="1">
      <alignment horizontal="center" vertical="center" shrinkToFit="1"/>
      <protection hidden="1"/>
    </xf>
    <xf numFmtId="0" fontId="7" fillId="3" borderId="25" xfId="0" applyFont="1" applyFill="1" applyBorder="1" applyAlignment="1" applyProtection="1">
      <alignment horizontal="center" vertical="center"/>
      <protection hidden="1"/>
    </xf>
    <xf numFmtId="0" fontId="7" fillId="3" borderId="39" xfId="0" applyFont="1" applyFill="1" applyBorder="1" applyAlignment="1" applyProtection="1">
      <alignment horizontal="center" vertical="center" wrapText="1"/>
      <protection hidden="1"/>
    </xf>
    <xf numFmtId="0" fontId="7" fillId="3" borderId="39" xfId="0" applyFont="1" applyFill="1" applyBorder="1" applyAlignment="1" applyProtection="1">
      <alignment horizontal="center" vertical="center"/>
      <protection hidden="1"/>
    </xf>
    <xf numFmtId="0" fontId="69" fillId="11" borderId="95" xfId="0" applyFont="1" applyFill="1" applyBorder="1" applyAlignment="1" applyProtection="1">
      <alignment horizontal="center" vertical="center" wrapText="1"/>
      <protection hidden="1"/>
    </xf>
    <xf numFmtId="0" fontId="69" fillId="11" borderId="95" xfId="0" applyFont="1" applyFill="1" applyBorder="1" applyAlignment="1" applyProtection="1">
      <alignment horizontal="center" vertical="center"/>
      <protection hidden="1"/>
    </xf>
    <xf numFmtId="0" fontId="72" fillId="18" borderId="95" xfId="0" applyFont="1" applyFill="1" applyBorder="1" applyAlignment="1" applyProtection="1">
      <alignment horizontal="center" vertical="center"/>
      <protection hidden="1"/>
    </xf>
    <xf numFmtId="0" fontId="74" fillId="20" borderId="95" xfId="0" applyFont="1" applyFill="1" applyBorder="1" applyAlignment="1" applyProtection="1">
      <alignment horizontal="center"/>
      <protection hidden="1"/>
    </xf>
    <xf numFmtId="165" fontId="65" fillId="13" borderId="95" xfId="0" applyNumberFormat="1" applyFont="1" applyFill="1" applyBorder="1" applyAlignment="1" applyProtection="1">
      <alignment horizontal="right" vertical="center" shrinkToFit="1"/>
      <protection hidden="1"/>
    </xf>
    <xf numFmtId="0" fontId="69" fillId="20" borderId="95" xfId="0" applyFont="1" applyFill="1" applyBorder="1" applyAlignment="1" applyProtection="1">
      <alignment horizontal="center" vertical="center"/>
      <protection hidden="1"/>
    </xf>
    <xf numFmtId="165" fontId="52" fillId="13" borderId="95" xfId="0" applyNumberFormat="1" applyFont="1" applyFill="1" applyBorder="1" applyAlignment="1" applyProtection="1">
      <alignment horizontal="right" vertical="center" shrinkToFit="1"/>
      <protection hidden="1"/>
    </xf>
    <xf numFmtId="0" fontId="39" fillId="11" borderId="0" xfId="1" applyFont="1" applyFill="1" applyBorder="1" applyAlignment="1" applyProtection="1">
      <alignment horizontal="center" vertical="center" wrapText="1"/>
      <protection hidden="1"/>
    </xf>
    <xf numFmtId="0" fontId="7" fillId="3" borderId="14" xfId="0" applyFont="1" applyFill="1" applyBorder="1" applyAlignment="1" applyProtection="1">
      <alignment horizontal="center" vertical="center"/>
      <protection hidden="1"/>
    </xf>
    <xf numFmtId="0" fontId="7" fillId="3" borderId="65" xfId="0" applyFont="1" applyFill="1" applyBorder="1" applyAlignment="1" applyProtection="1">
      <alignment horizontal="center" vertical="center"/>
      <protection hidden="1"/>
    </xf>
    <xf numFmtId="0" fontId="8" fillId="3" borderId="37" xfId="0" applyFont="1" applyFill="1" applyBorder="1" applyAlignment="1" applyProtection="1">
      <alignment horizontal="center" vertical="center" shrinkToFit="1"/>
      <protection hidden="1"/>
    </xf>
    <xf numFmtId="0" fontId="8" fillId="3" borderId="16" xfId="0" applyFont="1" applyFill="1" applyBorder="1" applyAlignment="1" applyProtection="1">
      <alignment horizontal="center" vertical="center" shrinkToFit="1"/>
      <protection hidden="1"/>
    </xf>
    <xf numFmtId="0" fontId="8" fillId="3" borderId="38" xfId="0" applyFont="1" applyFill="1" applyBorder="1" applyAlignment="1" applyProtection="1">
      <alignment horizontal="center" vertical="center" shrinkToFit="1"/>
      <protection hidden="1"/>
    </xf>
    <xf numFmtId="0" fontId="69" fillId="20" borderId="117" xfId="0" applyFont="1" applyFill="1" applyBorder="1" applyAlignment="1" applyProtection="1">
      <alignment horizontal="center" vertical="center" shrinkToFit="1"/>
      <protection hidden="1"/>
    </xf>
    <xf numFmtId="0" fontId="69" fillId="20" borderId="107" xfId="0" applyFont="1" applyFill="1" applyBorder="1" applyAlignment="1" applyProtection="1">
      <alignment horizontal="center" vertical="center" shrinkToFit="1"/>
      <protection hidden="1"/>
    </xf>
    <xf numFmtId="0" fontId="69" fillId="20" borderId="108" xfId="0" applyFont="1" applyFill="1" applyBorder="1" applyAlignment="1" applyProtection="1">
      <alignment horizontal="center" vertical="center" shrinkToFit="1"/>
      <protection hidden="1"/>
    </xf>
    <xf numFmtId="0" fontId="69" fillId="20" borderId="105" xfId="0" applyFont="1" applyFill="1" applyBorder="1" applyAlignment="1" applyProtection="1">
      <alignment horizontal="center" vertical="center" shrinkToFit="1"/>
      <protection hidden="1"/>
    </xf>
    <xf numFmtId="0" fontId="69" fillId="20" borderId="0" xfId="0" applyFont="1" applyFill="1" applyAlignment="1" applyProtection="1">
      <alignment horizontal="center" vertical="center" shrinkToFit="1"/>
      <protection hidden="1"/>
    </xf>
    <xf numFmtId="0" fontId="69" fillId="20" borderId="106" xfId="0" applyFont="1" applyFill="1" applyBorder="1" applyAlignment="1" applyProtection="1">
      <alignment horizontal="center" vertical="center" shrinkToFit="1"/>
      <protection hidden="1"/>
    </xf>
    <xf numFmtId="0" fontId="69" fillId="20" borderId="118" xfId="0" applyFont="1" applyFill="1" applyBorder="1" applyAlignment="1" applyProtection="1">
      <alignment horizontal="center" vertical="center" shrinkToFit="1"/>
      <protection hidden="1"/>
    </xf>
    <xf numFmtId="0" fontId="69" fillId="20" borderId="94" xfId="0" applyFont="1" applyFill="1" applyBorder="1" applyAlignment="1" applyProtection="1">
      <alignment horizontal="center" vertical="center" shrinkToFit="1"/>
      <protection hidden="1"/>
    </xf>
    <xf numFmtId="0" fontId="69" fillId="20" borderId="119" xfId="0" applyFont="1" applyFill="1" applyBorder="1" applyAlignment="1" applyProtection="1">
      <alignment horizontal="center" vertical="center" shrinkToFit="1"/>
      <protection hidden="1"/>
    </xf>
    <xf numFmtId="165" fontId="65" fillId="13" borderId="96" xfId="0" applyNumberFormat="1" applyFont="1" applyFill="1" applyBorder="1" applyAlignment="1" applyProtection="1">
      <alignment horizontal="center" vertical="center" shrinkToFit="1"/>
      <protection hidden="1"/>
    </xf>
    <xf numFmtId="165" fontId="65" fillId="13" borderId="91" xfId="0" applyNumberFormat="1" applyFont="1" applyFill="1" applyBorder="1" applyAlignment="1" applyProtection="1">
      <alignment horizontal="center" vertical="center" shrinkToFit="1"/>
      <protection hidden="1"/>
    </xf>
    <xf numFmtId="165" fontId="65" fillId="13" borderId="97" xfId="0" applyNumberFormat="1" applyFont="1" applyFill="1" applyBorder="1" applyAlignment="1" applyProtection="1">
      <alignment horizontal="center" vertical="center" shrinkToFit="1"/>
      <protection hidden="1"/>
    </xf>
    <xf numFmtId="165" fontId="76" fillId="13" borderId="96" xfId="0" applyNumberFormat="1" applyFont="1" applyFill="1" applyBorder="1" applyAlignment="1" applyProtection="1">
      <alignment horizontal="center" vertical="center" shrinkToFit="1"/>
      <protection hidden="1"/>
    </xf>
    <xf numFmtId="165" fontId="76" fillId="13" borderId="91" xfId="0" applyNumberFormat="1" applyFont="1" applyFill="1" applyBorder="1" applyAlignment="1" applyProtection="1">
      <alignment horizontal="center" vertical="center" shrinkToFit="1"/>
      <protection hidden="1"/>
    </xf>
    <xf numFmtId="165" fontId="76" fillId="13" borderId="97" xfId="0" applyNumberFormat="1" applyFont="1" applyFill="1" applyBorder="1" applyAlignment="1" applyProtection="1">
      <alignment horizontal="center" vertical="center" shrinkToFit="1"/>
      <protection hidden="1"/>
    </xf>
    <xf numFmtId="0" fontId="62" fillId="20" borderId="94" xfId="0" applyFont="1" applyFill="1" applyBorder="1" applyAlignment="1" applyProtection="1">
      <alignment horizontal="center" vertical="center"/>
      <protection hidden="1"/>
    </xf>
    <xf numFmtId="0" fontId="69" fillId="20" borderId="94" xfId="0" applyFont="1" applyFill="1" applyBorder="1" applyAlignment="1" applyProtection="1">
      <alignment horizontal="center" vertical="center"/>
      <protection hidden="1"/>
    </xf>
    <xf numFmtId="0" fontId="51" fillId="22" borderId="96" xfId="0" applyFont="1" applyFill="1" applyBorder="1" applyAlignment="1" applyProtection="1">
      <alignment horizontal="center" vertical="center"/>
      <protection hidden="1"/>
    </xf>
    <xf numFmtId="0" fontId="51" fillId="22" borderId="91" xfId="0" applyFont="1" applyFill="1" applyBorder="1" applyAlignment="1" applyProtection="1">
      <alignment horizontal="center" vertical="center"/>
      <protection hidden="1"/>
    </xf>
    <xf numFmtId="0" fontId="51" fillId="22" borderId="97" xfId="0" applyFont="1" applyFill="1" applyBorder="1" applyAlignment="1" applyProtection="1">
      <alignment horizontal="center" vertical="center"/>
      <protection hidden="1"/>
    </xf>
    <xf numFmtId="165" fontId="51" fillId="13" borderId="95" xfId="0" applyNumberFormat="1" applyFont="1" applyFill="1" applyBorder="1" applyAlignment="1" applyProtection="1">
      <alignment horizontal="center" vertical="center" shrinkToFit="1"/>
      <protection hidden="1"/>
    </xf>
    <xf numFmtId="0" fontId="65" fillId="13" borderId="95" xfId="0" applyFont="1" applyFill="1" applyBorder="1" applyAlignment="1" applyProtection="1">
      <alignment horizontal="right" vertical="center"/>
      <protection locked="0" hidden="1"/>
    </xf>
    <xf numFmtId="0" fontId="5" fillId="0" borderId="0" xfId="0" applyFont="1" applyAlignment="1" applyProtection="1">
      <alignment horizontal="center" vertical="center" shrinkToFit="1"/>
      <protection hidden="1"/>
    </xf>
    <xf numFmtId="0" fontId="0" fillId="23" borderId="110" xfId="0" applyFill="1" applyBorder="1" applyAlignment="1" applyProtection="1">
      <alignment horizontal="center" vertical="center"/>
      <protection hidden="1"/>
    </xf>
    <xf numFmtId="0" fontId="91" fillId="0" borderId="13" xfId="0" applyFont="1" applyBorder="1" applyAlignment="1" applyProtection="1">
      <alignment horizontal="right" vertical="center" wrapText="1"/>
      <protection hidden="1"/>
    </xf>
    <xf numFmtId="0" fontId="9" fillId="0" borderId="0" xfId="0" applyFont="1" applyAlignment="1" applyProtection="1">
      <alignment horizontal="right" vertical="top"/>
      <protection hidden="1"/>
    </xf>
    <xf numFmtId="165" fontId="81" fillId="21" borderId="14" xfId="0" applyNumberFormat="1" applyFont="1" applyFill="1" applyBorder="1" applyAlignment="1" applyProtection="1">
      <alignment horizontal="right" vertical="center" shrinkToFit="1"/>
      <protection hidden="1"/>
    </xf>
    <xf numFmtId="165" fontId="81" fillId="21" borderId="65" xfId="0" applyNumberFormat="1" applyFont="1" applyFill="1" applyBorder="1" applyAlignment="1" applyProtection="1">
      <alignment horizontal="right" vertical="center" shrinkToFit="1"/>
      <protection hidden="1"/>
    </xf>
    <xf numFmtId="0" fontId="82" fillId="0" borderId="14" xfId="0" applyFont="1" applyBorder="1" applyAlignment="1" applyProtection="1">
      <alignment horizontal="center" shrinkToFit="1"/>
      <protection hidden="1"/>
    </xf>
    <xf numFmtId="0" fontId="82" fillId="0" borderId="31" xfId="0" applyFont="1" applyBorder="1" applyAlignment="1" applyProtection="1">
      <alignment horizontal="center" vertical="center" shrinkToFit="1"/>
      <protection hidden="1"/>
    </xf>
    <xf numFmtId="0" fontId="82" fillId="0" borderId="15" xfId="0" applyFont="1" applyBorder="1" applyAlignment="1" applyProtection="1">
      <alignment horizontal="center" vertical="center" shrinkToFit="1"/>
      <protection hidden="1"/>
    </xf>
    <xf numFmtId="165" fontId="10" fillId="3" borderId="15" xfId="0" applyNumberFormat="1" applyFont="1" applyFill="1" applyBorder="1" applyAlignment="1" applyProtection="1">
      <alignment horizontal="center" vertical="center" shrinkToFit="1"/>
      <protection hidden="1"/>
    </xf>
    <xf numFmtId="165" fontId="10" fillId="3" borderId="42" xfId="0" applyNumberFormat="1" applyFont="1" applyFill="1" applyBorder="1" applyAlignment="1" applyProtection="1">
      <alignment horizontal="center" vertical="center" shrinkToFit="1"/>
      <protection hidden="1"/>
    </xf>
    <xf numFmtId="0" fontId="82" fillId="0" borderId="68" xfId="0" applyFont="1" applyBorder="1" applyAlignment="1" applyProtection="1">
      <alignment horizontal="center" vertical="center" shrinkToFit="1"/>
      <protection hidden="1"/>
    </xf>
    <xf numFmtId="0" fontId="82" fillId="0" borderId="0" xfId="0" applyFont="1" applyAlignment="1" applyProtection="1">
      <alignment horizontal="center" vertical="center" shrinkToFit="1"/>
      <protection hidden="1"/>
    </xf>
    <xf numFmtId="0" fontId="83" fillId="6" borderId="31" xfId="0" applyFont="1" applyFill="1" applyBorder="1" applyAlignment="1" applyProtection="1">
      <alignment horizontal="center" shrinkToFit="1"/>
      <protection hidden="1"/>
    </xf>
    <xf numFmtId="0" fontId="83" fillId="6" borderId="15" xfId="0" applyFont="1" applyFill="1" applyBorder="1" applyAlignment="1" applyProtection="1">
      <alignment horizontal="center" shrinkToFit="1"/>
      <protection hidden="1"/>
    </xf>
    <xf numFmtId="0" fontId="83" fillId="6" borderId="42" xfId="0" applyFont="1" applyFill="1" applyBorder="1" applyAlignment="1" applyProtection="1">
      <alignment horizontal="center" shrinkToFit="1"/>
      <protection hidden="1"/>
    </xf>
    <xf numFmtId="0" fontId="83" fillId="6" borderId="68" xfId="0" applyFont="1" applyFill="1" applyBorder="1" applyAlignment="1" applyProtection="1">
      <alignment horizontal="center" vertical="center" shrinkToFit="1"/>
      <protection hidden="1"/>
    </xf>
    <xf numFmtId="0" fontId="83" fillId="6" borderId="0" xfId="0" applyFont="1" applyFill="1" applyAlignment="1" applyProtection="1">
      <alignment horizontal="center" vertical="center" shrinkToFit="1"/>
      <protection hidden="1"/>
    </xf>
    <xf numFmtId="0" fontId="83" fillId="6" borderId="92" xfId="0" applyFont="1" applyFill="1" applyBorder="1" applyAlignment="1" applyProtection="1">
      <alignment horizontal="center" vertical="center" shrinkToFit="1"/>
      <protection hidden="1"/>
    </xf>
    <xf numFmtId="0" fontId="81" fillId="0" borderId="9" xfId="0" applyFont="1" applyBorder="1" applyAlignment="1" applyProtection="1">
      <alignment horizontal="center" vertical="center" shrinkToFit="1" readingOrder="2"/>
      <protection hidden="1"/>
    </xf>
    <xf numFmtId="0" fontId="10" fillId="3" borderId="14" xfId="0" applyFont="1" applyFill="1" applyBorder="1" applyAlignment="1" applyProtection="1">
      <alignment horizontal="center" vertical="center" shrinkToFit="1"/>
      <protection hidden="1"/>
    </xf>
    <xf numFmtId="0" fontId="82" fillId="0" borderId="14" xfId="0" applyFont="1" applyBorder="1" applyAlignment="1" applyProtection="1">
      <alignment horizontal="left" vertical="center" shrinkToFit="1"/>
      <protection hidden="1"/>
    </xf>
    <xf numFmtId="0" fontId="82" fillId="0" borderId="101" xfId="0" applyFont="1" applyBorder="1" applyAlignment="1" applyProtection="1">
      <alignment horizontal="left" vertical="center" shrinkToFit="1"/>
      <protection hidden="1"/>
    </xf>
    <xf numFmtId="0" fontId="0" fillId="23" borderId="109" xfId="0" applyFill="1" applyBorder="1" applyAlignment="1" applyProtection="1">
      <alignment horizontal="right" vertical="center" wrapText="1"/>
      <protection hidden="1"/>
    </xf>
    <xf numFmtId="0" fontId="0" fillId="23" borderId="110" xfId="0" applyFill="1" applyBorder="1" applyAlignment="1" applyProtection="1">
      <alignment horizontal="right" vertical="center" wrapText="1"/>
      <protection hidden="1"/>
    </xf>
    <xf numFmtId="0" fontId="0" fillId="23" borderId="111" xfId="0" applyFill="1" applyBorder="1" applyAlignment="1" applyProtection="1">
      <alignment horizontal="right" vertical="center" wrapText="1"/>
      <protection hidden="1"/>
    </xf>
    <xf numFmtId="0" fontId="0" fillId="23" borderId="112" xfId="0" applyFill="1" applyBorder="1" applyAlignment="1" applyProtection="1">
      <alignment horizontal="right" vertical="center" wrapText="1"/>
      <protection hidden="1"/>
    </xf>
    <xf numFmtId="0" fontId="0" fillId="23" borderId="113" xfId="0" applyFill="1" applyBorder="1" applyAlignment="1" applyProtection="1">
      <alignment horizontal="right" vertical="center" wrapText="1"/>
      <protection hidden="1"/>
    </xf>
    <xf numFmtId="0" fontId="0" fillId="23" borderId="114" xfId="0" applyFill="1" applyBorder="1" applyAlignment="1" applyProtection="1">
      <alignment horizontal="right" vertical="center" wrapText="1"/>
      <protection hidden="1"/>
    </xf>
    <xf numFmtId="0" fontId="10" fillId="0" borderId="14" xfId="0" applyFont="1" applyBorder="1" applyAlignment="1" applyProtection="1">
      <alignment horizontal="right" vertical="center" shrinkToFit="1"/>
      <protection hidden="1"/>
    </xf>
    <xf numFmtId="0" fontId="82" fillId="3" borderId="14" xfId="0" applyFont="1" applyFill="1" applyBorder="1" applyAlignment="1" applyProtection="1">
      <alignment horizontal="center" vertical="center" shrinkToFit="1"/>
      <protection hidden="1"/>
    </xf>
    <xf numFmtId="0" fontId="82" fillId="3" borderId="101" xfId="0" applyFont="1" applyFill="1" applyBorder="1" applyAlignment="1" applyProtection="1">
      <alignment horizontal="center" vertical="center" shrinkToFit="1"/>
      <protection hidden="1"/>
    </xf>
    <xf numFmtId="0" fontId="82" fillId="0" borderId="14" xfId="0" applyFont="1" applyBorder="1" applyAlignment="1" applyProtection="1">
      <alignment horizontal="right" vertical="center" shrinkToFit="1"/>
      <protection hidden="1"/>
    </xf>
    <xf numFmtId="0" fontId="1" fillId="3" borderId="16" xfId="0" applyFont="1" applyFill="1" applyBorder="1" applyAlignment="1" applyProtection="1">
      <alignment horizontal="center" vertical="center" shrinkToFit="1"/>
      <protection hidden="1"/>
    </xf>
    <xf numFmtId="0" fontId="1" fillId="3" borderId="99" xfId="0" applyFont="1" applyFill="1" applyBorder="1" applyAlignment="1" applyProtection="1">
      <alignment horizontal="center" vertical="center" shrinkToFit="1"/>
      <protection hidden="1"/>
    </xf>
    <xf numFmtId="0" fontId="10" fillId="0" borderId="16" xfId="0" applyFont="1" applyBorder="1" applyAlignment="1" applyProtection="1">
      <alignment horizontal="center" vertical="center" shrinkToFit="1"/>
      <protection hidden="1"/>
    </xf>
    <xf numFmtId="0" fontId="82" fillId="0" borderId="34" xfId="0" applyFont="1" applyBorder="1" applyAlignment="1" applyProtection="1">
      <alignment horizontal="right" vertical="center" shrinkToFit="1"/>
      <protection hidden="1"/>
    </xf>
    <xf numFmtId="165" fontId="82" fillId="3" borderId="14" xfId="0" applyNumberFormat="1" applyFont="1" applyFill="1" applyBorder="1" applyAlignment="1" applyProtection="1">
      <alignment horizontal="right" vertical="center" shrinkToFit="1"/>
      <protection hidden="1"/>
    </xf>
    <xf numFmtId="165" fontId="82" fillId="3" borderId="65" xfId="0" applyNumberFormat="1" applyFont="1" applyFill="1" applyBorder="1" applyAlignment="1" applyProtection="1">
      <alignment horizontal="right" vertical="center" shrinkToFit="1"/>
      <protection hidden="1"/>
    </xf>
    <xf numFmtId="165" fontId="82" fillId="3" borderId="14" xfId="0" applyNumberFormat="1" applyFont="1" applyFill="1" applyBorder="1" applyAlignment="1" applyProtection="1">
      <alignment horizontal="right" shrinkToFit="1"/>
      <protection hidden="1"/>
    </xf>
    <xf numFmtId="165" fontId="82" fillId="3" borderId="65" xfId="0" applyNumberFormat="1" applyFont="1" applyFill="1" applyBorder="1" applyAlignment="1" applyProtection="1">
      <alignment horizontal="right" shrinkToFit="1"/>
      <protection hidden="1"/>
    </xf>
    <xf numFmtId="0" fontId="81" fillId="21" borderId="31" xfId="0" applyFont="1" applyFill="1" applyBorder="1" applyAlignment="1" applyProtection="1">
      <alignment horizontal="center" vertical="center" shrinkToFit="1"/>
      <protection hidden="1"/>
    </xf>
    <xf numFmtId="0" fontId="81" fillId="21" borderId="15" xfId="0" applyFont="1" applyFill="1" applyBorder="1" applyAlignment="1" applyProtection="1">
      <alignment horizontal="center" vertical="center" shrinkToFit="1"/>
      <protection hidden="1"/>
    </xf>
    <xf numFmtId="49" fontId="10" fillId="3" borderId="15" xfId="0" applyNumberFormat="1" applyFont="1" applyFill="1" applyBorder="1" applyAlignment="1" applyProtection="1">
      <alignment horizontal="center" vertical="center" shrinkToFit="1"/>
      <protection hidden="1"/>
    </xf>
    <xf numFmtId="0" fontId="10" fillId="3" borderId="15" xfId="0" applyFont="1" applyFill="1" applyBorder="1" applyAlignment="1" applyProtection="1">
      <alignment horizontal="center" vertical="center" shrinkToFit="1"/>
      <protection hidden="1"/>
    </xf>
    <xf numFmtId="0" fontId="10" fillId="0" borderId="14" xfId="0" applyFont="1" applyBorder="1" applyAlignment="1" applyProtection="1">
      <alignment horizontal="center" vertical="center" shrinkToFit="1"/>
      <protection hidden="1"/>
    </xf>
    <xf numFmtId="0" fontId="10" fillId="3" borderId="65" xfId="0" applyFont="1" applyFill="1" applyBorder="1" applyAlignment="1" applyProtection="1">
      <alignment horizontal="center" vertical="center" shrinkToFit="1"/>
      <protection hidden="1"/>
    </xf>
    <xf numFmtId="0" fontId="82" fillId="0" borderId="15" xfId="0" applyFont="1" applyBorder="1" applyAlignment="1" applyProtection="1">
      <alignment horizontal="right" vertical="center" shrinkToFit="1"/>
      <protection hidden="1"/>
    </xf>
    <xf numFmtId="0" fontId="33" fillId="0" borderId="32" xfId="0" applyFont="1" applyBorder="1" applyAlignment="1" applyProtection="1">
      <alignment horizontal="center" vertical="center" shrinkToFit="1"/>
      <protection hidden="1"/>
    </xf>
    <xf numFmtId="0" fontId="10" fillId="0" borderId="34" xfId="0" applyFont="1" applyBorder="1" applyAlignment="1" applyProtection="1">
      <alignment horizontal="center" vertical="center" shrinkToFit="1"/>
      <protection hidden="1"/>
    </xf>
    <xf numFmtId="0" fontId="10" fillId="0" borderId="100" xfId="0" applyFont="1" applyBorder="1" applyAlignment="1" applyProtection="1">
      <alignment horizontal="right" vertical="center" shrinkToFit="1"/>
      <protection hidden="1"/>
    </xf>
    <xf numFmtId="0" fontId="6" fillId="3" borderId="14" xfId="0" applyFont="1" applyFill="1" applyBorder="1" applyAlignment="1" applyProtection="1">
      <alignment horizontal="center" vertical="center" shrinkToFit="1"/>
      <protection hidden="1"/>
    </xf>
    <xf numFmtId="0" fontId="10" fillId="0" borderId="14" xfId="0" applyFont="1" applyBorder="1" applyAlignment="1" applyProtection="1">
      <alignment horizontal="left" vertical="center" shrinkToFit="1"/>
      <protection hidden="1"/>
    </xf>
    <xf numFmtId="0" fontId="10" fillId="0" borderId="101" xfId="0" applyFont="1" applyBorder="1" applyAlignment="1" applyProtection="1">
      <alignment horizontal="left" vertical="center" shrinkToFit="1"/>
      <protection hidden="1"/>
    </xf>
    <xf numFmtId="164" fontId="82" fillId="3" borderId="14" xfId="0" applyNumberFormat="1" applyFont="1" applyFill="1" applyBorder="1" applyAlignment="1" applyProtection="1">
      <alignment horizontal="center" vertical="center" shrinkToFit="1"/>
      <protection hidden="1"/>
    </xf>
    <xf numFmtId="0" fontId="82" fillId="0" borderId="100" xfId="0" applyFont="1" applyBorder="1" applyAlignment="1" applyProtection="1">
      <alignment horizontal="right" vertical="center" shrinkToFit="1"/>
      <protection hidden="1"/>
    </xf>
    <xf numFmtId="22" fontId="81" fillId="0" borderId="0" xfId="0" applyNumberFormat="1" applyFont="1" applyAlignment="1" applyProtection="1">
      <alignment horizontal="center" vertical="center" shrinkToFit="1" readingOrder="2"/>
      <protection hidden="1"/>
    </xf>
    <xf numFmtId="0" fontId="10" fillId="0" borderId="98" xfId="0" applyFont="1" applyBorder="1" applyAlignment="1" applyProtection="1">
      <alignment horizontal="right" vertical="center" shrinkToFit="1"/>
      <protection hidden="1"/>
    </xf>
    <xf numFmtId="0" fontId="10" fillId="0" borderId="16" xfId="0" applyFont="1" applyBorder="1" applyAlignment="1" applyProtection="1">
      <alignment horizontal="right" vertical="center" shrinkToFit="1"/>
      <protection hidden="1"/>
    </xf>
    <xf numFmtId="0" fontId="5" fillId="3" borderId="16" xfId="1" applyNumberFormat="1" applyFont="1" applyFill="1" applyBorder="1" applyAlignment="1" applyProtection="1">
      <alignment horizontal="center" vertical="center" shrinkToFit="1"/>
      <protection hidden="1"/>
    </xf>
    <xf numFmtId="0" fontId="99" fillId="3" borderId="16" xfId="0" applyFont="1" applyFill="1" applyBorder="1" applyAlignment="1" applyProtection="1">
      <alignment horizontal="center" vertical="center" shrinkToFit="1"/>
      <protection hidden="1"/>
    </xf>
    <xf numFmtId="0" fontId="5" fillId="3" borderId="16" xfId="0" applyFont="1" applyFill="1" applyBorder="1" applyAlignment="1" applyProtection="1">
      <alignment horizontal="center" vertical="center" shrinkToFit="1"/>
      <protection hidden="1"/>
    </xf>
    <xf numFmtId="0" fontId="10" fillId="0" borderId="34" xfId="0" applyFont="1" applyBorder="1" applyAlignment="1" applyProtection="1">
      <alignment horizontal="right" vertical="center" shrinkToFit="1"/>
      <protection hidden="1"/>
    </xf>
    <xf numFmtId="0" fontId="82" fillId="0" borderId="115" xfId="0" applyFont="1" applyBorder="1" applyAlignment="1" applyProtection="1">
      <alignment horizontal="right" vertical="center" shrinkToFit="1"/>
      <protection hidden="1"/>
    </xf>
    <xf numFmtId="0" fontId="29" fillId="15" borderId="5" xfId="0" applyFont="1" applyFill="1" applyBorder="1" applyAlignment="1" applyProtection="1">
      <alignment horizontal="right" vertical="top" wrapText="1"/>
      <protection hidden="1"/>
    </xf>
    <xf numFmtId="0" fontId="29" fillId="15" borderId="5" xfId="0" applyFont="1" applyFill="1" applyBorder="1" applyAlignment="1" applyProtection="1">
      <alignment horizontal="right" vertical="top"/>
      <protection hidden="1"/>
    </xf>
    <xf numFmtId="0" fontId="29" fillId="15" borderId="0" xfId="0" applyFont="1" applyFill="1" applyAlignment="1" applyProtection="1">
      <alignment horizontal="right" vertical="top"/>
      <protection hidden="1"/>
    </xf>
    <xf numFmtId="0" fontId="33" fillId="2" borderId="37" xfId="0" applyFont="1" applyFill="1" applyBorder="1" applyAlignment="1" applyProtection="1">
      <alignment horizontal="center" vertical="center"/>
      <protection hidden="1"/>
    </xf>
    <xf numFmtId="0" fontId="33" fillId="2" borderId="16" xfId="0" applyFont="1" applyFill="1" applyBorder="1" applyAlignment="1" applyProtection="1">
      <alignment horizontal="center" vertical="center"/>
      <protection hidden="1"/>
    </xf>
    <xf numFmtId="0" fontId="33" fillId="2" borderId="38" xfId="0" applyFont="1" applyFill="1" applyBorder="1" applyAlignment="1" applyProtection="1">
      <alignment horizontal="center" vertical="center"/>
      <protection hidden="1"/>
    </xf>
    <xf numFmtId="0" fontId="81" fillId="3" borderId="14" xfId="0" applyFont="1" applyFill="1" applyBorder="1" applyAlignment="1" applyProtection="1">
      <alignment horizontal="right" vertical="center" shrinkToFit="1"/>
      <protection hidden="1"/>
    </xf>
    <xf numFmtId="0" fontId="81" fillId="3" borderId="65" xfId="0" applyFont="1" applyFill="1" applyBorder="1" applyAlignment="1" applyProtection="1">
      <alignment horizontal="right" vertical="center" shrinkToFit="1"/>
      <protection hidden="1"/>
    </xf>
    <xf numFmtId="49" fontId="82" fillId="3" borderId="15" xfId="0" applyNumberFormat="1" applyFont="1" applyFill="1" applyBorder="1" applyAlignment="1" applyProtection="1">
      <alignment horizontal="center" vertical="center" shrinkToFit="1"/>
      <protection hidden="1"/>
    </xf>
    <xf numFmtId="0" fontId="82" fillId="3" borderId="15" xfId="0" applyFont="1" applyFill="1" applyBorder="1" applyAlignment="1" applyProtection="1">
      <alignment horizontal="center" vertical="center" shrinkToFit="1"/>
      <protection hidden="1"/>
    </xf>
    <xf numFmtId="0" fontId="10" fillId="3" borderId="116" xfId="0" applyFont="1" applyFill="1" applyBorder="1" applyAlignment="1" applyProtection="1">
      <alignment horizontal="center" vertical="center" shrinkToFit="1"/>
      <protection hidden="1"/>
    </xf>
    <xf numFmtId="0" fontId="7" fillId="0" borderId="0" xfId="0" applyFont="1" applyAlignment="1" applyProtection="1">
      <alignment horizontal="right"/>
      <protection hidden="1"/>
    </xf>
    <xf numFmtId="0" fontId="1" fillId="0" borderId="68" xfId="0" applyFont="1" applyBorder="1" applyAlignment="1" applyProtection="1">
      <alignment horizontal="right" vertical="center" shrinkToFit="1"/>
      <protection hidden="1"/>
    </xf>
    <xf numFmtId="0" fontId="1" fillId="0" borderId="0" xfId="0" applyFont="1" applyAlignment="1" applyProtection="1">
      <alignment horizontal="right" vertical="center" shrinkToFit="1"/>
      <protection hidden="1"/>
    </xf>
    <xf numFmtId="0" fontId="1" fillId="0" borderId="92" xfId="0" applyFont="1" applyBorder="1" applyAlignment="1" applyProtection="1">
      <alignment horizontal="right" vertical="center" shrinkToFit="1"/>
      <protection hidden="1"/>
    </xf>
    <xf numFmtId="0" fontId="9" fillId="0" borderId="0" xfId="0" applyFont="1" applyAlignment="1" applyProtection="1">
      <alignment horizontal="center" vertical="center"/>
      <protection hidden="1"/>
    </xf>
    <xf numFmtId="0" fontId="6" fillId="0" borderId="0" xfId="0" applyFont="1" applyAlignment="1" applyProtection="1">
      <alignment horizontal="center" vertical="center"/>
      <protection hidden="1"/>
    </xf>
    <xf numFmtId="0" fontId="8" fillId="0" borderId="0" xfId="0" applyFont="1" applyAlignment="1" applyProtection="1">
      <alignment horizontal="center"/>
      <protection hidden="1"/>
    </xf>
    <xf numFmtId="0" fontId="5" fillId="0" borderId="0" xfId="0" applyFont="1" applyAlignment="1" applyProtection="1">
      <alignment horizontal="center"/>
      <protection hidden="1"/>
    </xf>
    <xf numFmtId="0" fontId="5" fillId="0" borderId="15" xfId="0" applyFont="1" applyBorder="1" applyAlignment="1" applyProtection="1">
      <alignment horizontal="center" vertical="center"/>
      <protection hidden="1"/>
    </xf>
    <xf numFmtId="0" fontId="8" fillId="0" borderId="0" xfId="0" applyFont="1" applyAlignment="1" applyProtection="1">
      <alignment horizontal="center" vertical="center"/>
      <protection hidden="1"/>
    </xf>
    <xf numFmtId="0" fontId="5" fillId="0" borderId="0" xfId="0" applyFont="1" applyAlignment="1" applyProtection="1">
      <alignment horizontal="center" vertical="center"/>
      <protection hidden="1"/>
    </xf>
    <xf numFmtId="0" fontId="7" fillId="0" borderId="0" xfId="0" applyFont="1" applyAlignment="1" applyProtection="1">
      <alignment horizontal="center" vertical="center"/>
      <protection hidden="1"/>
    </xf>
    <xf numFmtId="0" fontId="43" fillId="0" borderId="13" xfId="0" applyFont="1" applyBorder="1" applyAlignment="1" applyProtection="1">
      <alignment horizontal="center"/>
      <protection hidden="1"/>
    </xf>
    <xf numFmtId="0" fontId="33" fillId="0" borderId="64" xfId="0" applyFont="1" applyBorder="1" applyAlignment="1" applyProtection="1">
      <alignment horizontal="center" vertical="top"/>
      <protection hidden="1"/>
    </xf>
    <xf numFmtId="0" fontId="8" fillId="0" borderId="0" xfId="0" applyFont="1" applyAlignment="1" applyProtection="1">
      <alignment horizontal="right" vertical="center"/>
      <protection hidden="1"/>
    </xf>
    <xf numFmtId="0" fontId="82" fillId="0" borderId="42" xfId="0" applyFont="1" applyBorder="1" applyAlignment="1" applyProtection="1">
      <alignment horizontal="center" vertical="center" shrinkToFit="1"/>
      <protection hidden="1"/>
    </xf>
    <xf numFmtId="0" fontId="82" fillId="0" borderId="92" xfId="0" applyFont="1" applyBorder="1" applyAlignment="1" applyProtection="1">
      <alignment horizontal="center" vertical="center" shrinkToFit="1"/>
      <protection hidden="1"/>
    </xf>
    <xf numFmtId="0" fontId="82" fillId="0" borderId="34" xfId="0" applyFont="1" applyBorder="1" applyAlignment="1" applyProtection="1">
      <alignment horizontal="center" vertical="center" shrinkToFit="1"/>
      <protection hidden="1"/>
    </xf>
    <xf numFmtId="0" fontId="82" fillId="0" borderId="14" xfId="0" applyFont="1" applyBorder="1" applyAlignment="1" applyProtection="1">
      <alignment horizontal="center" vertical="center" shrinkToFit="1"/>
      <protection hidden="1"/>
    </xf>
    <xf numFmtId="0" fontId="83" fillId="6" borderId="1" xfId="0" applyFont="1" applyFill="1" applyBorder="1" applyAlignment="1" applyProtection="1">
      <alignment horizontal="center" vertical="center" shrinkToFit="1"/>
      <protection hidden="1"/>
    </xf>
    <xf numFmtId="0" fontId="83" fillId="6" borderId="13" xfId="0" applyFont="1" applyFill="1" applyBorder="1" applyAlignment="1" applyProtection="1">
      <alignment horizontal="center" vertical="center" shrinkToFit="1"/>
      <protection hidden="1"/>
    </xf>
    <xf numFmtId="0" fontId="83" fillId="6" borderId="93" xfId="0" applyFont="1" applyFill="1" applyBorder="1" applyAlignment="1" applyProtection="1">
      <alignment horizontal="center" vertical="center" shrinkToFit="1"/>
      <protection hidden="1"/>
    </xf>
    <xf numFmtId="0" fontId="68" fillId="19" borderId="28" xfId="0" applyFont="1" applyFill="1" applyBorder="1" applyAlignment="1" applyProtection="1">
      <alignment horizontal="center" vertical="center"/>
      <protection hidden="1"/>
    </xf>
    <xf numFmtId="0" fontId="72" fillId="19" borderId="26" xfId="0" applyFont="1" applyFill="1" applyBorder="1" applyAlignment="1" applyProtection="1">
      <alignment horizontal="center" vertical="center"/>
      <protection hidden="1"/>
    </xf>
    <xf numFmtId="0" fontId="72" fillId="19" borderId="125" xfId="0" applyFont="1" applyFill="1" applyBorder="1" applyAlignment="1" applyProtection="1">
      <alignment horizontal="center" vertical="center"/>
      <protection hidden="1"/>
    </xf>
    <xf numFmtId="0" fontId="72" fillId="19" borderId="139" xfId="0" applyFont="1" applyFill="1" applyBorder="1" applyAlignment="1" applyProtection="1">
      <alignment horizontal="center" vertical="center"/>
      <protection hidden="1"/>
    </xf>
    <xf numFmtId="0" fontId="72" fillId="19" borderId="126" xfId="0" applyFont="1" applyFill="1" applyBorder="1" applyAlignment="1" applyProtection="1">
      <alignment horizontal="center" vertical="center"/>
      <protection hidden="1"/>
    </xf>
    <xf numFmtId="0" fontId="68" fillId="19" borderId="138" xfId="0" applyFont="1" applyFill="1" applyBorder="1" applyAlignment="1" applyProtection="1">
      <alignment horizontal="center" vertical="center" textRotation="90"/>
      <protection hidden="1"/>
    </xf>
    <xf numFmtId="0" fontId="68" fillId="19" borderId="124" xfId="0" applyFont="1" applyFill="1" applyBorder="1" applyAlignment="1" applyProtection="1">
      <alignment horizontal="center" vertical="center" textRotation="90"/>
      <protection hidden="1"/>
    </xf>
    <xf numFmtId="0" fontId="68" fillId="19" borderId="26" xfId="0" applyFont="1" applyFill="1" applyBorder="1" applyAlignment="1" applyProtection="1">
      <alignment horizontal="center" vertical="center" textRotation="90" wrapText="1"/>
      <protection hidden="1"/>
    </xf>
    <xf numFmtId="0" fontId="68" fillId="19" borderId="125" xfId="0" applyFont="1" applyFill="1" applyBorder="1" applyAlignment="1" applyProtection="1">
      <alignment horizontal="center" vertical="center" textRotation="90" wrapText="1"/>
      <protection hidden="1"/>
    </xf>
    <xf numFmtId="0" fontId="68" fillId="19" borderId="139" xfId="0" applyFont="1" applyFill="1" applyBorder="1" applyAlignment="1" applyProtection="1">
      <alignment horizontal="center" vertical="center" textRotation="90" wrapText="1"/>
      <protection hidden="1"/>
    </xf>
    <xf numFmtId="0" fontId="68" fillId="19" borderId="126" xfId="0" applyFont="1" applyFill="1" applyBorder="1" applyAlignment="1" applyProtection="1">
      <alignment horizontal="center" vertical="center" textRotation="90" wrapText="1"/>
      <protection hidden="1"/>
    </xf>
    <xf numFmtId="0" fontId="72" fillId="19" borderId="138" xfId="0" applyFont="1" applyFill="1" applyBorder="1" applyAlignment="1" applyProtection="1">
      <alignment horizontal="center" vertical="center"/>
      <protection hidden="1"/>
    </xf>
    <xf numFmtId="0" fontId="72" fillId="19" borderId="124" xfId="0" applyFont="1" applyFill="1" applyBorder="1" applyAlignment="1" applyProtection="1">
      <alignment horizontal="center" vertical="center"/>
      <protection hidden="1"/>
    </xf>
    <xf numFmtId="0" fontId="45" fillId="19" borderId="28" xfId="0" applyFont="1" applyFill="1" applyBorder="1" applyAlignment="1" applyProtection="1">
      <alignment horizontal="center" vertical="center"/>
      <protection hidden="1"/>
    </xf>
    <xf numFmtId="0" fontId="45" fillId="19" borderId="139" xfId="0" applyFont="1" applyFill="1" applyBorder="1" applyAlignment="1" applyProtection="1">
      <alignment horizontal="center" vertical="center" wrapText="1"/>
      <protection hidden="1"/>
    </xf>
    <xf numFmtId="0" fontId="45" fillId="19" borderId="126" xfId="0" applyFont="1" applyFill="1" applyBorder="1" applyAlignment="1" applyProtection="1">
      <alignment horizontal="center" vertical="center" wrapText="1"/>
      <protection hidden="1"/>
    </xf>
    <xf numFmtId="0" fontId="45" fillId="19" borderId="131" xfId="0" applyFont="1" applyFill="1" applyBorder="1" applyAlignment="1" applyProtection="1">
      <alignment horizontal="center" vertical="center" wrapText="1"/>
      <protection hidden="1"/>
    </xf>
    <xf numFmtId="0" fontId="68" fillId="19" borderId="28" xfId="0" applyFont="1" applyFill="1" applyBorder="1" applyAlignment="1" applyProtection="1">
      <alignment horizontal="center" vertical="center" wrapText="1"/>
      <protection hidden="1"/>
    </xf>
    <xf numFmtId="0" fontId="3" fillId="3" borderId="44" xfId="0" applyFont="1" applyFill="1" applyBorder="1" applyAlignment="1" applyProtection="1">
      <alignment horizontal="center" vertical="center" textRotation="90" wrapText="1"/>
      <protection hidden="1"/>
    </xf>
    <xf numFmtId="0" fontId="3" fillId="3" borderId="45" xfId="0" applyFont="1" applyFill="1" applyBorder="1" applyAlignment="1" applyProtection="1">
      <alignment horizontal="center" vertical="center" textRotation="90" wrapText="1"/>
      <protection hidden="1"/>
    </xf>
    <xf numFmtId="0" fontId="4" fillId="3" borderId="125" xfId="0" applyFont="1" applyFill="1" applyBorder="1" applyAlignment="1" applyProtection="1">
      <alignment horizontal="center" vertical="center" textRotation="90" wrapText="1"/>
      <protection hidden="1"/>
    </xf>
    <xf numFmtId="0" fontId="4" fillId="3" borderId="1" xfId="0" applyFont="1" applyFill="1" applyBorder="1" applyAlignment="1" applyProtection="1">
      <alignment horizontal="center" vertical="center" textRotation="90" wrapText="1"/>
      <protection hidden="1"/>
    </xf>
    <xf numFmtId="0" fontId="4" fillId="3" borderId="137" xfId="0" applyFont="1" applyFill="1" applyBorder="1" applyAlignment="1" applyProtection="1">
      <alignment horizontal="center" vertical="center" textRotation="90" wrapText="1"/>
      <protection hidden="1"/>
    </xf>
    <xf numFmtId="0" fontId="45" fillId="19" borderId="138" xfId="0" applyFont="1" applyFill="1" applyBorder="1" applyAlignment="1" applyProtection="1">
      <alignment horizontal="center" vertical="center" wrapText="1"/>
      <protection hidden="1"/>
    </xf>
    <xf numFmtId="0" fontId="45" fillId="19" borderId="124" xfId="0" applyFont="1" applyFill="1" applyBorder="1" applyAlignment="1" applyProtection="1">
      <alignment horizontal="center" vertical="center" wrapText="1"/>
      <protection hidden="1"/>
    </xf>
    <xf numFmtId="0" fontId="45" fillId="19" borderId="26" xfId="0" applyFont="1" applyFill="1" applyBorder="1" applyAlignment="1" applyProtection="1">
      <alignment horizontal="center" vertical="center" wrapText="1"/>
      <protection hidden="1"/>
    </xf>
    <xf numFmtId="0" fontId="45" fillId="19" borderId="125" xfId="0" applyFont="1" applyFill="1" applyBorder="1" applyAlignment="1" applyProtection="1">
      <alignment horizontal="center" vertical="center" wrapText="1"/>
      <protection hidden="1"/>
    </xf>
    <xf numFmtId="0" fontId="44" fillId="4" borderId="56" xfId="0" applyFont="1" applyFill="1" applyBorder="1" applyAlignment="1" applyProtection="1">
      <alignment horizontal="center" vertical="center"/>
      <protection hidden="1"/>
    </xf>
    <xf numFmtId="0" fontId="44" fillId="4" borderId="59" xfId="0" applyFont="1" applyFill="1" applyBorder="1" applyAlignment="1" applyProtection="1">
      <alignment horizontal="center" vertical="center"/>
      <protection hidden="1"/>
    </xf>
    <xf numFmtId="0" fontId="44" fillId="4" borderId="103" xfId="0" applyFont="1" applyFill="1" applyBorder="1" applyAlignment="1" applyProtection="1">
      <alignment horizontal="center" vertical="center"/>
      <protection hidden="1"/>
    </xf>
    <xf numFmtId="0" fontId="41" fillId="4" borderId="0" xfId="0" applyFont="1" applyFill="1" applyAlignment="1" applyProtection="1">
      <alignment horizontal="center" vertical="center"/>
      <protection hidden="1"/>
    </xf>
    <xf numFmtId="0" fontId="0" fillId="0" borderId="0" xfId="0" applyProtection="1">
      <protection hidden="1"/>
    </xf>
    <xf numFmtId="0" fontId="30" fillId="0" borderId="0" xfId="0" applyFont="1" applyAlignment="1" applyProtection="1">
      <alignment horizontal="center" vertical="center"/>
      <protection hidden="1"/>
    </xf>
    <xf numFmtId="0" fontId="44" fillId="4" borderId="55" xfId="0" applyFont="1" applyFill="1" applyBorder="1" applyAlignment="1" applyProtection="1">
      <alignment horizontal="center" vertical="center"/>
      <protection hidden="1"/>
    </xf>
    <xf numFmtId="0" fontId="44" fillId="4" borderId="58" xfId="0" applyFont="1" applyFill="1" applyBorder="1" applyAlignment="1" applyProtection="1">
      <alignment horizontal="center" vertical="center"/>
      <protection hidden="1"/>
    </xf>
    <xf numFmtId="0" fontId="44" fillId="4" borderId="102" xfId="0" applyFont="1" applyFill="1" applyBorder="1" applyAlignment="1" applyProtection="1">
      <alignment horizontal="center" vertical="center"/>
      <protection hidden="1"/>
    </xf>
    <xf numFmtId="0" fontId="44" fillId="4" borderId="61" xfId="0" applyFont="1" applyFill="1" applyBorder="1" applyAlignment="1" applyProtection="1">
      <alignment horizontal="center" vertical="center"/>
      <protection hidden="1"/>
    </xf>
    <xf numFmtId="0" fontId="44" fillId="4" borderId="62" xfId="0" applyFont="1" applyFill="1" applyBorder="1" applyAlignment="1" applyProtection="1">
      <alignment horizontal="center" vertical="center"/>
      <protection hidden="1"/>
    </xf>
    <xf numFmtId="0" fontId="35" fillId="11" borderId="120" xfId="0" applyFont="1" applyFill="1" applyBorder="1" applyAlignment="1" applyProtection="1">
      <alignment horizontal="center" vertical="center"/>
      <protection hidden="1"/>
    </xf>
    <xf numFmtId="0" fontId="35" fillId="11" borderId="0" xfId="0" applyFont="1" applyFill="1" applyAlignment="1" applyProtection="1">
      <alignment horizontal="center" vertical="center"/>
      <protection hidden="1"/>
    </xf>
    <xf numFmtId="0" fontId="35" fillId="11" borderId="121" xfId="0" applyFont="1" applyFill="1" applyBorder="1" applyAlignment="1" applyProtection="1">
      <alignment horizontal="center" vertical="center"/>
      <protection hidden="1"/>
    </xf>
    <xf numFmtId="0" fontId="44" fillId="4" borderId="57" xfId="0" applyFont="1" applyFill="1" applyBorder="1" applyAlignment="1" applyProtection="1">
      <alignment horizontal="center" vertical="center"/>
      <protection hidden="1"/>
    </xf>
    <xf numFmtId="0" fontId="44" fillId="4" borderId="60" xfId="0" applyFont="1" applyFill="1" applyBorder="1" applyAlignment="1" applyProtection="1">
      <alignment horizontal="center" vertical="center"/>
      <protection hidden="1"/>
    </xf>
    <xf numFmtId="0" fontId="44" fillId="4" borderId="104" xfId="0" applyFont="1" applyFill="1" applyBorder="1" applyAlignment="1" applyProtection="1">
      <alignment horizontal="center" vertical="center"/>
      <protection hidden="1"/>
    </xf>
    <xf numFmtId="0" fontId="35" fillId="16" borderId="0" xfId="0" applyFont="1" applyFill="1" applyAlignment="1" applyProtection="1">
      <alignment horizontal="center" vertical="center"/>
      <protection hidden="1"/>
    </xf>
    <xf numFmtId="0" fontId="30" fillId="17" borderId="51" xfId="0" applyFont="1" applyFill="1" applyBorder="1" applyAlignment="1" applyProtection="1">
      <alignment horizontal="center" vertical="center"/>
      <protection hidden="1"/>
    </xf>
    <xf numFmtId="0" fontId="30" fillId="17" borderId="52" xfId="0" applyFont="1" applyFill="1" applyBorder="1" applyAlignment="1" applyProtection="1">
      <alignment horizontal="center" vertical="center"/>
      <protection hidden="1"/>
    </xf>
    <xf numFmtId="0" fontId="30" fillId="24" borderId="127" xfId="0" applyFont="1" applyFill="1" applyBorder="1" applyAlignment="1" applyProtection="1">
      <alignment horizontal="center" vertical="center"/>
      <protection hidden="1"/>
    </xf>
    <xf numFmtId="0" fontId="30" fillId="24" borderId="27" xfId="0" applyFont="1" applyFill="1" applyBorder="1" applyAlignment="1" applyProtection="1">
      <alignment horizontal="center" vertical="center"/>
      <protection hidden="1"/>
    </xf>
    <xf numFmtId="0" fontId="30" fillId="24" borderId="128" xfId="0" applyFont="1" applyFill="1" applyBorder="1" applyAlignment="1" applyProtection="1">
      <alignment horizontal="center" vertical="center"/>
      <protection hidden="1"/>
    </xf>
    <xf numFmtId="0" fontId="30" fillId="24" borderId="129" xfId="0" applyFont="1" applyFill="1" applyBorder="1" applyAlignment="1" applyProtection="1">
      <alignment horizontal="center" vertical="center"/>
      <protection hidden="1"/>
    </xf>
    <xf numFmtId="0" fontId="30" fillId="24" borderId="130" xfId="0" applyFont="1" applyFill="1" applyBorder="1" applyAlignment="1" applyProtection="1">
      <alignment horizontal="center" vertical="center"/>
      <protection hidden="1"/>
    </xf>
    <xf numFmtId="0" fontId="4" fillId="3" borderId="133" xfId="0" applyFont="1" applyFill="1" applyBorder="1" applyAlignment="1" applyProtection="1">
      <alignment horizontal="center" vertical="center" textRotation="90" wrapText="1"/>
      <protection hidden="1"/>
    </xf>
    <xf numFmtId="0" fontId="4" fillId="3" borderId="134" xfId="0" applyFont="1" applyFill="1" applyBorder="1" applyAlignment="1" applyProtection="1">
      <alignment horizontal="center" vertical="center" textRotation="90" wrapText="1"/>
      <protection hidden="1"/>
    </xf>
    <xf numFmtId="0" fontId="4" fillId="3" borderId="135" xfId="0" applyFont="1" applyFill="1" applyBorder="1" applyAlignment="1" applyProtection="1">
      <alignment horizontal="center" vertical="center" textRotation="90" wrapText="1"/>
      <protection hidden="1"/>
    </xf>
    <xf numFmtId="0" fontId="4" fillId="3" borderId="124" xfId="0" applyFont="1" applyFill="1" applyBorder="1" applyAlignment="1" applyProtection="1">
      <alignment horizontal="center" vertical="center" textRotation="90" wrapText="1"/>
      <protection hidden="1"/>
    </xf>
    <xf numFmtId="0" fontId="4" fillId="3" borderId="136" xfId="0" applyFont="1" applyFill="1" applyBorder="1" applyAlignment="1" applyProtection="1">
      <alignment horizontal="center" vertical="center" textRotation="90" wrapText="1"/>
      <protection hidden="1"/>
    </xf>
    <xf numFmtId="0" fontId="30" fillId="0" borderId="122" xfId="0" applyFont="1" applyBorder="1" applyAlignment="1" applyProtection="1">
      <alignment horizontal="center" vertical="center"/>
      <protection hidden="1"/>
    </xf>
    <xf numFmtId="0" fontId="30" fillId="0" borderId="29" xfId="0" applyFont="1" applyBorder="1" applyAlignment="1" applyProtection="1">
      <alignment horizontal="center" vertical="center"/>
      <protection hidden="1"/>
    </xf>
    <xf numFmtId="0" fontId="30" fillId="0" borderId="123" xfId="0" applyFont="1" applyBorder="1" applyAlignment="1" applyProtection="1">
      <alignment horizontal="center" vertical="center"/>
      <protection hidden="1"/>
    </xf>
    <xf numFmtId="0" fontId="30" fillId="0" borderId="131" xfId="0" applyFont="1" applyBorder="1" applyAlignment="1" applyProtection="1">
      <alignment horizontal="center" vertical="center"/>
      <protection hidden="1"/>
    </xf>
    <xf numFmtId="0" fontId="30" fillId="0" borderId="28" xfId="0" applyFont="1" applyBorder="1" applyAlignment="1" applyProtection="1">
      <alignment horizontal="center" vertical="center"/>
      <protection hidden="1"/>
    </xf>
    <xf numFmtId="0" fontId="30" fillId="0" borderId="132" xfId="0" applyFont="1" applyBorder="1" applyAlignment="1" applyProtection="1">
      <alignment horizontal="center" vertical="center"/>
      <protection hidden="1"/>
    </xf>
    <xf numFmtId="0" fontId="30" fillId="0" borderId="124" xfId="0" applyFont="1" applyBorder="1" applyAlignment="1" applyProtection="1">
      <alignment horizontal="center" vertical="center"/>
      <protection hidden="1"/>
    </xf>
    <xf numFmtId="0" fontId="30" fillId="0" borderId="125" xfId="0" applyFont="1" applyBorder="1" applyAlignment="1" applyProtection="1">
      <alignment horizontal="center" vertical="center"/>
      <protection hidden="1"/>
    </xf>
    <xf numFmtId="0" fontId="30" fillId="0" borderId="126" xfId="0" applyFont="1" applyBorder="1" applyAlignment="1" applyProtection="1">
      <alignment horizontal="center" vertical="center"/>
      <protection hidden="1"/>
    </xf>
    <xf numFmtId="0" fontId="30" fillId="0" borderId="46" xfId="0" applyFont="1" applyBorder="1" applyAlignment="1" applyProtection="1">
      <alignment horizontal="center" vertical="center"/>
      <protection hidden="1"/>
    </xf>
    <xf numFmtId="0" fontId="30" fillId="0" borderId="140" xfId="0" applyFont="1" applyBorder="1" applyAlignment="1" applyProtection="1">
      <alignment horizontal="center" vertical="center"/>
      <protection hidden="1"/>
    </xf>
    <xf numFmtId="0" fontId="30" fillId="0" borderId="13" xfId="0" applyFont="1" applyBorder="1" applyAlignment="1" applyProtection="1">
      <alignment horizontal="center" vertical="center"/>
      <protection hidden="1"/>
    </xf>
    <xf numFmtId="0" fontId="27" fillId="30" borderId="3" xfId="0" applyFont="1" applyFill="1" applyBorder="1" applyAlignment="1" applyProtection="1">
      <alignment horizontal="center" vertical="center"/>
      <protection hidden="1"/>
    </xf>
    <xf numFmtId="0" fontId="70" fillId="31" borderId="32" xfId="0" applyFont="1" applyFill="1" applyBorder="1" applyAlignment="1" applyProtection="1">
      <alignment horizontal="center" vertical="center"/>
      <protection locked="0" hidden="1"/>
    </xf>
    <xf numFmtId="0" fontId="12" fillId="22" borderId="0" xfId="0" applyFont="1" applyFill="1" applyProtection="1">
      <protection hidden="1"/>
    </xf>
  </cellXfs>
  <cellStyles count="9">
    <cellStyle name="Normal 2" xfId="2" xr:uid="{00000000-0005-0000-0000-000002000000}"/>
    <cellStyle name="Normal 2 2" xfId="3" xr:uid="{00000000-0005-0000-0000-000003000000}"/>
    <cellStyle name="Normal_Sheet1" xfId="7" xr:uid="{00000000-0005-0000-0000-000004000000}"/>
    <cellStyle name="Normal_Sheet3" xfId="5" xr:uid="{00000000-0005-0000-0000-000006000000}"/>
    <cellStyle name="ارتباط تشعبي" xfId="1" builtinId="8"/>
    <cellStyle name="ارتباط تشعبي 2" xfId="4" xr:uid="{00000000-0005-0000-0000-000009000000}"/>
    <cellStyle name="عادي" xfId="0" builtinId="0"/>
    <cellStyle name="عادي 2" xfId="8" xr:uid="{00000000-0005-0000-0000-00000A000000}"/>
    <cellStyle name="عادي_دولية" xfId="6" xr:uid="{00000000-0005-0000-0000-00000B000000}"/>
  </cellStyles>
  <dxfs count="3126">
    <dxf>
      <font>
        <b/>
        <i val="0"/>
      </font>
    </dxf>
    <dxf>
      <font>
        <b/>
        <i val="0"/>
        <color rgb="FFFF0000"/>
      </font>
    </dxf>
    <dxf>
      <font>
        <b/>
        <i val="0"/>
        <color auto="1"/>
      </font>
    </dxf>
    <dxf>
      <font>
        <b/>
        <i val="0"/>
        <color rgb="FFFF0000"/>
      </font>
    </dxf>
    <dxf>
      <font>
        <b/>
        <i val="0"/>
        <color rgb="FFFF0000"/>
      </font>
    </dxf>
    <dxf>
      <font>
        <b val="0"/>
        <i/>
        <color rgb="FFFF0000"/>
      </font>
    </dxf>
    <dxf>
      <font>
        <color rgb="FFFF0000"/>
      </font>
    </dxf>
    <dxf>
      <font>
        <b/>
        <i val="0"/>
        <color rgb="FFFF0000"/>
      </font>
    </dxf>
    <dxf>
      <font>
        <b/>
        <i val="0"/>
      </font>
    </dxf>
    <dxf>
      <font>
        <b/>
        <i val="0"/>
      </font>
    </dxf>
    <dxf>
      <font>
        <b/>
        <i val="0"/>
        <color rgb="FFFF0000"/>
      </font>
    </dxf>
    <dxf>
      <font>
        <b/>
        <i val="0"/>
      </font>
    </dxf>
    <dxf>
      <font>
        <b/>
        <i val="0"/>
      </font>
    </dxf>
    <dxf>
      <font>
        <b/>
        <i val="0"/>
        <color rgb="FFFF0000"/>
      </font>
    </dxf>
    <dxf>
      <font>
        <b/>
        <i val="0"/>
        <color rgb="FFFF0000"/>
      </font>
    </dxf>
    <dxf>
      <font>
        <b/>
        <i val="0"/>
        <color rgb="FFFF0000"/>
      </font>
    </dxf>
    <dxf>
      <font>
        <b/>
        <i val="0"/>
      </font>
    </dxf>
    <dxf>
      <font>
        <b/>
        <i val="0"/>
        <color rgb="FFFF0000"/>
      </font>
    </dxf>
    <dxf>
      <font>
        <b/>
        <i val="0"/>
      </font>
    </dxf>
    <dxf>
      <font>
        <b/>
        <i val="0"/>
        <color rgb="FFFF0000"/>
      </font>
    </dxf>
    <dxf>
      <font>
        <b/>
        <i val="0"/>
      </font>
    </dxf>
    <dxf>
      <font>
        <b/>
        <i val="0"/>
        <color rgb="FFFF0000"/>
      </font>
    </dxf>
    <dxf>
      <font>
        <b/>
        <i val="0"/>
      </font>
    </dxf>
    <dxf>
      <font>
        <b val="0"/>
        <i/>
        <color rgb="FFFF0000"/>
      </font>
    </dxf>
    <dxf>
      <font>
        <b/>
        <i val="0"/>
        <color rgb="FFFF0000"/>
      </font>
    </dxf>
    <dxf>
      <font>
        <color rgb="FFFF0000"/>
      </font>
    </dxf>
    <dxf>
      <font>
        <color rgb="FFFF0000"/>
      </font>
    </dxf>
    <dxf>
      <font>
        <color rgb="FFFF0000"/>
      </font>
    </dxf>
    <dxf>
      <font>
        <color rgb="FFFF0000"/>
      </font>
    </dxf>
    <dxf>
      <font>
        <b/>
        <i val="0"/>
        <color rgb="FFFF0000"/>
      </font>
    </dxf>
    <dxf>
      <font>
        <b/>
        <i val="0"/>
      </font>
    </dxf>
    <dxf>
      <font>
        <b/>
        <i val="0"/>
      </font>
    </dxf>
    <dxf>
      <font>
        <b/>
        <i val="0"/>
        <color rgb="FFFF0000"/>
      </font>
    </dxf>
    <dxf>
      <font>
        <b/>
        <i val="0"/>
        <color auto="1"/>
      </font>
    </dxf>
    <dxf>
      <font>
        <b/>
        <i val="0"/>
        <color rgb="FFFF0000"/>
      </font>
    </dxf>
    <dxf>
      <font>
        <b/>
        <i val="0"/>
        <color rgb="FFFF0000"/>
      </font>
    </dxf>
    <dxf>
      <font>
        <color rgb="FFFF0000"/>
      </font>
    </dxf>
    <dxf>
      <font>
        <b/>
        <i val="0"/>
        <color rgb="FFFF0000"/>
      </font>
    </dxf>
    <dxf>
      <font>
        <b/>
        <i val="0"/>
      </font>
    </dxf>
    <dxf>
      <font>
        <b/>
        <i val="0"/>
        <color rgb="FFFF0000"/>
      </font>
    </dxf>
    <dxf>
      <font>
        <b/>
        <i val="0"/>
        <color rgb="FFFF0000"/>
      </font>
    </dxf>
    <dxf>
      <font>
        <b/>
        <i val="0"/>
        <color rgb="FFFF0000"/>
      </font>
    </dxf>
    <dxf>
      <font>
        <color rgb="FFFF0000"/>
      </font>
    </dxf>
    <dxf>
      <font>
        <b/>
        <i val="0"/>
      </font>
    </dxf>
    <dxf>
      <font>
        <b/>
        <i val="0"/>
        <color rgb="FFFF0000"/>
      </font>
    </dxf>
    <dxf>
      <font>
        <b val="0"/>
        <i/>
        <color rgb="FFFF0000"/>
      </font>
    </dxf>
    <dxf>
      <font>
        <b/>
        <i val="0"/>
        <color rgb="FFFF0000"/>
      </font>
    </dxf>
    <dxf>
      <font>
        <b/>
        <i val="0"/>
      </font>
    </dxf>
    <dxf>
      <font>
        <b/>
        <i val="0"/>
      </font>
    </dxf>
    <dxf>
      <font>
        <b/>
        <i val="0"/>
        <color rgb="FFFF0000"/>
      </font>
    </dxf>
    <dxf>
      <font>
        <b/>
        <i val="0"/>
        <color rgb="FFFF0000"/>
      </font>
    </dxf>
    <dxf>
      <font>
        <b/>
        <i val="0"/>
      </font>
    </dxf>
    <dxf>
      <font>
        <b/>
        <i val="0"/>
      </font>
    </dxf>
    <dxf>
      <font>
        <b/>
        <i val="0"/>
        <color rgb="FFFF0000"/>
      </font>
    </dxf>
    <dxf>
      <font>
        <b/>
        <i val="0"/>
        <color auto="1"/>
      </font>
    </dxf>
    <dxf>
      <font>
        <b/>
        <i val="0"/>
        <color rgb="FFFF0000"/>
      </font>
    </dxf>
    <dxf>
      <font>
        <b/>
        <i val="0"/>
      </font>
    </dxf>
    <dxf>
      <font>
        <b/>
        <i val="0"/>
      </font>
    </dxf>
    <dxf>
      <font>
        <color rgb="FFFF0000"/>
      </font>
    </dxf>
    <dxf>
      <font>
        <b/>
        <i val="0"/>
        <color rgb="FFFF0000"/>
      </font>
    </dxf>
    <dxf>
      <font>
        <b/>
        <i val="0"/>
      </font>
    </dxf>
    <dxf>
      <font>
        <b/>
        <i val="0"/>
        <color rgb="FFFF0000"/>
      </font>
    </dxf>
    <dxf>
      <font>
        <b/>
        <i val="0"/>
      </font>
    </dxf>
    <dxf>
      <font>
        <b/>
        <i val="0"/>
        <color rgb="FFFF0000"/>
      </font>
    </dxf>
    <dxf>
      <font>
        <b val="0"/>
        <i/>
        <color rgb="FFFF0000"/>
      </font>
    </dxf>
    <dxf>
      <font>
        <b/>
        <i val="0"/>
        <color rgb="FFFF0000"/>
      </font>
    </dxf>
    <dxf>
      <font>
        <b/>
        <i val="0"/>
      </font>
    </dxf>
    <dxf>
      <font>
        <b/>
        <i val="0"/>
        <color rgb="FFFF0000"/>
      </font>
    </dxf>
    <dxf>
      <font>
        <color rgb="FFFF0000"/>
      </font>
    </dxf>
    <dxf>
      <font>
        <b/>
        <i val="0"/>
        <color rgb="FFFF0000"/>
      </font>
    </dxf>
    <dxf>
      <font>
        <b/>
        <i val="0"/>
      </font>
    </dxf>
    <dxf>
      <font>
        <b/>
        <i val="0"/>
        <color rgb="FFFF0000"/>
      </font>
    </dxf>
    <dxf>
      <font>
        <b/>
        <i val="0"/>
        <color rgb="FFFF0000"/>
      </font>
    </dxf>
    <dxf>
      <font>
        <color rgb="FFFF0000"/>
      </font>
    </dxf>
    <dxf>
      <font>
        <b/>
        <i val="0"/>
      </font>
    </dxf>
    <dxf>
      <font>
        <b/>
        <i val="0"/>
        <color rgb="FFFF0000"/>
      </font>
    </dxf>
    <dxf>
      <font>
        <b/>
        <i val="0"/>
      </font>
    </dxf>
    <dxf>
      <font>
        <b/>
        <i val="0"/>
        <color rgb="FFFF0000"/>
      </font>
    </dxf>
    <dxf>
      <font>
        <b/>
        <i val="0"/>
      </font>
    </dxf>
    <dxf>
      <font>
        <b/>
        <i val="0"/>
      </font>
    </dxf>
    <dxf>
      <font>
        <b/>
        <i val="0"/>
        <color rgb="FFFF0000"/>
      </font>
    </dxf>
    <dxf>
      <font>
        <b/>
        <i val="0"/>
      </font>
    </dxf>
    <dxf>
      <font>
        <b/>
        <i val="0"/>
        <color rgb="FFFF0000"/>
      </font>
    </dxf>
    <dxf>
      <font>
        <color rgb="FFFF0000"/>
      </font>
    </dxf>
    <dxf>
      <font>
        <b/>
        <i val="0"/>
        <color rgb="FFFF0000"/>
      </font>
    </dxf>
    <dxf>
      <font>
        <b val="0"/>
        <i/>
        <color rgb="FFFF0000"/>
      </font>
    </dxf>
    <dxf>
      <font>
        <b/>
        <i val="0"/>
        <color auto="1"/>
      </font>
    </dxf>
    <dxf>
      <font>
        <b/>
        <i val="0"/>
        <color rgb="FFFF0000"/>
      </font>
    </dxf>
    <dxf>
      <font>
        <b/>
        <i val="0"/>
      </font>
    </dxf>
    <dxf>
      <font>
        <b/>
        <i val="0"/>
      </font>
    </dxf>
    <dxf>
      <font>
        <b/>
        <i val="0"/>
      </font>
    </dxf>
    <dxf>
      <font>
        <b/>
        <i val="0"/>
        <color rgb="FFFF0000"/>
      </font>
    </dxf>
    <dxf>
      <font>
        <b/>
        <i val="0"/>
        <color rgb="FFFF0000"/>
      </font>
    </dxf>
    <dxf>
      <font>
        <color rgb="FFFF0000"/>
      </font>
    </dxf>
    <dxf>
      <font>
        <b/>
        <i val="0"/>
      </font>
    </dxf>
    <dxf>
      <font>
        <b/>
        <i val="0"/>
        <color rgb="FFFF0000"/>
      </font>
    </dxf>
    <dxf>
      <font>
        <b/>
        <i val="0"/>
        <color rgb="FFFF0000"/>
      </font>
    </dxf>
    <dxf>
      <font>
        <b/>
        <i val="0"/>
        <color auto="1"/>
      </font>
    </dxf>
    <dxf>
      <font>
        <b/>
        <i val="0"/>
        <color rgb="FFFF0000"/>
      </font>
    </dxf>
    <dxf>
      <font>
        <b/>
        <i val="0"/>
        <color rgb="FFFF0000"/>
      </font>
    </dxf>
    <dxf>
      <font>
        <color rgb="FFFF0000"/>
      </font>
    </dxf>
    <dxf>
      <font>
        <b/>
        <i val="0"/>
        <color rgb="FFFF0000"/>
      </font>
    </dxf>
    <dxf>
      <font>
        <b val="0"/>
        <i/>
        <color rgb="FFFF0000"/>
      </font>
    </dxf>
    <dxf>
      <font>
        <b/>
        <i val="0"/>
      </font>
    </dxf>
    <dxf>
      <font>
        <b/>
        <i val="0"/>
        <color rgb="FFFF0000"/>
      </font>
    </dxf>
    <dxf>
      <font>
        <b/>
        <i val="0"/>
        <color auto="1"/>
      </font>
    </dxf>
    <dxf>
      <font>
        <b/>
        <i val="0"/>
        <color rgb="FFFF0000"/>
      </font>
    </dxf>
    <dxf>
      <font>
        <b/>
        <i val="0"/>
        <condense val="0"/>
        <extend val="0"/>
        <color indexed="16"/>
      </font>
    </dxf>
    <dxf>
      <font>
        <b/>
        <i val="0"/>
      </font>
    </dxf>
    <dxf>
      <font>
        <b/>
        <i val="0"/>
        <color rgb="FFFF0000"/>
      </font>
    </dxf>
    <dxf>
      <font>
        <b/>
        <i val="0"/>
      </font>
    </dxf>
    <dxf>
      <font>
        <b/>
        <i val="0"/>
      </font>
    </dxf>
    <dxf>
      <font>
        <b/>
        <i val="0"/>
        <color rgb="FFFF0000"/>
      </font>
    </dxf>
    <dxf>
      <font>
        <b/>
        <i val="0"/>
      </font>
    </dxf>
    <dxf>
      <font>
        <color rgb="FFFF0000"/>
      </font>
    </dxf>
    <dxf>
      <font>
        <color rgb="FFFF0000"/>
      </font>
    </dxf>
    <dxf>
      <font>
        <b/>
        <i val="0"/>
      </font>
    </dxf>
    <dxf>
      <font>
        <b/>
        <i val="0"/>
        <color rgb="FFFF0000"/>
      </font>
    </dxf>
    <dxf>
      <font>
        <b/>
        <i val="0"/>
        <condense val="0"/>
        <extend val="0"/>
        <color indexed="16"/>
      </font>
    </dxf>
    <dxf>
      <font>
        <b/>
        <i val="0"/>
      </font>
    </dxf>
    <dxf>
      <font>
        <b/>
        <i val="0"/>
        <color rgb="FFFF0000"/>
      </font>
    </dxf>
    <dxf>
      <font>
        <b/>
        <i val="0"/>
      </font>
    </dxf>
    <dxf>
      <font>
        <b/>
        <i val="0"/>
        <color rgb="FFFF0000"/>
      </font>
    </dxf>
    <dxf>
      <font>
        <b/>
        <i val="0"/>
        <color rgb="FFFF0000"/>
      </font>
    </dxf>
    <dxf>
      <font>
        <b/>
        <i val="0"/>
      </font>
    </dxf>
    <dxf>
      <font>
        <b/>
        <i val="0"/>
        <color rgb="FFFF0000"/>
      </font>
    </dxf>
    <dxf>
      <font>
        <b/>
        <i val="0"/>
      </font>
    </dxf>
    <dxf>
      <font>
        <b/>
        <i val="0"/>
      </font>
    </dxf>
    <dxf>
      <font>
        <b/>
        <i val="0"/>
        <color rgb="FFFF0000"/>
      </font>
    </dxf>
    <dxf>
      <font>
        <b/>
        <i val="0"/>
        <color rgb="FFFF0000"/>
      </font>
    </dxf>
    <dxf>
      <font>
        <b/>
        <i val="0"/>
        <color rgb="FFFF0000"/>
      </font>
    </dxf>
    <dxf>
      <font>
        <b/>
        <i val="0"/>
        <color rgb="FFFF0000"/>
      </font>
    </dxf>
    <dxf>
      <font>
        <b/>
        <i val="0"/>
        <color auto="1"/>
      </font>
    </dxf>
    <dxf>
      <font>
        <color rgb="FFFF0000"/>
      </font>
    </dxf>
    <dxf>
      <font>
        <b val="0"/>
        <i/>
        <color rgb="FFFF0000"/>
      </font>
    </dxf>
    <dxf>
      <font>
        <color rgb="FFFF0000"/>
      </font>
    </dxf>
    <dxf>
      <font>
        <b/>
        <i val="0"/>
        <color rgb="FFFF0000"/>
      </font>
    </dxf>
    <dxf>
      <font>
        <b/>
        <i val="0"/>
      </font>
    </dxf>
    <dxf>
      <font>
        <color rgb="FFFF0000"/>
      </font>
    </dxf>
    <dxf>
      <font>
        <color rgb="FFFF0000"/>
      </font>
    </dxf>
    <dxf>
      <font>
        <b/>
        <i val="0"/>
        <color rgb="FFFF0000"/>
      </font>
    </dxf>
    <dxf>
      <font>
        <b val="0"/>
        <i/>
        <color rgb="FFFF0000"/>
      </font>
    </dxf>
    <dxf>
      <font>
        <b/>
        <i val="0"/>
      </font>
    </dxf>
    <dxf>
      <font>
        <b/>
        <i val="0"/>
        <color rgb="FFFF0000"/>
      </font>
    </dxf>
    <dxf>
      <font>
        <b/>
        <i val="0"/>
      </font>
    </dxf>
    <dxf>
      <font>
        <color rgb="FFFF0000"/>
      </font>
    </dxf>
    <dxf>
      <font>
        <b/>
        <i val="0"/>
        <color auto="1"/>
      </font>
    </dxf>
    <dxf>
      <font>
        <b/>
        <i val="0"/>
      </font>
    </dxf>
    <dxf>
      <font>
        <b/>
        <i val="0"/>
        <color rgb="FFFF0000"/>
      </font>
    </dxf>
    <dxf>
      <font>
        <b val="0"/>
        <i/>
        <color rgb="FFFF0000"/>
      </font>
    </dxf>
    <dxf>
      <font>
        <b/>
        <i val="0"/>
        <color rgb="FFFF0000"/>
      </font>
    </dxf>
    <dxf>
      <font>
        <b/>
        <i val="0"/>
        <color rgb="FFFF0000"/>
      </font>
    </dxf>
    <dxf>
      <font>
        <b/>
        <i val="0"/>
      </font>
    </dxf>
    <dxf>
      <font>
        <b/>
        <i val="0"/>
        <color rgb="FFFF0000"/>
      </font>
    </dxf>
    <dxf>
      <font>
        <color rgb="FFFF0000"/>
      </font>
    </dxf>
    <dxf>
      <font>
        <b/>
        <i val="0"/>
      </font>
    </dxf>
    <dxf>
      <font>
        <b/>
        <i val="0"/>
        <color rgb="FFFF0000"/>
      </font>
    </dxf>
    <dxf>
      <font>
        <b/>
        <i val="0"/>
        <color rgb="FFFF0000"/>
      </font>
    </dxf>
    <dxf>
      <font>
        <color rgb="FFFF0000"/>
      </font>
    </dxf>
    <dxf>
      <font>
        <b/>
        <i val="0"/>
      </font>
    </dxf>
    <dxf>
      <font>
        <b/>
        <i val="0"/>
        <color rgb="FFFF0000"/>
      </font>
    </dxf>
    <dxf>
      <font>
        <b/>
        <i val="0"/>
      </font>
    </dxf>
    <dxf>
      <font>
        <b/>
        <i val="0"/>
      </font>
    </dxf>
    <dxf>
      <font>
        <b/>
        <i val="0"/>
        <color rgb="FFFF0000"/>
      </font>
    </dxf>
    <dxf>
      <font>
        <b/>
        <i val="0"/>
        <color rgb="FFFF0000"/>
      </font>
    </dxf>
    <dxf>
      <font>
        <b/>
        <i val="0"/>
      </font>
    </dxf>
    <dxf>
      <font>
        <b/>
        <i val="0"/>
        <color rgb="FFFF0000"/>
      </font>
    </dxf>
    <dxf>
      <font>
        <b/>
        <i val="0"/>
      </font>
    </dxf>
    <dxf>
      <font>
        <b/>
        <i val="0"/>
        <color rgb="FFFF0000"/>
      </font>
    </dxf>
    <dxf>
      <font>
        <b/>
        <i val="0"/>
      </font>
    </dxf>
    <dxf>
      <font>
        <b/>
        <i val="0"/>
        <color rgb="FFFF0000"/>
      </font>
    </dxf>
    <dxf>
      <font>
        <b/>
        <i val="0"/>
      </font>
    </dxf>
    <dxf>
      <font>
        <b/>
        <i val="0"/>
      </font>
    </dxf>
    <dxf>
      <font>
        <b/>
        <i val="0"/>
        <color rgb="FFFF0000"/>
      </font>
    </dxf>
    <dxf>
      <font>
        <color rgb="FFFF0000"/>
      </font>
    </dxf>
    <dxf>
      <font>
        <b/>
        <i val="0"/>
      </font>
    </dxf>
    <dxf>
      <font>
        <b/>
        <i val="0"/>
        <color rgb="FFFF0000"/>
      </font>
    </dxf>
    <dxf>
      <font>
        <b/>
        <i val="0"/>
        <color rgb="FFFF0000"/>
      </font>
    </dxf>
    <dxf>
      <font>
        <b/>
        <i val="0"/>
        <color rgb="FFFF0000"/>
      </font>
    </dxf>
    <dxf>
      <font>
        <b/>
        <i val="0"/>
        <condense val="0"/>
        <extend val="0"/>
        <color indexed="16"/>
      </font>
    </dxf>
    <dxf>
      <font>
        <b/>
        <i val="0"/>
        <condense val="0"/>
        <extend val="0"/>
      </font>
    </dxf>
    <dxf>
      <font>
        <color rgb="FFFF0000"/>
      </font>
    </dxf>
    <dxf>
      <font>
        <b/>
        <i val="0"/>
      </font>
    </dxf>
    <dxf>
      <font>
        <b/>
        <i val="0"/>
        <color rgb="FFFF0000"/>
      </font>
    </dxf>
    <dxf>
      <font>
        <b/>
        <i val="0"/>
      </font>
    </dxf>
    <dxf>
      <font>
        <b/>
        <i val="0"/>
        <color rgb="FFFF0000"/>
      </font>
    </dxf>
    <dxf>
      <font>
        <b val="0"/>
        <i/>
        <color rgb="FFFF0000"/>
      </font>
    </dxf>
    <dxf>
      <font>
        <b/>
        <i val="0"/>
      </font>
    </dxf>
    <dxf>
      <font>
        <b/>
        <i val="0"/>
        <color rgb="FFFF0000"/>
      </font>
    </dxf>
    <dxf>
      <font>
        <b/>
        <i val="0"/>
        <color rgb="FFFF0000"/>
      </font>
    </dxf>
    <dxf>
      <font>
        <b/>
        <i val="0"/>
      </font>
    </dxf>
    <dxf>
      <font>
        <b/>
        <i val="0"/>
        <color rgb="FFFF0000"/>
      </font>
    </dxf>
    <dxf>
      <font>
        <color rgb="FFFF0000"/>
      </font>
    </dxf>
    <dxf>
      <font>
        <b/>
        <i val="0"/>
        <color rgb="FFFF0000"/>
      </font>
    </dxf>
    <dxf>
      <font>
        <b/>
        <i val="0"/>
      </font>
    </dxf>
    <dxf>
      <font>
        <b/>
        <i val="0"/>
        <color rgb="FFFF0000"/>
      </font>
    </dxf>
    <dxf>
      <font>
        <color rgb="FFFF0000"/>
      </font>
    </dxf>
    <dxf>
      <font>
        <b/>
        <i val="0"/>
      </font>
    </dxf>
    <dxf>
      <font>
        <b/>
        <i val="0"/>
        <color rgb="FFFF0000"/>
      </font>
    </dxf>
    <dxf>
      <font>
        <b val="0"/>
        <i/>
        <color rgb="FFFF0000"/>
      </font>
    </dxf>
    <dxf>
      <font>
        <b/>
        <i val="0"/>
        <color rgb="FFFF0000"/>
      </font>
    </dxf>
    <dxf>
      <font>
        <b/>
        <i val="0"/>
      </font>
    </dxf>
    <dxf>
      <font>
        <b/>
        <i val="0"/>
        <color rgb="FFFF0000"/>
      </font>
    </dxf>
    <dxf>
      <font>
        <b/>
        <i val="0"/>
        <color auto="1"/>
      </font>
    </dxf>
    <dxf>
      <font>
        <b/>
        <i val="0"/>
        <color rgb="FFFF0000"/>
      </font>
    </dxf>
    <dxf>
      <font>
        <b/>
        <i val="0"/>
        <condense val="0"/>
        <extend val="0"/>
      </font>
    </dxf>
    <dxf>
      <font>
        <b/>
        <i val="0"/>
        <condense val="0"/>
        <extend val="0"/>
        <color indexed="16"/>
      </font>
    </dxf>
    <dxf>
      <font>
        <b/>
        <i val="0"/>
      </font>
    </dxf>
    <dxf>
      <font>
        <b/>
        <i val="0"/>
        <color rgb="FFFF0000"/>
      </font>
    </dxf>
    <dxf>
      <font>
        <b/>
        <i val="0"/>
        <color rgb="FFFF0000"/>
      </font>
    </dxf>
    <dxf>
      <font>
        <b/>
        <i val="0"/>
      </font>
    </dxf>
    <dxf>
      <font>
        <color rgb="FFFF0000"/>
      </font>
    </dxf>
    <dxf>
      <font>
        <b/>
        <i val="0"/>
      </font>
    </dxf>
    <dxf>
      <font>
        <b/>
        <i val="0"/>
        <color rgb="FFFF0000"/>
      </font>
    </dxf>
    <dxf>
      <font>
        <b/>
        <i val="0"/>
      </font>
    </dxf>
    <dxf>
      <font>
        <b/>
        <i val="0"/>
      </font>
    </dxf>
    <dxf>
      <font>
        <b/>
        <i val="0"/>
        <color rgb="FFFF0000"/>
      </font>
    </dxf>
    <dxf>
      <font>
        <color rgb="FFFF0000"/>
      </font>
    </dxf>
    <dxf>
      <font>
        <b/>
        <i val="0"/>
        <color auto="1"/>
      </font>
    </dxf>
    <dxf>
      <font>
        <color rgb="FFFF0000"/>
      </font>
    </dxf>
    <dxf>
      <font>
        <b/>
        <i val="0"/>
      </font>
    </dxf>
    <dxf>
      <font>
        <b/>
        <i val="0"/>
        <color rgb="FFFF0000"/>
      </font>
    </dxf>
    <dxf>
      <font>
        <b/>
        <i val="0"/>
      </font>
    </dxf>
    <dxf>
      <font>
        <b/>
        <i val="0"/>
        <color rgb="FFFF0000"/>
      </font>
    </dxf>
    <dxf>
      <font>
        <b/>
        <i val="0"/>
        <color rgb="FFFF0000"/>
      </font>
    </dxf>
    <dxf>
      <font>
        <b val="0"/>
        <i/>
        <color rgb="FFFF0000"/>
      </font>
    </dxf>
    <dxf>
      <font>
        <b/>
        <i val="0"/>
        <color rgb="FFFF0000"/>
      </font>
    </dxf>
    <dxf>
      <font>
        <b/>
        <i val="0"/>
      </font>
    </dxf>
    <dxf>
      <font>
        <b/>
        <i val="0"/>
        <color rgb="FFFF0000"/>
      </font>
    </dxf>
    <dxf>
      <font>
        <b/>
        <i val="0"/>
        <color rgb="FFFF0000"/>
      </font>
    </dxf>
    <dxf>
      <font>
        <b/>
        <i val="0"/>
      </font>
    </dxf>
    <dxf>
      <font>
        <b/>
        <i val="0"/>
        <color auto="1"/>
      </font>
    </dxf>
    <dxf>
      <font>
        <b/>
        <i val="0"/>
        <color rgb="FFFF0000"/>
      </font>
    </dxf>
    <dxf>
      <font>
        <b/>
        <i val="0"/>
      </font>
    </dxf>
    <dxf>
      <font>
        <b/>
        <i val="0"/>
        <color rgb="FFFF0000"/>
      </font>
    </dxf>
    <dxf>
      <font>
        <b val="0"/>
        <i/>
        <color rgb="FFFF0000"/>
      </font>
    </dxf>
    <dxf>
      <font>
        <b/>
        <i val="0"/>
      </font>
    </dxf>
    <dxf>
      <font>
        <b/>
        <i val="0"/>
        <color rgb="FFFF0000"/>
      </font>
    </dxf>
    <dxf>
      <font>
        <color rgb="FFFF0000"/>
      </font>
    </dxf>
    <dxf>
      <font>
        <b/>
        <i val="0"/>
        <color rgb="FFFF0000"/>
      </font>
    </dxf>
    <dxf>
      <font>
        <b/>
        <i val="0"/>
      </font>
    </dxf>
    <dxf>
      <font>
        <b/>
        <i val="0"/>
        <color rgb="FFFF0000"/>
      </font>
    </dxf>
    <dxf>
      <font>
        <b/>
        <i val="0"/>
        <color rgb="FFFF0000"/>
      </font>
    </dxf>
    <dxf>
      <font>
        <b/>
        <i val="0"/>
        <color rgb="FFFF0000"/>
      </font>
    </dxf>
    <dxf>
      <font>
        <b/>
        <i val="0"/>
      </font>
    </dxf>
    <dxf>
      <font>
        <b/>
        <i val="0"/>
      </font>
    </dxf>
    <dxf>
      <font>
        <b/>
        <i val="0"/>
        <color rgb="FFFF0000"/>
      </font>
    </dxf>
    <dxf>
      <font>
        <color rgb="FFFF0000"/>
      </font>
    </dxf>
    <dxf>
      <font>
        <b/>
        <i val="0"/>
      </font>
    </dxf>
    <dxf>
      <font>
        <b/>
        <i val="0"/>
        <color rgb="FFFF0000"/>
      </font>
    </dxf>
    <dxf>
      <font>
        <b/>
        <i val="0"/>
      </font>
    </dxf>
    <dxf>
      <font>
        <b/>
        <i val="0"/>
        <color rgb="FFFF0000"/>
      </font>
    </dxf>
    <dxf>
      <font>
        <b/>
        <i val="0"/>
      </font>
    </dxf>
    <dxf>
      <font>
        <b/>
        <i val="0"/>
        <color rgb="FFFF0000"/>
      </font>
    </dxf>
    <dxf>
      <font>
        <b/>
        <i val="0"/>
      </font>
    </dxf>
    <dxf>
      <font>
        <b/>
        <i val="0"/>
        <color rgb="FFFF0000"/>
      </font>
    </dxf>
    <dxf>
      <font>
        <color rgb="FFFF0000"/>
      </font>
    </dxf>
    <dxf>
      <font>
        <b/>
        <i val="0"/>
        <color rgb="FFFF0000"/>
      </font>
    </dxf>
    <dxf>
      <font>
        <b/>
        <i val="0"/>
      </font>
    </dxf>
    <dxf>
      <font>
        <b/>
        <i val="0"/>
        <color rgb="FFFF0000"/>
      </font>
    </dxf>
    <dxf>
      <font>
        <color rgb="FFFF0000"/>
      </font>
    </dxf>
    <dxf>
      <font>
        <b/>
        <i val="0"/>
        <color auto="1"/>
      </font>
    </dxf>
    <dxf>
      <font>
        <b/>
        <i val="0"/>
      </font>
    </dxf>
    <dxf>
      <font>
        <b/>
        <i val="0"/>
        <color rgb="FFFF0000"/>
      </font>
    </dxf>
    <dxf>
      <font>
        <b/>
        <i val="0"/>
        <color rgb="FFFF0000"/>
      </font>
    </dxf>
    <dxf>
      <font>
        <b/>
        <i val="0"/>
      </font>
    </dxf>
    <dxf>
      <font>
        <b val="0"/>
        <i/>
        <color rgb="FFFF0000"/>
      </font>
    </dxf>
    <dxf>
      <font>
        <b/>
        <i val="0"/>
      </font>
    </dxf>
    <dxf>
      <font>
        <b/>
        <i val="0"/>
        <color rgb="FFFF0000"/>
      </font>
    </dxf>
    <dxf>
      <font>
        <b val="0"/>
        <i/>
        <color rgb="FFFF0000"/>
      </font>
    </dxf>
    <dxf>
      <font>
        <b/>
        <i val="0"/>
      </font>
    </dxf>
    <dxf>
      <font>
        <color rgb="FFFF0000"/>
      </font>
    </dxf>
    <dxf>
      <font>
        <color rgb="FFFF0000"/>
      </font>
    </dxf>
    <dxf>
      <font>
        <b/>
        <i val="0"/>
        <color rgb="FFFF0000"/>
      </font>
    </dxf>
    <dxf>
      <font>
        <b/>
        <i val="0"/>
      </font>
    </dxf>
    <dxf>
      <font>
        <b/>
        <i val="0"/>
      </font>
    </dxf>
    <dxf>
      <font>
        <b/>
        <i val="0"/>
        <color rgb="FFFF0000"/>
      </font>
    </dxf>
    <dxf>
      <font>
        <b/>
        <i val="0"/>
        <color rgb="FFFF0000"/>
      </font>
    </dxf>
    <dxf>
      <font>
        <b/>
        <i val="0"/>
      </font>
    </dxf>
    <dxf>
      <font>
        <b/>
        <i val="0"/>
        <color rgb="FFFF0000"/>
      </font>
    </dxf>
    <dxf>
      <font>
        <b/>
        <i val="0"/>
        <color rgb="FFFF0000"/>
      </font>
    </dxf>
    <dxf>
      <font>
        <b/>
        <i val="0"/>
        <color auto="1"/>
      </font>
    </dxf>
    <dxf>
      <font>
        <b/>
        <i val="0"/>
      </font>
    </dxf>
    <dxf>
      <font>
        <b/>
        <i val="0"/>
        <color rgb="FFFF0000"/>
      </font>
    </dxf>
    <dxf>
      <font>
        <b/>
        <i val="0"/>
      </font>
    </dxf>
    <dxf>
      <font>
        <b/>
        <i val="0"/>
        <color rgb="FFFF0000"/>
      </font>
    </dxf>
    <dxf>
      <font>
        <b/>
        <i val="0"/>
      </font>
    </dxf>
    <dxf>
      <font>
        <b/>
        <i val="0"/>
        <color rgb="FFFF0000"/>
      </font>
    </dxf>
    <dxf>
      <font>
        <color rgb="FFFF0000"/>
      </font>
    </dxf>
    <dxf>
      <font>
        <b/>
        <i val="0"/>
        <color rgb="FFFF0000"/>
      </font>
    </dxf>
    <dxf>
      <font>
        <b val="0"/>
        <i/>
        <color rgb="FFFF0000"/>
      </font>
    </dxf>
    <dxf>
      <font>
        <b/>
        <i val="0"/>
        <color rgb="FFFF0000"/>
      </font>
    </dxf>
    <dxf>
      <font>
        <b/>
        <i val="0"/>
      </font>
    </dxf>
    <dxf>
      <font>
        <b/>
        <i val="0"/>
        <color rgb="FFFF0000"/>
      </font>
    </dxf>
    <dxf>
      <font>
        <b/>
        <i val="0"/>
      </font>
    </dxf>
    <dxf>
      <font>
        <b/>
        <i val="0"/>
        <color rgb="FFFF0000"/>
      </font>
    </dxf>
    <dxf>
      <font>
        <b/>
        <i val="0"/>
      </font>
    </dxf>
    <dxf>
      <font>
        <b/>
        <i val="0"/>
        <color rgb="FFFF0000"/>
      </font>
    </dxf>
    <dxf>
      <font>
        <b/>
        <i val="0"/>
        <color rgb="FFFF0000"/>
      </font>
    </dxf>
    <dxf>
      <font>
        <b/>
        <i val="0"/>
      </font>
    </dxf>
    <dxf>
      <font>
        <b/>
        <i val="0"/>
      </font>
    </dxf>
    <dxf>
      <font>
        <b/>
        <i val="0"/>
        <color rgb="FFFF0000"/>
      </font>
    </dxf>
    <dxf>
      <font>
        <b/>
        <i val="0"/>
      </font>
    </dxf>
    <dxf>
      <font>
        <b/>
        <i val="0"/>
        <color rgb="FFFF0000"/>
      </font>
    </dxf>
    <dxf>
      <font>
        <color rgb="FFFF0000"/>
      </font>
    </dxf>
    <dxf>
      <font>
        <b/>
        <i val="0"/>
        <color rgb="FFFF0000"/>
      </font>
    </dxf>
    <dxf>
      <font>
        <b/>
        <i val="0"/>
      </font>
    </dxf>
    <dxf>
      <font>
        <b/>
        <i val="0"/>
        <color rgb="FFFF0000"/>
      </font>
    </dxf>
    <dxf>
      <font>
        <b/>
        <i val="0"/>
      </font>
    </dxf>
    <dxf>
      <font>
        <color rgb="FFFF0000"/>
      </font>
    </dxf>
    <dxf>
      <font>
        <b/>
        <i val="0"/>
      </font>
    </dxf>
    <dxf>
      <font>
        <b/>
        <i val="0"/>
        <color rgb="FFFF0000"/>
      </font>
    </dxf>
    <dxf>
      <font>
        <b val="0"/>
        <i/>
        <color rgb="FFFF0000"/>
      </font>
    </dxf>
    <dxf>
      <font>
        <b/>
        <i val="0"/>
        <color rgb="FFFF0000"/>
      </font>
    </dxf>
    <dxf>
      <font>
        <b/>
        <i val="0"/>
        <color rgb="FFFF0000"/>
      </font>
    </dxf>
    <dxf>
      <font>
        <b/>
        <i val="0"/>
      </font>
    </dxf>
    <dxf>
      <font>
        <b/>
        <i val="0"/>
        <color auto="1"/>
      </font>
    </dxf>
    <dxf>
      <font>
        <b/>
        <i val="0"/>
        <color rgb="FFFF0000"/>
      </font>
    </dxf>
    <dxf>
      <font>
        <b/>
        <i val="0"/>
      </font>
    </dxf>
    <dxf>
      <font>
        <b/>
        <i val="0"/>
      </font>
    </dxf>
    <dxf>
      <font>
        <b/>
        <i val="0"/>
        <color rgb="FFFF0000"/>
      </font>
    </dxf>
    <dxf>
      <font>
        <b/>
        <i val="0"/>
      </font>
    </dxf>
    <dxf>
      <font>
        <color rgb="FFFF0000"/>
      </font>
    </dxf>
    <dxf>
      <font>
        <b/>
        <i val="0"/>
        <color rgb="FFFF0000"/>
      </font>
    </dxf>
    <dxf>
      <font>
        <b/>
        <i val="0"/>
      </font>
    </dxf>
    <dxf>
      <font>
        <b/>
        <i val="0"/>
        <color rgb="FFFF0000"/>
      </font>
    </dxf>
    <dxf>
      <font>
        <b val="0"/>
        <i/>
        <color rgb="FFFF0000"/>
      </font>
    </dxf>
    <dxf>
      <font>
        <b/>
        <i val="0"/>
        <color rgb="FFFF0000"/>
      </font>
    </dxf>
    <dxf>
      <font>
        <b/>
        <i val="0"/>
      </font>
    </dxf>
    <dxf>
      <font>
        <b/>
        <i val="0"/>
        <color rgb="FFFF0000"/>
      </font>
    </dxf>
    <dxf>
      <font>
        <color rgb="FFFF0000"/>
      </font>
    </dxf>
    <dxf>
      <font>
        <b/>
        <i val="0"/>
        <color rgb="FFFF0000"/>
      </font>
    </dxf>
    <dxf>
      <font>
        <color rgb="FFFF0000"/>
      </font>
    </dxf>
    <dxf>
      <font>
        <color rgb="FFFF0000"/>
      </font>
    </dxf>
    <dxf>
      <font>
        <b/>
        <i val="0"/>
      </font>
    </dxf>
    <dxf>
      <font>
        <b/>
        <i val="0"/>
        <color rgb="FFFF0000"/>
      </font>
    </dxf>
    <dxf>
      <font>
        <b/>
        <i val="0"/>
      </font>
    </dxf>
    <dxf>
      <font>
        <b/>
        <i val="0"/>
      </font>
    </dxf>
    <dxf>
      <font>
        <b val="0"/>
        <i/>
        <color rgb="FFFF0000"/>
      </font>
    </dxf>
    <dxf>
      <font>
        <b/>
        <i val="0"/>
        <color rgb="FFFF0000"/>
      </font>
    </dxf>
    <dxf>
      <font>
        <color rgb="FFFF0000"/>
      </font>
    </dxf>
    <dxf>
      <font>
        <b/>
        <i val="0"/>
        <color rgb="FFFF0000"/>
      </font>
    </dxf>
    <dxf>
      <font>
        <color rgb="FFFF0000"/>
      </font>
    </dxf>
    <dxf>
      <font>
        <color rgb="FFFF0000"/>
      </font>
    </dxf>
    <dxf>
      <font>
        <b/>
        <i val="0"/>
      </font>
    </dxf>
    <dxf>
      <font>
        <b/>
        <i val="0"/>
        <color rgb="FFFF0000"/>
      </font>
    </dxf>
    <dxf>
      <font>
        <b/>
        <i val="0"/>
        <color auto="1"/>
      </font>
    </dxf>
    <dxf>
      <font>
        <b/>
        <i val="0"/>
      </font>
    </dxf>
    <dxf>
      <font>
        <b/>
        <i val="0"/>
        <color rgb="FFFF0000"/>
      </font>
    </dxf>
    <dxf>
      <font>
        <b val="0"/>
        <i/>
        <color rgb="FFFF0000"/>
      </font>
    </dxf>
    <dxf>
      <font>
        <color rgb="FFFF0000"/>
      </font>
    </dxf>
    <dxf>
      <font>
        <color rgb="FFFF0000"/>
      </font>
    </dxf>
    <dxf>
      <font>
        <b/>
        <i val="0"/>
      </font>
    </dxf>
    <dxf>
      <font>
        <b/>
        <i val="0"/>
        <color rgb="FFFF0000"/>
      </font>
    </dxf>
    <dxf>
      <font>
        <b/>
        <i val="0"/>
        <color rgb="FFFF0000"/>
      </font>
    </dxf>
    <dxf>
      <font>
        <color rgb="FFFF0000"/>
      </font>
    </dxf>
    <dxf>
      <font>
        <b/>
        <i val="0"/>
        <color rgb="FFFF0000"/>
      </font>
    </dxf>
    <dxf>
      <font>
        <b/>
        <i val="0"/>
      </font>
    </dxf>
    <dxf>
      <font>
        <b/>
        <i val="0"/>
      </font>
    </dxf>
    <dxf>
      <font>
        <b/>
        <i val="0"/>
      </font>
    </dxf>
    <dxf>
      <font>
        <b/>
        <i val="0"/>
        <color rgb="FFFF0000"/>
      </font>
    </dxf>
    <dxf>
      <font>
        <b/>
        <i val="0"/>
        <color auto="1"/>
      </font>
    </dxf>
    <dxf>
      <font>
        <b/>
        <i val="0"/>
        <color rgb="FFFF0000"/>
      </font>
    </dxf>
    <dxf>
      <font>
        <b/>
        <i val="0"/>
      </font>
    </dxf>
    <dxf>
      <font>
        <b/>
        <i val="0"/>
        <color rgb="FFFF0000"/>
      </font>
    </dxf>
    <dxf>
      <font>
        <b/>
        <i val="0"/>
        <color rgb="FFFF0000"/>
      </font>
    </dxf>
    <dxf>
      <font>
        <b val="0"/>
        <i/>
        <color rgb="FFFF0000"/>
      </font>
    </dxf>
    <dxf>
      <font>
        <b/>
        <i val="0"/>
        <color rgb="FFFF0000"/>
      </font>
    </dxf>
    <dxf>
      <font>
        <b/>
        <i val="0"/>
        <color rgb="FFFF0000"/>
      </font>
    </dxf>
    <dxf>
      <font>
        <b/>
        <i val="0"/>
      </font>
    </dxf>
    <dxf>
      <font>
        <b/>
        <i val="0"/>
        <color rgb="FFFF0000"/>
      </font>
    </dxf>
    <dxf>
      <font>
        <b/>
        <i val="0"/>
      </font>
    </dxf>
    <dxf>
      <font>
        <color rgb="FFFF0000"/>
      </font>
    </dxf>
    <dxf>
      <font>
        <b/>
        <i val="0"/>
      </font>
    </dxf>
    <dxf>
      <font>
        <b/>
        <i val="0"/>
        <color rgb="FFFF0000"/>
      </font>
    </dxf>
    <dxf>
      <font>
        <b/>
        <i val="0"/>
      </font>
    </dxf>
    <dxf>
      <font>
        <b/>
        <i val="0"/>
        <color rgb="FFFF0000"/>
      </font>
    </dxf>
    <dxf>
      <font>
        <b/>
        <i val="0"/>
        <color rgb="FFFF0000"/>
      </font>
    </dxf>
    <dxf>
      <font>
        <b/>
        <i val="0"/>
      </font>
    </dxf>
    <dxf>
      <font>
        <b/>
        <i val="0"/>
      </font>
    </dxf>
    <dxf>
      <font>
        <b/>
        <i val="0"/>
        <color rgb="FFFF0000"/>
      </font>
    </dxf>
    <dxf>
      <font>
        <b/>
        <i val="0"/>
      </font>
    </dxf>
    <dxf>
      <font>
        <b/>
        <i val="0"/>
        <color rgb="FFFF0000"/>
      </font>
    </dxf>
    <dxf>
      <font>
        <color rgb="FFFF0000"/>
      </font>
    </dxf>
    <dxf>
      <font>
        <b/>
        <i val="0"/>
        <color rgb="FFFF0000"/>
      </font>
    </dxf>
    <dxf>
      <font>
        <b/>
        <i val="0"/>
      </font>
    </dxf>
    <dxf>
      <font>
        <b/>
        <i val="0"/>
        <color rgb="FFFF0000"/>
      </font>
    </dxf>
    <dxf>
      <font>
        <b/>
        <i val="0"/>
        <color auto="1"/>
      </font>
    </dxf>
    <dxf>
      <font>
        <b/>
        <i val="0"/>
      </font>
    </dxf>
    <dxf>
      <font>
        <b/>
        <i val="0"/>
        <color rgb="FFFF0000"/>
      </font>
    </dxf>
    <dxf>
      <font>
        <b/>
        <i val="0"/>
      </font>
    </dxf>
    <dxf>
      <font>
        <color rgb="FFFF0000"/>
      </font>
    </dxf>
    <dxf>
      <font>
        <b/>
        <i val="0"/>
        <color rgb="FFFF0000"/>
      </font>
    </dxf>
    <dxf>
      <font>
        <b/>
        <i val="0"/>
      </font>
    </dxf>
    <dxf>
      <font>
        <b/>
        <i val="0"/>
        <color rgb="FFFF0000"/>
      </font>
    </dxf>
    <dxf>
      <font>
        <b/>
        <i val="0"/>
        <color rgb="FFFF0000"/>
      </font>
    </dxf>
    <dxf>
      <font>
        <b/>
        <i val="0"/>
      </font>
    </dxf>
    <dxf>
      <font>
        <b/>
        <i val="0"/>
        <color rgb="FFFF0000"/>
      </font>
    </dxf>
    <dxf>
      <font>
        <b val="0"/>
        <i/>
        <color rgb="FFFF0000"/>
      </font>
    </dxf>
    <dxf>
      <font>
        <b/>
        <i val="0"/>
        <color rgb="FFFF0000"/>
      </font>
    </dxf>
    <dxf>
      <font>
        <b/>
        <i val="0"/>
      </font>
    </dxf>
    <dxf>
      <font>
        <b/>
        <i val="0"/>
      </font>
    </dxf>
    <dxf>
      <font>
        <b/>
        <i val="0"/>
        <color rgb="FFFF0000"/>
      </font>
    </dxf>
    <dxf>
      <font>
        <color rgb="FFFF0000"/>
      </font>
    </dxf>
    <dxf>
      <font>
        <b/>
        <i val="0"/>
      </font>
    </dxf>
    <dxf>
      <font>
        <b/>
        <i val="0"/>
        <condense val="0"/>
        <extend val="0"/>
        <color indexed="16"/>
      </font>
    </dxf>
    <dxf>
      <font>
        <b/>
        <i val="0"/>
        <condense val="0"/>
        <extend val="0"/>
      </font>
    </dxf>
    <dxf>
      <font>
        <b/>
        <i val="0"/>
        <condense val="0"/>
        <extend val="0"/>
      </font>
    </dxf>
    <dxf>
      <font>
        <color rgb="FFFF0000"/>
      </font>
    </dxf>
    <dxf>
      <font>
        <b/>
        <i val="0"/>
        <color rgb="FFFF0000"/>
      </font>
    </dxf>
    <dxf>
      <font>
        <b/>
        <i val="0"/>
      </font>
    </dxf>
    <dxf>
      <font>
        <b/>
        <i val="0"/>
        <condense val="0"/>
        <extend val="0"/>
        <color indexed="16"/>
      </font>
    </dxf>
    <dxf>
      <font>
        <b/>
        <i val="0"/>
        <color rgb="FFFF0000"/>
      </font>
    </dxf>
    <dxf>
      <font>
        <color rgb="FFFF0000"/>
      </font>
    </dxf>
    <dxf>
      <font>
        <b/>
        <i val="0"/>
        <color auto="1"/>
      </font>
    </dxf>
    <dxf>
      <font>
        <b/>
        <i val="0"/>
        <color rgb="FFFF0000"/>
      </font>
    </dxf>
    <dxf>
      <font>
        <b/>
        <i val="0"/>
      </font>
    </dxf>
    <dxf>
      <font>
        <b/>
        <i val="0"/>
        <color rgb="FFFF0000"/>
      </font>
    </dxf>
    <dxf>
      <font>
        <b/>
        <i val="0"/>
      </font>
    </dxf>
    <dxf>
      <font>
        <b val="0"/>
        <i/>
        <color rgb="FFFF0000"/>
      </font>
    </dxf>
    <dxf>
      <font>
        <b/>
        <i val="0"/>
        <color rgb="FFFF0000"/>
      </font>
    </dxf>
    <dxf>
      <font>
        <b/>
        <i val="0"/>
        <color rgb="FFFF0000"/>
      </font>
    </dxf>
    <dxf>
      <font>
        <b/>
        <i val="0"/>
      </font>
    </dxf>
    <dxf>
      <font>
        <b/>
        <i val="0"/>
      </font>
    </dxf>
    <dxf>
      <font>
        <b/>
        <i val="0"/>
        <color rgb="FFFF0000"/>
      </font>
    </dxf>
    <dxf>
      <font>
        <color rgb="FFFF0000"/>
      </font>
    </dxf>
    <dxf>
      <font>
        <b/>
        <i val="0"/>
        <color rgb="FFFF0000"/>
      </font>
    </dxf>
    <dxf>
      <font>
        <b/>
        <i val="0"/>
      </font>
    </dxf>
    <dxf>
      <font>
        <b/>
        <i val="0"/>
        <color rgb="FFFF0000"/>
      </font>
    </dxf>
    <dxf>
      <font>
        <b/>
        <i val="0"/>
        <color auto="1"/>
      </font>
    </dxf>
    <dxf>
      <font>
        <b/>
        <i val="0"/>
        <color rgb="FFFF0000"/>
      </font>
    </dxf>
    <dxf>
      <font>
        <b/>
        <i val="0"/>
      </font>
    </dxf>
    <dxf>
      <font>
        <b/>
        <i val="0"/>
        <color rgb="FFFF0000"/>
      </font>
    </dxf>
    <dxf>
      <font>
        <b val="0"/>
        <i/>
        <color rgb="FFFF0000"/>
      </font>
    </dxf>
    <dxf>
      <font>
        <b/>
        <i val="0"/>
      </font>
    </dxf>
    <dxf>
      <font>
        <b/>
        <i val="0"/>
        <color rgb="FFFF0000"/>
      </font>
    </dxf>
    <dxf>
      <font>
        <b/>
        <i val="0"/>
        <condense val="0"/>
        <extend val="0"/>
      </font>
    </dxf>
    <dxf>
      <font>
        <b/>
        <i val="0"/>
        <condense val="0"/>
        <extend val="0"/>
        <color indexed="16"/>
      </font>
    </dxf>
    <dxf>
      <font>
        <b/>
        <i val="0"/>
        <color rgb="FFFF0000"/>
      </font>
    </dxf>
    <dxf>
      <font>
        <b/>
        <i val="0"/>
      </font>
    </dxf>
    <dxf>
      <font>
        <b/>
        <i val="0"/>
      </font>
    </dxf>
    <dxf>
      <font>
        <b/>
        <i val="0"/>
        <color rgb="FFFF0000"/>
      </font>
    </dxf>
    <dxf>
      <font>
        <b/>
        <i val="0"/>
        <color auto="1"/>
      </font>
    </dxf>
    <dxf>
      <font>
        <b/>
        <i val="0"/>
        <color rgb="FFFF0000"/>
      </font>
    </dxf>
    <dxf>
      <font>
        <color rgb="FFFF0000"/>
      </font>
    </dxf>
    <dxf>
      <font>
        <b/>
        <i val="0"/>
        <color rgb="FFFF0000"/>
      </font>
    </dxf>
    <dxf>
      <font>
        <b/>
        <i val="0"/>
      </font>
    </dxf>
    <dxf>
      <font>
        <b/>
        <i val="0"/>
        <color rgb="FFFF0000"/>
      </font>
    </dxf>
    <dxf>
      <font>
        <b/>
        <i val="0"/>
        <color rgb="FFFF0000"/>
      </font>
    </dxf>
    <dxf>
      <font>
        <b val="0"/>
        <i/>
        <color rgb="FFFF0000"/>
      </font>
    </dxf>
    <dxf>
      <font>
        <b/>
        <i val="0"/>
      </font>
    </dxf>
    <dxf>
      <font>
        <b/>
        <i val="0"/>
        <color rgb="FFFF0000"/>
      </font>
    </dxf>
    <dxf>
      <font>
        <b/>
        <i val="0"/>
        <color rgb="FFFF0000"/>
      </font>
    </dxf>
    <dxf>
      <font>
        <b/>
        <i val="0"/>
        <color auto="1"/>
      </font>
    </dxf>
    <dxf>
      <font>
        <b val="0"/>
        <i/>
        <color rgb="FFFF0000"/>
      </font>
    </dxf>
    <dxf>
      <font>
        <b/>
        <i val="0"/>
        <color rgb="FFFF0000"/>
      </font>
    </dxf>
    <dxf>
      <font>
        <b/>
        <i val="0"/>
      </font>
    </dxf>
    <dxf>
      <font>
        <color rgb="FFFF0000"/>
      </font>
    </dxf>
    <dxf>
      <font>
        <b/>
        <i val="0"/>
        <color rgb="FFFF0000"/>
      </font>
    </dxf>
    <dxf>
      <font>
        <b/>
        <i val="0"/>
      </font>
    </dxf>
    <dxf>
      <font>
        <b/>
        <i val="0"/>
        <color rgb="FFFF0000"/>
      </font>
    </dxf>
    <dxf>
      <font>
        <b/>
        <i val="0"/>
        <color rgb="FFFF0000"/>
      </font>
    </dxf>
    <dxf>
      <font>
        <b/>
        <i val="0"/>
      </font>
    </dxf>
    <dxf>
      <font>
        <b/>
        <i val="0"/>
      </font>
    </dxf>
    <dxf>
      <font>
        <b/>
        <i val="0"/>
        <color rgb="FFFF0000"/>
      </font>
    </dxf>
    <dxf>
      <font>
        <b/>
        <i val="0"/>
      </font>
    </dxf>
    <dxf>
      <font>
        <b/>
        <i val="0"/>
        <color rgb="FFFF0000"/>
      </font>
    </dxf>
    <dxf>
      <font>
        <color rgb="FFFF0000"/>
      </font>
    </dxf>
    <dxf>
      <font>
        <b/>
        <i val="0"/>
        <color rgb="FFFF0000"/>
      </font>
    </dxf>
    <dxf>
      <font>
        <b/>
        <i val="0"/>
      </font>
    </dxf>
    <dxf>
      <font>
        <b/>
        <i val="0"/>
      </font>
    </dxf>
    <dxf>
      <font>
        <b/>
        <i val="0"/>
        <color rgb="FFFF0000"/>
      </font>
    </dxf>
    <dxf>
      <font>
        <b/>
        <i val="0"/>
      </font>
    </dxf>
    <dxf>
      <font>
        <color rgb="FFFF0000"/>
      </font>
    </dxf>
    <dxf>
      <font>
        <b/>
        <i val="0"/>
      </font>
    </dxf>
    <dxf>
      <font>
        <b/>
        <i val="0"/>
        <color rgb="FFFF0000"/>
      </font>
    </dxf>
    <dxf>
      <font>
        <b/>
        <i val="0"/>
      </font>
    </dxf>
    <dxf>
      <font>
        <b/>
        <i val="0"/>
        <color rgb="FFFF0000"/>
      </font>
    </dxf>
    <dxf>
      <font>
        <b/>
        <i val="0"/>
        <color rgb="FFFF0000"/>
      </font>
    </dxf>
    <dxf>
      <font>
        <b val="0"/>
        <i/>
        <color rgb="FFFF0000"/>
      </font>
    </dxf>
    <dxf>
      <font>
        <b/>
        <i val="0"/>
        <color rgb="FFFF0000"/>
      </font>
    </dxf>
    <dxf>
      <font>
        <b/>
        <i val="0"/>
      </font>
    </dxf>
    <dxf>
      <font>
        <b/>
        <i val="0"/>
        <color rgb="FFFF0000"/>
      </font>
    </dxf>
    <dxf>
      <font>
        <b/>
        <i val="0"/>
      </font>
    </dxf>
    <dxf>
      <font>
        <b/>
        <i val="0"/>
        <color rgb="FFFF0000"/>
      </font>
    </dxf>
    <dxf>
      <font>
        <color rgb="FFFF0000"/>
      </font>
    </dxf>
    <dxf>
      <font>
        <b/>
        <i val="0"/>
      </font>
    </dxf>
    <dxf>
      <font>
        <b/>
        <i val="0"/>
        <color rgb="FFFF0000"/>
      </font>
    </dxf>
    <dxf>
      <font>
        <b/>
        <i val="0"/>
        <color auto="1"/>
      </font>
    </dxf>
    <dxf>
      <font>
        <color rgb="FFFF0000"/>
      </font>
    </dxf>
    <dxf>
      <font>
        <b/>
        <i val="0"/>
        <color rgb="FFFF0000"/>
      </font>
    </dxf>
    <dxf>
      <font>
        <b/>
        <i val="0"/>
        <color rgb="FFFF0000"/>
      </font>
    </dxf>
    <dxf>
      <font>
        <b/>
        <i val="0"/>
      </font>
    </dxf>
    <dxf>
      <font>
        <b/>
        <i val="0"/>
        <color rgb="FFFF0000"/>
      </font>
    </dxf>
    <dxf>
      <font>
        <b/>
        <i val="0"/>
        <color rgb="FFFF0000"/>
      </font>
    </dxf>
    <dxf>
      <font>
        <b/>
        <i val="0"/>
        <color rgb="FFFF0000"/>
      </font>
    </dxf>
    <dxf>
      <font>
        <color rgb="FFFF0000"/>
      </font>
    </dxf>
    <dxf>
      <font>
        <b/>
        <i val="0"/>
      </font>
    </dxf>
    <dxf>
      <font>
        <b/>
        <i val="0"/>
      </font>
    </dxf>
    <dxf>
      <font>
        <b/>
        <i val="0"/>
        <color rgb="FFFF0000"/>
      </font>
    </dxf>
    <dxf>
      <font>
        <b/>
        <i val="0"/>
      </font>
    </dxf>
    <dxf>
      <font>
        <b val="0"/>
        <i/>
        <color rgb="FFFF0000"/>
      </font>
    </dxf>
    <dxf>
      <font>
        <b/>
        <i val="0"/>
        <color rgb="FFFF0000"/>
      </font>
    </dxf>
    <dxf>
      <font>
        <b/>
        <i val="0"/>
      </font>
    </dxf>
    <dxf>
      <font>
        <b/>
        <i val="0"/>
      </font>
    </dxf>
    <dxf>
      <font>
        <b/>
        <i val="0"/>
      </font>
    </dxf>
    <dxf>
      <font>
        <color rgb="FFFF0000"/>
      </font>
    </dxf>
    <dxf>
      <font>
        <b/>
        <i val="0"/>
        <color rgb="FFFF0000"/>
      </font>
    </dxf>
    <dxf>
      <font>
        <b/>
        <i val="0"/>
        <color rgb="FFFF0000"/>
      </font>
    </dxf>
    <dxf>
      <font>
        <b/>
        <i val="0"/>
      </font>
    </dxf>
    <dxf>
      <font>
        <b/>
        <i val="0"/>
        <color rgb="FFFF0000"/>
      </font>
    </dxf>
    <dxf>
      <font>
        <b/>
        <i val="0"/>
      </font>
    </dxf>
    <dxf>
      <font>
        <b/>
        <i val="0"/>
        <color rgb="FFFF0000"/>
      </font>
    </dxf>
    <dxf>
      <font>
        <b/>
        <i val="0"/>
        <color rgb="FFFF0000"/>
      </font>
    </dxf>
    <dxf>
      <font>
        <b/>
        <i val="0"/>
      </font>
    </dxf>
    <dxf>
      <font>
        <b/>
        <i val="0"/>
        <color rgb="FFFF0000"/>
      </font>
    </dxf>
    <dxf>
      <font>
        <color rgb="FFFF0000"/>
      </font>
    </dxf>
    <dxf>
      <font>
        <b/>
        <i val="0"/>
        <color rgb="FFFF0000"/>
      </font>
    </dxf>
    <dxf>
      <font>
        <b/>
        <i val="0"/>
      </font>
    </dxf>
    <dxf>
      <font>
        <b/>
        <i val="0"/>
        <color rgb="FFFF0000"/>
      </font>
    </dxf>
    <dxf>
      <font>
        <color rgb="FFFF0000"/>
      </font>
    </dxf>
    <dxf>
      <font>
        <b/>
        <i val="0"/>
        <color rgb="FFFF0000"/>
      </font>
    </dxf>
    <dxf>
      <font>
        <b/>
        <i val="0"/>
        <color rgb="FFFF0000"/>
      </font>
    </dxf>
    <dxf>
      <font>
        <color rgb="FFFF0000"/>
      </font>
    </dxf>
    <dxf>
      <font>
        <color rgb="FFFF0000"/>
      </font>
    </dxf>
    <dxf>
      <font>
        <color rgb="FFFF0000"/>
      </font>
    </dxf>
    <dxf>
      <font>
        <b/>
        <i val="0"/>
      </font>
    </dxf>
    <dxf>
      <font>
        <b/>
        <i val="0"/>
        <color rgb="FFFF0000"/>
      </font>
    </dxf>
    <dxf>
      <font>
        <b/>
        <i val="0"/>
        <color auto="1"/>
      </font>
    </dxf>
    <dxf>
      <font>
        <b/>
        <i val="0"/>
        <color rgb="FFFF0000"/>
      </font>
    </dxf>
    <dxf>
      <font>
        <b val="0"/>
        <i/>
        <color rgb="FFFF0000"/>
      </font>
    </dxf>
    <dxf>
      <font>
        <b/>
        <i val="0"/>
      </font>
    </dxf>
    <dxf>
      <font>
        <b val="0"/>
        <i/>
        <color rgb="FFFF0000"/>
      </font>
    </dxf>
    <dxf>
      <font>
        <b/>
        <i val="0"/>
      </font>
    </dxf>
    <dxf>
      <font>
        <b/>
        <i val="0"/>
      </font>
    </dxf>
    <dxf>
      <font>
        <b/>
        <i val="0"/>
        <color rgb="FFFF0000"/>
      </font>
    </dxf>
    <dxf>
      <font>
        <b/>
        <i val="0"/>
        <color rgb="FFFF0000"/>
      </font>
    </dxf>
    <dxf>
      <font>
        <b/>
        <i val="0"/>
        <color rgb="FFFF0000"/>
      </font>
    </dxf>
    <dxf>
      <font>
        <b/>
        <i val="0"/>
        <color auto="1"/>
      </font>
    </dxf>
    <dxf>
      <font>
        <b/>
        <i val="0"/>
      </font>
    </dxf>
    <dxf>
      <font>
        <b/>
        <i val="0"/>
        <color rgb="FFFF0000"/>
      </font>
    </dxf>
    <dxf>
      <font>
        <b/>
        <i val="0"/>
      </font>
    </dxf>
    <dxf>
      <font>
        <color rgb="FFFF0000"/>
      </font>
    </dxf>
    <dxf>
      <font>
        <b/>
        <i val="0"/>
      </font>
    </dxf>
    <dxf>
      <font>
        <b/>
        <i val="0"/>
        <color rgb="FFFF0000"/>
      </font>
    </dxf>
    <dxf>
      <font>
        <b val="0"/>
        <i/>
        <color rgb="FFFF0000"/>
      </font>
    </dxf>
    <dxf>
      <font>
        <b/>
        <i val="0"/>
        <color rgb="FFFF0000"/>
      </font>
    </dxf>
    <dxf>
      <font>
        <b/>
        <i val="0"/>
        <color rgb="FFFF0000"/>
      </font>
    </dxf>
    <dxf>
      <font>
        <b/>
        <i val="0"/>
      </font>
    </dxf>
    <dxf>
      <font>
        <b val="0"/>
        <i/>
        <color rgb="FFFF0000"/>
      </font>
    </dxf>
    <dxf>
      <font>
        <b/>
        <i val="0"/>
        <color rgb="FFFF0000"/>
      </font>
    </dxf>
    <dxf>
      <font>
        <color rgb="FFFF0000"/>
      </font>
    </dxf>
    <dxf>
      <font>
        <color rgb="FFFF0000"/>
      </font>
    </dxf>
    <dxf>
      <font>
        <b/>
        <i val="0"/>
      </font>
    </dxf>
    <dxf>
      <font>
        <color rgb="FFFF0000"/>
      </font>
    </dxf>
    <dxf>
      <font>
        <b/>
        <i val="0"/>
        <color rgb="FFFF0000"/>
      </font>
    </dxf>
    <dxf>
      <font>
        <b/>
        <i val="0"/>
      </font>
    </dxf>
    <dxf>
      <font>
        <b/>
        <i val="0"/>
        <color rgb="FFFF0000"/>
      </font>
    </dxf>
    <dxf>
      <font>
        <b/>
        <i val="0"/>
      </font>
    </dxf>
    <dxf>
      <font>
        <b/>
        <i val="0"/>
        <color rgb="FFFF0000"/>
      </font>
    </dxf>
    <dxf>
      <font>
        <b/>
        <i val="0"/>
      </font>
    </dxf>
    <dxf>
      <font>
        <b/>
        <i val="0"/>
        <color rgb="FFFF0000"/>
      </font>
    </dxf>
    <dxf>
      <font>
        <color rgb="FFFF0000"/>
      </font>
    </dxf>
    <dxf>
      <font>
        <b/>
        <i val="0"/>
        <color rgb="FFFF0000"/>
      </font>
    </dxf>
    <dxf>
      <font>
        <b/>
        <i val="0"/>
      </font>
    </dxf>
    <dxf>
      <font>
        <b/>
        <i val="0"/>
        <color rgb="FFFF0000"/>
      </font>
    </dxf>
    <dxf>
      <font>
        <b/>
        <i val="0"/>
      </font>
    </dxf>
    <dxf>
      <font>
        <b/>
        <i val="0"/>
        <color rgb="FFFF0000"/>
      </font>
    </dxf>
    <dxf>
      <font>
        <b/>
        <i val="0"/>
      </font>
    </dxf>
    <dxf>
      <font>
        <b/>
        <i val="0"/>
        <color rgb="FFFF0000"/>
      </font>
    </dxf>
    <dxf>
      <font>
        <b/>
        <i val="0"/>
        <color rgb="FFFF0000"/>
      </font>
    </dxf>
    <dxf>
      <font>
        <b val="0"/>
        <i/>
        <color rgb="FFFF0000"/>
      </font>
    </dxf>
    <dxf>
      <font>
        <b/>
        <i val="0"/>
      </font>
    </dxf>
    <dxf>
      <font>
        <b/>
        <i val="0"/>
        <color auto="1"/>
      </font>
    </dxf>
    <dxf>
      <font>
        <b/>
        <i val="0"/>
        <color rgb="FFFF0000"/>
      </font>
    </dxf>
    <dxf>
      <font>
        <b/>
        <i val="0"/>
        <color rgb="FFFF0000"/>
      </font>
    </dxf>
    <dxf>
      <font>
        <b/>
        <i val="0"/>
        <color rgb="FFFF0000"/>
      </font>
    </dxf>
    <dxf>
      <font>
        <b val="0"/>
        <i/>
        <color rgb="FFFF0000"/>
      </font>
    </dxf>
    <dxf>
      <font>
        <b/>
        <i val="0"/>
        <color rgb="FFFF0000"/>
      </font>
    </dxf>
    <dxf>
      <font>
        <b/>
        <i val="0"/>
      </font>
    </dxf>
    <dxf>
      <font>
        <b/>
        <i val="0"/>
        <color rgb="FFFF0000"/>
      </font>
    </dxf>
    <dxf>
      <font>
        <b/>
        <i val="0"/>
      </font>
    </dxf>
    <dxf>
      <font>
        <b/>
        <i val="0"/>
        <color rgb="FFFF0000"/>
      </font>
    </dxf>
    <dxf>
      <font>
        <color rgb="FFFF0000"/>
      </font>
    </dxf>
    <dxf>
      <font>
        <b/>
        <i val="0"/>
      </font>
    </dxf>
    <dxf>
      <font>
        <b/>
        <i val="0"/>
        <color rgb="FFFF0000"/>
      </font>
    </dxf>
    <dxf>
      <font>
        <b/>
        <i val="0"/>
      </font>
    </dxf>
    <dxf>
      <font>
        <b/>
        <i val="0"/>
        <condense val="0"/>
        <extend val="0"/>
      </font>
    </dxf>
    <dxf>
      <font>
        <b/>
        <i val="0"/>
        <condense val="0"/>
        <extend val="0"/>
        <color indexed="16"/>
      </font>
    </dxf>
    <dxf>
      <font>
        <color rgb="FFFF0000"/>
      </font>
    </dxf>
    <dxf>
      <font>
        <b/>
        <i val="0"/>
      </font>
    </dxf>
    <dxf>
      <font>
        <b/>
        <i val="0"/>
        <color rgb="FFFF0000"/>
      </font>
    </dxf>
    <dxf>
      <font>
        <b/>
        <i val="0"/>
        <color rgb="FFFF0000"/>
      </font>
    </dxf>
    <dxf>
      <font>
        <b/>
        <i val="0"/>
      </font>
    </dxf>
    <dxf>
      <font>
        <b/>
        <i val="0"/>
        <color rgb="FFFF0000"/>
      </font>
    </dxf>
    <dxf>
      <font>
        <b/>
        <i val="0"/>
        <color auto="1"/>
      </font>
    </dxf>
    <dxf>
      <font>
        <b val="0"/>
        <i/>
        <color rgb="FFFF0000"/>
      </font>
    </dxf>
    <dxf>
      <font>
        <b/>
        <i val="0"/>
      </font>
    </dxf>
    <dxf>
      <font>
        <b/>
        <i val="0"/>
        <color rgb="FFFF0000"/>
      </font>
    </dxf>
    <dxf>
      <font>
        <color rgb="FFFF0000"/>
      </font>
    </dxf>
    <dxf>
      <font>
        <b/>
        <i val="0"/>
        <color rgb="FFFF0000"/>
      </font>
    </dxf>
    <dxf>
      <font>
        <b/>
        <i val="0"/>
      </font>
    </dxf>
    <dxf>
      <font>
        <b/>
        <i val="0"/>
        <color rgb="FFFF0000"/>
      </font>
    </dxf>
    <dxf>
      <font>
        <b/>
        <i val="0"/>
        <color rgb="FFFF0000"/>
      </font>
    </dxf>
    <dxf>
      <font>
        <b/>
        <i val="0"/>
        <color rgb="FFFF0000"/>
      </font>
    </dxf>
    <dxf>
      <font>
        <b/>
        <i val="0"/>
      </font>
    </dxf>
    <dxf>
      <font>
        <b/>
        <i val="0"/>
        <color rgb="FFFF0000"/>
      </font>
    </dxf>
    <dxf>
      <font>
        <b/>
        <i val="0"/>
        <color rgb="FFFF0000"/>
      </font>
    </dxf>
    <dxf>
      <font>
        <b/>
        <i val="0"/>
        <color auto="1"/>
      </font>
    </dxf>
    <dxf>
      <font>
        <b/>
        <i val="0"/>
      </font>
    </dxf>
    <dxf>
      <font>
        <color rgb="FFFF0000"/>
      </font>
    </dxf>
    <dxf>
      <font>
        <b/>
        <i val="0"/>
        <color rgb="FFFF0000"/>
      </font>
    </dxf>
    <dxf>
      <font>
        <b/>
        <i val="0"/>
      </font>
    </dxf>
    <dxf>
      <font>
        <b/>
        <i val="0"/>
      </font>
    </dxf>
    <dxf>
      <font>
        <b val="0"/>
        <i/>
        <color rgb="FFFF0000"/>
      </font>
    </dxf>
    <dxf>
      <font>
        <b/>
        <i val="0"/>
        <color rgb="FFFF0000"/>
      </font>
    </dxf>
    <dxf>
      <font>
        <b/>
        <i val="0"/>
        <color rgb="FFFF0000"/>
      </font>
    </dxf>
    <dxf>
      <font>
        <b/>
        <i val="0"/>
        <color auto="1"/>
      </font>
    </dxf>
    <dxf>
      <font>
        <b/>
        <i val="0"/>
        <color rgb="FFFF0000"/>
      </font>
    </dxf>
    <dxf>
      <font>
        <b/>
        <i val="0"/>
        <color rgb="FFFF0000"/>
      </font>
    </dxf>
    <dxf>
      <font>
        <b val="0"/>
        <i/>
        <color rgb="FFFF0000"/>
      </font>
    </dxf>
    <dxf>
      <font>
        <b/>
        <i val="0"/>
        <color rgb="FFFF0000"/>
      </font>
    </dxf>
    <dxf>
      <font>
        <b/>
        <i val="0"/>
      </font>
    </dxf>
    <dxf>
      <font>
        <b/>
        <i val="0"/>
        <color rgb="FFFF0000"/>
      </font>
    </dxf>
    <dxf>
      <font>
        <b/>
        <i val="0"/>
      </font>
    </dxf>
    <dxf>
      <font>
        <b/>
        <i val="0"/>
      </font>
    </dxf>
    <dxf>
      <font>
        <b/>
        <i val="0"/>
        <color rgb="FFFF0000"/>
      </font>
    </dxf>
    <dxf>
      <font>
        <color rgb="FFFF0000"/>
      </font>
    </dxf>
    <dxf>
      <font>
        <b/>
        <i val="0"/>
      </font>
    </dxf>
    <dxf>
      <font>
        <b/>
        <i val="0"/>
      </font>
    </dxf>
    <dxf>
      <font>
        <b/>
        <i val="0"/>
      </font>
    </dxf>
    <dxf>
      <font>
        <b/>
        <i val="0"/>
        <color rgb="FFFF0000"/>
      </font>
    </dxf>
    <dxf>
      <font>
        <b/>
        <i val="0"/>
        <color rgb="FFFF0000"/>
      </font>
    </dxf>
    <dxf>
      <font>
        <b/>
        <i val="0"/>
      </font>
    </dxf>
    <dxf>
      <font>
        <b/>
        <i val="0"/>
      </font>
    </dxf>
    <dxf>
      <font>
        <b/>
        <i val="0"/>
        <color rgb="FFFF0000"/>
      </font>
    </dxf>
    <dxf>
      <font>
        <b/>
        <i val="0"/>
        <color rgb="FFFF0000"/>
      </font>
    </dxf>
    <dxf>
      <font>
        <b/>
        <i val="0"/>
      </font>
    </dxf>
    <dxf>
      <font>
        <color rgb="FFFF0000"/>
      </font>
    </dxf>
    <dxf>
      <font>
        <b/>
        <i val="0"/>
      </font>
    </dxf>
    <dxf>
      <font>
        <b/>
        <i val="0"/>
        <color rgb="FFFF0000"/>
      </font>
    </dxf>
    <dxf>
      <font>
        <b/>
        <i val="0"/>
        <color rgb="FFFF0000"/>
      </font>
    </dxf>
    <dxf>
      <font>
        <b/>
        <i val="0"/>
      </font>
    </dxf>
    <dxf>
      <font>
        <b/>
        <i val="0"/>
        <color rgb="FFFF0000"/>
      </font>
    </dxf>
    <dxf>
      <font>
        <b/>
        <i val="0"/>
      </font>
    </dxf>
    <dxf>
      <font>
        <b/>
        <i val="0"/>
      </font>
    </dxf>
    <dxf>
      <font>
        <b/>
        <i val="0"/>
        <color rgb="FFFF0000"/>
      </font>
    </dxf>
    <dxf>
      <font>
        <b/>
        <i val="0"/>
      </font>
    </dxf>
    <dxf>
      <font>
        <b/>
        <i val="0"/>
        <color rgb="FFFF0000"/>
      </font>
    </dxf>
    <dxf>
      <font>
        <color rgb="FFFF0000"/>
      </font>
    </dxf>
    <dxf>
      <font>
        <b/>
        <i val="0"/>
        <color auto="1"/>
      </font>
    </dxf>
    <dxf>
      <font>
        <b/>
        <i val="0"/>
        <color rgb="FFFF0000"/>
      </font>
    </dxf>
    <dxf>
      <font>
        <b/>
        <i val="0"/>
      </font>
    </dxf>
    <dxf>
      <font>
        <b/>
        <i val="0"/>
        <color rgb="FFFF0000"/>
      </font>
    </dxf>
    <dxf>
      <font>
        <b val="0"/>
        <i/>
        <color rgb="FFFF0000"/>
      </font>
    </dxf>
    <dxf>
      <font>
        <b/>
        <i val="0"/>
        <color rgb="FFFF0000"/>
      </font>
    </dxf>
    <dxf>
      <font>
        <b/>
        <i val="0"/>
        <color rgb="FFFF0000"/>
      </font>
    </dxf>
    <dxf>
      <font>
        <b/>
        <i val="0"/>
      </font>
    </dxf>
    <dxf>
      <font>
        <b/>
        <i val="0"/>
        <color rgb="FFFF0000"/>
      </font>
    </dxf>
    <dxf>
      <font>
        <color rgb="FFFF0000"/>
      </font>
    </dxf>
    <dxf>
      <font>
        <b/>
        <i val="0"/>
        <color rgb="FFFF0000"/>
      </font>
    </dxf>
    <dxf>
      <font>
        <b/>
        <i val="0"/>
      </font>
    </dxf>
    <dxf>
      <font>
        <b/>
        <i val="0"/>
      </font>
    </dxf>
    <dxf>
      <font>
        <b/>
        <i val="0"/>
        <color rgb="FFFF0000"/>
      </font>
    </dxf>
    <dxf>
      <font>
        <b/>
        <i val="0"/>
        <color rgb="FFFF0000"/>
      </font>
    </dxf>
    <dxf>
      <font>
        <b/>
        <i val="0"/>
      </font>
    </dxf>
    <dxf>
      <font>
        <b/>
        <i val="0"/>
        <color rgb="FFFF0000"/>
      </font>
    </dxf>
    <dxf>
      <font>
        <b/>
        <i val="0"/>
      </font>
    </dxf>
    <dxf>
      <font>
        <b/>
        <i val="0"/>
        <condense val="0"/>
        <extend val="0"/>
        <color indexed="16"/>
      </font>
    </dxf>
    <dxf>
      <font>
        <b/>
        <i val="0"/>
      </font>
    </dxf>
    <dxf>
      <font>
        <b/>
        <i val="0"/>
        <color rgb="FFFF0000"/>
      </font>
    </dxf>
    <dxf>
      <font>
        <color rgb="FFFF0000"/>
      </font>
    </dxf>
    <dxf>
      <font>
        <color rgb="FFFF0000"/>
      </font>
    </dxf>
    <dxf>
      <font>
        <b/>
        <i val="0"/>
        <color rgb="FFFF0000"/>
      </font>
    </dxf>
    <dxf>
      <font>
        <b/>
        <i val="0"/>
      </font>
    </dxf>
    <dxf>
      <font>
        <b/>
        <i val="0"/>
      </font>
    </dxf>
    <dxf>
      <font>
        <b/>
        <i val="0"/>
        <color rgb="FFFF0000"/>
      </font>
    </dxf>
    <dxf>
      <font>
        <b/>
        <i val="0"/>
        <color rgb="FFFF0000"/>
      </font>
    </dxf>
    <dxf>
      <font>
        <b val="0"/>
        <i/>
        <color rgb="FFFF0000"/>
      </font>
    </dxf>
    <dxf>
      <font>
        <b/>
        <i val="0"/>
        <color rgb="FFFF0000"/>
      </font>
    </dxf>
    <dxf>
      <font>
        <b/>
        <i val="0"/>
      </font>
    </dxf>
    <dxf>
      <font>
        <color rgb="FFFF0000"/>
      </font>
    </dxf>
    <dxf>
      <font>
        <b/>
        <i val="0"/>
        <color rgb="FFFF0000"/>
      </font>
    </dxf>
    <dxf>
      <font>
        <b/>
        <i val="0"/>
        <color rgb="FFFF0000"/>
      </font>
    </dxf>
    <dxf>
      <font>
        <b/>
        <i val="0"/>
      </font>
    </dxf>
    <dxf>
      <font>
        <b/>
        <i val="0"/>
      </font>
    </dxf>
    <dxf>
      <font>
        <b/>
        <i val="0"/>
        <color rgb="FFFF0000"/>
      </font>
    </dxf>
    <dxf>
      <font>
        <color rgb="FFFF0000"/>
      </font>
    </dxf>
    <dxf>
      <font>
        <b/>
        <i val="0"/>
        <color rgb="FFFF0000"/>
      </font>
    </dxf>
    <dxf>
      <font>
        <b/>
        <i val="0"/>
        <color auto="1"/>
      </font>
    </dxf>
    <dxf>
      <font>
        <b/>
        <i val="0"/>
        <color rgb="FFFF0000"/>
      </font>
    </dxf>
    <dxf>
      <font>
        <b/>
        <i val="0"/>
        <color rgb="FFFF0000"/>
      </font>
    </dxf>
    <dxf>
      <font>
        <color rgb="FFFF0000"/>
      </font>
    </dxf>
    <dxf>
      <font>
        <b/>
        <i val="0"/>
        <color rgb="FFFF0000"/>
      </font>
    </dxf>
    <dxf>
      <font>
        <b/>
        <i val="0"/>
      </font>
    </dxf>
    <dxf>
      <font>
        <color rgb="FFFF0000"/>
      </font>
    </dxf>
    <dxf>
      <font>
        <b/>
        <i val="0"/>
      </font>
    </dxf>
    <dxf>
      <font>
        <b/>
        <i val="0"/>
      </font>
    </dxf>
    <dxf>
      <font>
        <b/>
        <i val="0"/>
      </font>
    </dxf>
    <dxf>
      <font>
        <b/>
        <i val="0"/>
      </font>
    </dxf>
    <dxf>
      <font>
        <b/>
        <i val="0"/>
        <color rgb="FFFF0000"/>
      </font>
    </dxf>
    <dxf>
      <font>
        <b/>
        <i val="0"/>
        <color rgb="FFFF0000"/>
      </font>
    </dxf>
    <dxf>
      <font>
        <b/>
        <i val="0"/>
        <color rgb="FFFF0000"/>
      </font>
    </dxf>
    <dxf>
      <font>
        <b/>
        <i val="0"/>
        <color rgb="FFFF0000"/>
      </font>
    </dxf>
    <dxf>
      <font>
        <b val="0"/>
        <i/>
        <color rgb="FFFF0000"/>
      </font>
    </dxf>
    <dxf>
      <font>
        <color rgb="FFFF0000"/>
      </font>
    </dxf>
    <dxf>
      <font>
        <b/>
        <i val="0"/>
      </font>
    </dxf>
    <dxf>
      <font>
        <b/>
        <i val="0"/>
      </font>
    </dxf>
    <dxf>
      <font>
        <b/>
        <i val="0"/>
        <color rgb="FFFF0000"/>
      </font>
    </dxf>
    <dxf>
      <font>
        <b/>
        <i val="0"/>
        <color rgb="FFFF0000"/>
      </font>
    </dxf>
    <dxf>
      <font>
        <color rgb="FFFF0000"/>
      </font>
    </dxf>
    <dxf>
      <font>
        <color rgb="FFFF0000"/>
      </font>
    </dxf>
    <dxf>
      <font>
        <b/>
        <i val="0"/>
        <color rgb="FFFF0000"/>
      </font>
    </dxf>
    <dxf>
      <font>
        <b/>
        <i val="0"/>
      </font>
    </dxf>
    <dxf>
      <font>
        <color rgb="FFFF0000"/>
      </font>
    </dxf>
    <dxf>
      <font>
        <b val="0"/>
        <i/>
        <color rgb="FFFF0000"/>
      </font>
    </dxf>
    <dxf>
      <font>
        <color rgb="FFFF0000"/>
      </font>
    </dxf>
    <dxf>
      <font>
        <b/>
        <i val="0"/>
        <color rgb="FFFF0000"/>
      </font>
    </dxf>
    <dxf>
      <font>
        <b/>
        <i val="0"/>
      </font>
    </dxf>
    <dxf>
      <font>
        <b val="0"/>
        <i/>
        <color rgb="FFFF0000"/>
      </font>
    </dxf>
    <dxf>
      <font>
        <b/>
        <i val="0"/>
        <color rgb="FFFF0000"/>
      </font>
    </dxf>
    <dxf>
      <font>
        <b/>
        <i val="0"/>
      </font>
    </dxf>
    <dxf>
      <font>
        <b/>
        <i val="0"/>
      </font>
    </dxf>
    <dxf>
      <font>
        <b/>
        <i val="0"/>
        <color rgb="FFFF0000"/>
      </font>
    </dxf>
    <dxf>
      <font>
        <b/>
        <i val="0"/>
      </font>
    </dxf>
    <dxf>
      <font>
        <b/>
        <i val="0"/>
        <color rgb="FFFF0000"/>
      </font>
    </dxf>
    <dxf>
      <font>
        <b/>
        <i val="0"/>
        <color rgb="FFFF0000"/>
      </font>
    </dxf>
    <dxf>
      <font>
        <color rgb="FFFF0000"/>
      </font>
    </dxf>
    <dxf>
      <font>
        <b/>
        <i val="0"/>
        <color auto="1"/>
      </font>
    </dxf>
    <dxf>
      <font>
        <b/>
        <i val="0"/>
        <color rgb="FFFF0000"/>
      </font>
    </dxf>
    <dxf>
      <font>
        <b/>
        <i val="0"/>
      </font>
    </dxf>
    <dxf>
      <font>
        <color rgb="FFFF0000"/>
      </font>
    </dxf>
    <dxf>
      <font>
        <b/>
        <i val="0"/>
        <color rgb="FFFF0000"/>
      </font>
    </dxf>
    <dxf>
      <font>
        <b/>
        <i val="0"/>
        <color rgb="FFFF0000"/>
      </font>
    </dxf>
    <dxf>
      <font>
        <b/>
        <i val="0"/>
        <color auto="1"/>
      </font>
    </dxf>
    <dxf>
      <font>
        <b/>
        <i val="0"/>
        <color rgb="FFFF0000"/>
      </font>
    </dxf>
    <dxf>
      <font>
        <b/>
        <i val="0"/>
      </font>
    </dxf>
    <dxf>
      <font>
        <b/>
        <i val="0"/>
      </font>
    </dxf>
    <dxf>
      <font>
        <b/>
        <i val="0"/>
        <color rgb="FFFF0000"/>
      </font>
    </dxf>
    <dxf>
      <font>
        <b/>
        <i val="0"/>
        <color rgb="FFFF0000"/>
      </font>
    </dxf>
    <dxf>
      <font>
        <color rgb="FFFF0000"/>
      </font>
    </dxf>
    <dxf>
      <font>
        <b val="0"/>
        <i/>
        <color rgb="FFFF0000"/>
      </font>
    </dxf>
    <dxf>
      <font>
        <b/>
        <i val="0"/>
        <color rgb="FFFF0000"/>
      </font>
    </dxf>
    <dxf>
      <font>
        <b/>
        <i val="0"/>
      </font>
    </dxf>
    <dxf>
      <font>
        <b/>
        <i val="0"/>
      </font>
    </dxf>
    <dxf>
      <font>
        <b/>
        <i val="0"/>
        <color rgb="FFFF0000"/>
      </font>
    </dxf>
    <dxf>
      <font>
        <b/>
        <i val="0"/>
        <color rgb="FFFF0000"/>
      </font>
    </dxf>
    <dxf>
      <font>
        <b/>
        <i val="0"/>
      </font>
    </dxf>
    <dxf>
      <font>
        <color rgb="FFFF0000"/>
      </font>
    </dxf>
    <dxf>
      <font>
        <b/>
        <i val="0"/>
        <color rgb="FFFF0000"/>
      </font>
    </dxf>
    <dxf>
      <font>
        <b/>
        <i val="0"/>
      </font>
    </dxf>
    <dxf>
      <font>
        <b/>
        <i val="0"/>
        <color rgb="FFFF0000"/>
      </font>
    </dxf>
    <dxf>
      <font>
        <color rgb="FFFF0000"/>
      </font>
    </dxf>
    <dxf>
      <font>
        <color rgb="FFFF0000"/>
      </font>
    </dxf>
    <dxf>
      <font>
        <b val="0"/>
        <i/>
        <color rgb="FFFF0000"/>
      </font>
    </dxf>
    <dxf>
      <font>
        <color rgb="FFFF0000"/>
      </font>
    </dxf>
    <dxf>
      <font>
        <b/>
        <i val="0"/>
        <color rgb="FFFF0000"/>
      </font>
    </dxf>
    <dxf>
      <font>
        <b/>
        <i val="0"/>
      </font>
    </dxf>
    <dxf>
      <font>
        <b/>
        <i val="0"/>
        <color rgb="FFFF0000"/>
      </font>
    </dxf>
    <dxf>
      <font>
        <b/>
        <i val="0"/>
      </font>
    </dxf>
    <dxf>
      <font>
        <b/>
        <i val="0"/>
      </font>
    </dxf>
    <dxf>
      <font>
        <b/>
        <i val="0"/>
      </font>
    </dxf>
    <dxf>
      <font>
        <b/>
        <i val="0"/>
      </font>
    </dxf>
    <dxf>
      <font>
        <b/>
        <i val="0"/>
        <color rgb="FFFF0000"/>
      </font>
    </dxf>
    <dxf>
      <font>
        <b/>
        <i val="0"/>
        <color rgb="FFFF0000"/>
      </font>
    </dxf>
    <dxf>
      <font>
        <b/>
        <i val="0"/>
        <color rgb="FFFF0000"/>
      </font>
    </dxf>
    <dxf>
      <font>
        <b/>
        <i val="0"/>
      </font>
    </dxf>
    <dxf>
      <font>
        <b/>
        <i val="0"/>
      </font>
    </dxf>
    <dxf>
      <font>
        <b/>
        <i val="0"/>
        <color rgb="FFFF0000"/>
      </font>
    </dxf>
    <dxf>
      <font>
        <color rgb="FFFF0000"/>
      </font>
    </dxf>
    <dxf>
      <font>
        <b/>
        <i val="0"/>
        <color rgb="FFFF0000"/>
      </font>
    </dxf>
    <dxf>
      <font>
        <b/>
        <i val="0"/>
      </font>
    </dxf>
    <dxf>
      <font>
        <b/>
        <i val="0"/>
      </font>
    </dxf>
    <dxf>
      <font>
        <b/>
        <i val="0"/>
        <color rgb="FFFF0000"/>
      </font>
    </dxf>
    <dxf>
      <font>
        <color rgb="FFFF0000"/>
      </font>
    </dxf>
    <dxf>
      <font>
        <b/>
        <i val="0"/>
        <color rgb="FFFF0000"/>
      </font>
    </dxf>
    <dxf>
      <font>
        <b/>
        <i val="0"/>
        <condense val="0"/>
        <extend val="0"/>
      </font>
    </dxf>
    <dxf>
      <font>
        <color rgb="FFFF0000"/>
      </font>
    </dxf>
    <dxf>
      <font>
        <b/>
        <i val="0"/>
      </font>
    </dxf>
    <dxf>
      <font>
        <b/>
        <i val="0"/>
        <condense val="0"/>
        <extend val="0"/>
        <color indexed="16"/>
      </font>
    </dxf>
    <dxf>
      <font>
        <color rgb="FFFF0000"/>
      </font>
    </dxf>
    <dxf>
      <font>
        <b/>
        <i val="0"/>
      </font>
    </dxf>
    <dxf>
      <font>
        <b/>
        <i val="0"/>
        <color rgb="FFFF0000"/>
      </font>
    </dxf>
    <dxf>
      <font>
        <b/>
        <i val="0"/>
        <condense val="0"/>
        <extend val="0"/>
        <color indexed="16"/>
      </font>
    </dxf>
    <dxf>
      <font>
        <b/>
        <i val="0"/>
        <condense val="0"/>
        <extend val="0"/>
      </font>
    </dxf>
    <dxf>
      <font>
        <b/>
        <i val="0"/>
        <color rgb="FFFF0000"/>
      </font>
    </dxf>
    <dxf>
      <font>
        <b/>
        <i val="0"/>
      </font>
    </dxf>
    <dxf>
      <font>
        <b/>
        <i val="0"/>
        <color rgb="FFFF0000"/>
      </font>
    </dxf>
    <dxf>
      <font>
        <b/>
        <i val="0"/>
        <color rgb="FFFF0000"/>
      </font>
    </dxf>
    <dxf>
      <font>
        <b val="0"/>
        <i/>
        <color rgb="FFFF0000"/>
      </font>
    </dxf>
    <dxf>
      <font>
        <b/>
        <i val="0"/>
        <color rgb="FFFF0000"/>
      </font>
    </dxf>
    <dxf>
      <font>
        <b/>
        <i val="0"/>
      </font>
    </dxf>
    <dxf>
      <font>
        <b/>
        <i val="0"/>
        <color auto="1"/>
      </font>
    </dxf>
    <dxf>
      <font>
        <color rgb="FFFF0000"/>
      </font>
    </dxf>
    <dxf>
      <font>
        <b/>
        <i val="0"/>
        <color rgb="FFFF0000"/>
      </font>
    </dxf>
    <dxf>
      <font>
        <b/>
        <i val="0"/>
      </font>
    </dxf>
    <dxf>
      <font>
        <b/>
        <i val="0"/>
        <color auto="1"/>
      </font>
    </dxf>
    <dxf>
      <font>
        <b/>
        <i val="0"/>
        <color rgb="FFFF0000"/>
      </font>
    </dxf>
    <dxf>
      <font>
        <b val="0"/>
        <i/>
        <color rgb="FFFF0000"/>
      </font>
    </dxf>
    <dxf>
      <font>
        <b/>
        <i val="0"/>
        <color rgb="FFFF0000"/>
      </font>
    </dxf>
    <dxf>
      <font>
        <b/>
        <i val="0"/>
      </font>
    </dxf>
    <dxf>
      <font>
        <b/>
        <i val="0"/>
        <color rgb="FFFF0000"/>
      </font>
    </dxf>
    <dxf>
      <font>
        <b/>
        <i val="0"/>
      </font>
    </dxf>
    <dxf>
      <font>
        <color rgb="FFFF0000"/>
      </font>
    </dxf>
    <dxf>
      <font>
        <b/>
        <i val="0"/>
      </font>
    </dxf>
    <dxf>
      <font>
        <b/>
        <i val="0"/>
        <color rgb="FFFF0000"/>
      </font>
    </dxf>
    <dxf>
      <font>
        <b/>
        <i val="0"/>
      </font>
    </dxf>
    <dxf>
      <font>
        <b/>
        <i val="0"/>
        <color rgb="FFFF0000"/>
      </font>
    </dxf>
    <dxf>
      <font>
        <b/>
        <i val="0"/>
        <color rgb="FFFF0000"/>
      </font>
    </dxf>
    <dxf>
      <font>
        <b/>
        <i val="0"/>
      </font>
    </dxf>
    <dxf>
      <font>
        <b/>
        <i val="0"/>
      </font>
    </dxf>
    <dxf>
      <font>
        <b/>
        <i val="0"/>
        <color rgb="FFFF0000"/>
      </font>
    </dxf>
    <dxf>
      <font>
        <b val="0"/>
        <i/>
        <color rgb="FFFF0000"/>
      </font>
    </dxf>
    <dxf>
      <font>
        <b/>
        <i val="0"/>
        <color rgb="FFFF0000"/>
      </font>
    </dxf>
    <dxf>
      <font>
        <b/>
        <i val="0"/>
      </font>
    </dxf>
    <dxf>
      <font>
        <b/>
        <i val="0"/>
        <color rgb="FFFF0000"/>
      </font>
    </dxf>
    <dxf>
      <font>
        <b/>
        <i val="0"/>
        <color rgb="FFFF0000"/>
      </font>
    </dxf>
    <dxf>
      <font>
        <b/>
        <i val="0"/>
      </font>
    </dxf>
    <dxf>
      <font>
        <b/>
        <i val="0"/>
        <color rgb="FFFF0000"/>
      </font>
    </dxf>
    <dxf>
      <font>
        <b/>
        <i val="0"/>
      </font>
    </dxf>
    <dxf>
      <font>
        <b/>
        <i val="0"/>
      </font>
    </dxf>
    <dxf>
      <font>
        <b/>
        <i val="0"/>
        <color rgb="FFFF0000"/>
      </font>
    </dxf>
    <dxf>
      <font>
        <color rgb="FFFF0000"/>
      </font>
    </dxf>
    <dxf>
      <font>
        <color rgb="FFFF0000"/>
      </font>
    </dxf>
    <dxf>
      <font>
        <b/>
        <i val="0"/>
        <color rgb="FFFF0000"/>
      </font>
    </dxf>
    <dxf>
      <font>
        <b/>
        <i val="0"/>
      </font>
    </dxf>
    <dxf>
      <font>
        <b/>
        <i val="0"/>
        <color rgb="FFFF0000"/>
      </font>
    </dxf>
    <dxf>
      <font>
        <b/>
        <i val="0"/>
        <color auto="1"/>
      </font>
    </dxf>
    <dxf>
      <font>
        <b/>
        <i val="0"/>
        <color rgb="FFFF0000"/>
      </font>
    </dxf>
    <dxf>
      <font>
        <b/>
        <i val="0"/>
      </font>
    </dxf>
    <dxf>
      <font>
        <color rgb="FFFF0000"/>
      </font>
    </dxf>
    <dxf>
      <font>
        <b/>
        <i val="0"/>
        <color rgb="FFFF0000"/>
      </font>
    </dxf>
    <dxf>
      <font>
        <b/>
        <i val="0"/>
      </font>
    </dxf>
    <dxf>
      <font>
        <b/>
        <i val="0"/>
        <color rgb="FFFF0000"/>
      </font>
    </dxf>
    <dxf>
      <font>
        <b/>
        <i val="0"/>
        <color rgb="FFFF0000"/>
      </font>
    </dxf>
    <dxf>
      <font>
        <b/>
        <i val="0"/>
      </font>
    </dxf>
    <dxf>
      <font>
        <b val="0"/>
        <i/>
        <color rgb="FFFF0000"/>
      </font>
    </dxf>
    <dxf>
      <font>
        <b/>
        <i val="0"/>
        <color rgb="FFFF0000"/>
      </font>
    </dxf>
    <dxf>
      <font>
        <b/>
        <i val="0"/>
        <condense val="0"/>
        <extend val="0"/>
      </font>
    </dxf>
    <dxf>
      <font>
        <b/>
        <i val="0"/>
        <color rgb="FFFF0000"/>
      </font>
    </dxf>
    <dxf>
      <font>
        <b/>
        <i val="0"/>
      </font>
    </dxf>
    <dxf>
      <font>
        <b/>
        <i val="0"/>
        <condense val="0"/>
        <extend val="0"/>
        <color indexed="16"/>
      </font>
    </dxf>
    <dxf>
      <font>
        <b/>
        <i val="0"/>
        <color rgb="FFFF0000"/>
      </font>
    </dxf>
    <dxf>
      <font>
        <b/>
        <i val="0"/>
        <color auto="1"/>
      </font>
    </dxf>
    <dxf>
      <font>
        <b/>
        <i val="0"/>
        <color rgb="FFFF0000"/>
      </font>
    </dxf>
    <dxf>
      <font>
        <b/>
        <i val="0"/>
      </font>
    </dxf>
    <dxf>
      <font>
        <b/>
        <i val="0"/>
        <color rgb="FFFF0000"/>
      </font>
    </dxf>
    <dxf>
      <font>
        <b/>
        <i val="0"/>
      </font>
    </dxf>
    <dxf>
      <font>
        <b/>
        <i val="0"/>
        <color rgb="FFFF0000"/>
      </font>
    </dxf>
    <dxf>
      <font>
        <b val="0"/>
        <i/>
        <color rgb="FFFF0000"/>
      </font>
    </dxf>
    <dxf>
      <font>
        <b/>
        <i val="0"/>
        <color rgb="FFFF0000"/>
      </font>
    </dxf>
    <dxf>
      <font>
        <b/>
        <i val="0"/>
      </font>
    </dxf>
    <dxf>
      <font>
        <b/>
        <i val="0"/>
        <color rgb="FFFF0000"/>
      </font>
    </dxf>
    <dxf>
      <font>
        <color rgb="FFFF0000"/>
      </font>
    </dxf>
    <dxf>
      <font>
        <b/>
        <i val="0"/>
      </font>
    </dxf>
    <dxf>
      <font>
        <b/>
        <i val="0"/>
        <color rgb="FFFF0000"/>
      </font>
    </dxf>
    <dxf>
      <font>
        <b/>
        <i val="0"/>
      </font>
    </dxf>
    <dxf>
      <font>
        <b/>
        <i val="0"/>
      </font>
    </dxf>
    <dxf>
      <font>
        <b/>
        <i val="0"/>
        <color auto="1"/>
      </font>
    </dxf>
    <dxf>
      <font>
        <b/>
        <i val="0"/>
        <color rgb="FFFF0000"/>
      </font>
    </dxf>
    <dxf>
      <font>
        <b/>
        <i val="0"/>
        <color rgb="FFFF0000"/>
      </font>
    </dxf>
    <dxf>
      <font>
        <b/>
        <i val="0"/>
        <color rgb="FFFF0000"/>
      </font>
    </dxf>
    <dxf>
      <font>
        <b val="0"/>
        <i/>
        <color rgb="FFFF0000"/>
      </font>
    </dxf>
    <dxf>
      <font>
        <b/>
        <i val="0"/>
      </font>
    </dxf>
    <dxf>
      <font>
        <b/>
        <i val="0"/>
        <color rgb="FFFF0000"/>
      </font>
    </dxf>
    <dxf>
      <font>
        <b/>
        <i val="0"/>
      </font>
    </dxf>
    <dxf>
      <font>
        <color rgb="FFFF0000"/>
      </font>
    </dxf>
    <dxf>
      <font>
        <b/>
        <i val="0"/>
        <color rgb="FFFF0000"/>
      </font>
    </dxf>
    <dxf>
      <font>
        <b/>
        <i val="0"/>
      </font>
    </dxf>
    <dxf>
      <font>
        <b/>
        <i val="0"/>
        <color rgb="FFFF0000"/>
      </font>
    </dxf>
    <dxf>
      <font>
        <b/>
        <i val="0"/>
        <color rgb="FFFF0000"/>
      </font>
    </dxf>
    <dxf>
      <font>
        <b/>
        <i val="0"/>
      </font>
    </dxf>
    <dxf>
      <font>
        <b/>
        <i val="0"/>
      </font>
    </dxf>
    <dxf>
      <font>
        <b/>
        <i val="0"/>
        <color rgb="FFFF0000"/>
      </font>
    </dxf>
    <dxf>
      <font>
        <color rgb="FFFF0000"/>
      </font>
    </dxf>
    <dxf>
      <font>
        <b/>
        <i val="0"/>
        <color rgb="FFFF0000"/>
      </font>
    </dxf>
    <dxf>
      <font>
        <b/>
        <i val="0"/>
        <color rgb="FFFF0000"/>
      </font>
    </dxf>
    <dxf>
      <font>
        <b val="0"/>
        <i/>
        <color rgb="FFFF0000"/>
      </font>
    </dxf>
    <dxf>
      <font>
        <b/>
        <i val="0"/>
        <color rgb="FFFF0000"/>
      </font>
    </dxf>
    <dxf>
      <font>
        <b/>
        <i val="0"/>
        <color rgb="FFFF0000"/>
      </font>
    </dxf>
    <dxf>
      <font>
        <b/>
        <i val="0"/>
      </font>
    </dxf>
    <dxf>
      <font>
        <color rgb="FFFF0000"/>
      </font>
    </dxf>
    <dxf>
      <font>
        <b/>
        <i val="0"/>
        <color auto="1"/>
      </font>
    </dxf>
    <dxf>
      <font>
        <b/>
        <i val="0"/>
        <color rgb="FFFF0000"/>
      </font>
    </dxf>
    <dxf>
      <font>
        <b/>
        <i val="0"/>
        <color rgb="FFFF0000"/>
      </font>
    </dxf>
    <dxf>
      <font>
        <b/>
        <i val="0"/>
      </font>
    </dxf>
    <dxf>
      <font>
        <b/>
        <i val="0"/>
      </font>
    </dxf>
    <dxf>
      <font>
        <b/>
        <i val="0"/>
        <color rgb="FFFF0000"/>
      </font>
    </dxf>
    <dxf>
      <font>
        <b/>
        <i val="0"/>
      </font>
    </dxf>
    <dxf>
      <font>
        <b/>
        <i val="0"/>
      </font>
    </dxf>
    <dxf>
      <font>
        <color rgb="FFFF0000"/>
      </font>
    </dxf>
    <dxf>
      <font>
        <b/>
        <i val="0"/>
      </font>
    </dxf>
    <dxf>
      <font>
        <b/>
        <i val="0"/>
        <color rgb="FFFF0000"/>
      </font>
    </dxf>
    <dxf>
      <font>
        <b/>
        <i val="0"/>
      </font>
    </dxf>
    <dxf>
      <font>
        <b/>
        <i val="0"/>
        <color rgb="FFFF0000"/>
      </font>
    </dxf>
    <dxf>
      <font>
        <b/>
        <i val="0"/>
      </font>
    </dxf>
    <dxf>
      <font>
        <b/>
        <i val="0"/>
        <color rgb="FFFF0000"/>
      </font>
    </dxf>
    <dxf>
      <font>
        <b/>
        <i val="0"/>
        <color rgb="FFFF0000"/>
      </font>
    </dxf>
    <dxf>
      <font>
        <b/>
        <i val="0"/>
      </font>
    </dxf>
    <dxf>
      <font>
        <b/>
        <i val="0"/>
      </font>
    </dxf>
    <dxf>
      <font>
        <b/>
        <i val="0"/>
        <color rgb="FFFF0000"/>
      </font>
    </dxf>
    <dxf>
      <font>
        <b/>
        <i val="0"/>
      </font>
    </dxf>
    <dxf>
      <font>
        <b/>
        <i val="0"/>
      </font>
    </dxf>
    <dxf>
      <font>
        <b/>
        <i val="0"/>
        <color rgb="FFFF0000"/>
      </font>
    </dxf>
    <dxf>
      <font>
        <b/>
        <i val="0"/>
      </font>
    </dxf>
    <dxf>
      <font>
        <color rgb="FFFF0000"/>
      </font>
    </dxf>
    <dxf>
      <font>
        <b/>
        <i val="0"/>
        <color rgb="FFFF0000"/>
      </font>
    </dxf>
    <dxf>
      <font>
        <b/>
        <i val="0"/>
      </font>
    </dxf>
    <dxf>
      <font>
        <b/>
        <i val="0"/>
        <color rgb="FFFF0000"/>
      </font>
    </dxf>
    <dxf>
      <font>
        <b/>
        <i val="0"/>
      </font>
    </dxf>
    <dxf>
      <font>
        <b/>
        <i val="0"/>
        <color rgb="FFFF0000"/>
      </font>
    </dxf>
    <dxf>
      <font>
        <color rgb="FFFF0000"/>
      </font>
    </dxf>
    <dxf>
      <font>
        <b/>
        <i val="0"/>
        <color auto="1"/>
      </font>
    </dxf>
    <dxf>
      <font>
        <b/>
        <i val="0"/>
        <color rgb="FFFF0000"/>
      </font>
    </dxf>
    <dxf>
      <font>
        <b/>
        <i val="0"/>
      </font>
    </dxf>
    <dxf>
      <font>
        <b/>
        <i val="0"/>
        <color rgb="FFFF0000"/>
      </font>
    </dxf>
    <dxf>
      <font>
        <b val="0"/>
        <i/>
        <color rgb="FFFF0000"/>
      </font>
    </dxf>
    <dxf>
      <font>
        <b/>
        <i val="0"/>
      </font>
    </dxf>
    <dxf>
      <font>
        <b/>
        <i val="0"/>
      </font>
    </dxf>
    <dxf>
      <font>
        <b/>
        <i val="0"/>
        <color rgb="FFFF0000"/>
      </font>
    </dxf>
    <dxf>
      <font>
        <b/>
        <i val="0"/>
        <color rgb="FFFF0000"/>
      </font>
    </dxf>
    <dxf>
      <font>
        <b/>
        <i val="0"/>
        <color rgb="FFFF0000"/>
      </font>
    </dxf>
    <dxf>
      <font>
        <b/>
        <i val="0"/>
      </font>
    </dxf>
    <dxf>
      <font>
        <b/>
        <i val="0"/>
        <color rgb="FFFF0000"/>
      </font>
    </dxf>
    <dxf>
      <font>
        <b/>
        <i val="0"/>
      </font>
    </dxf>
    <dxf>
      <font>
        <b/>
        <i val="0"/>
      </font>
    </dxf>
    <dxf>
      <font>
        <b/>
        <i val="0"/>
        <color rgb="FFFF0000"/>
      </font>
    </dxf>
    <dxf>
      <font>
        <color rgb="FFFF0000"/>
      </font>
    </dxf>
    <dxf>
      <font>
        <b/>
        <i val="0"/>
      </font>
    </dxf>
    <dxf>
      <font>
        <b/>
        <i val="0"/>
        <color rgb="FFFF0000"/>
      </font>
    </dxf>
    <dxf>
      <font>
        <b/>
        <i val="0"/>
      </font>
    </dxf>
    <dxf>
      <font>
        <color rgb="FFFF0000"/>
      </font>
    </dxf>
    <dxf>
      <font>
        <b/>
        <i val="0"/>
        <color rgb="FFFF0000"/>
      </font>
    </dxf>
    <dxf>
      <font>
        <b/>
        <i val="0"/>
      </font>
    </dxf>
    <dxf>
      <font>
        <b/>
        <i val="0"/>
        <color rgb="FFFF0000"/>
      </font>
    </dxf>
    <dxf>
      <font>
        <b/>
        <i val="0"/>
        <color rgb="FFFF0000"/>
      </font>
    </dxf>
    <dxf>
      <font>
        <b/>
        <i val="0"/>
      </font>
    </dxf>
    <dxf>
      <font>
        <b/>
        <i val="0"/>
        <color rgb="FFFF0000"/>
      </font>
    </dxf>
    <dxf>
      <font>
        <b/>
        <i val="0"/>
      </font>
    </dxf>
    <dxf>
      <font>
        <b/>
        <i val="0"/>
        <color auto="1"/>
      </font>
    </dxf>
    <dxf>
      <font>
        <b/>
        <i val="0"/>
        <color rgb="FFFF0000"/>
      </font>
    </dxf>
    <dxf>
      <font>
        <b/>
        <i val="0"/>
      </font>
    </dxf>
    <dxf>
      <font>
        <b/>
        <i val="0"/>
        <color rgb="FFFF0000"/>
      </font>
    </dxf>
    <dxf>
      <font>
        <b/>
        <i val="0"/>
        <color rgb="FFFF0000"/>
      </font>
    </dxf>
    <dxf>
      <font>
        <b val="0"/>
        <i/>
        <color rgb="FFFF0000"/>
      </font>
    </dxf>
    <dxf>
      <font>
        <b/>
        <i val="0"/>
      </font>
    </dxf>
    <dxf>
      <font>
        <b/>
        <i val="0"/>
        <color rgb="FFFF0000"/>
      </font>
    </dxf>
    <dxf>
      <font>
        <b/>
        <i val="0"/>
      </font>
    </dxf>
    <dxf>
      <font>
        <b/>
        <i val="0"/>
        <color rgb="FFFF0000"/>
      </font>
    </dxf>
    <dxf>
      <font>
        <b val="0"/>
        <i/>
        <color rgb="FFFF0000"/>
      </font>
    </dxf>
    <dxf>
      <font>
        <color rgb="FFFF0000"/>
      </font>
    </dxf>
    <dxf>
      <font>
        <color rgb="FFFF0000"/>
      </font>
    </dxf>
    <dxf>
      <font>
        <color rgb="FFFF0000"/>
      </font>
    </dxf>
    <dxf>
      <font>
        <color rgb="FFFF0000"/>
      </font>
    </dxf>
    <dxf>
      <font>
        <b/>
        <i val="0"/>
        <color rgb="FFFF0000"/>
      </font>
    </dxf>
    <dxf>
      <font>
        <b/>
        <i val="0"/>
      </font>
    </dxf>
    <dxf>
      <font>
        <b/>
        <i val="0"/>
        <color rgb="FFFF0000"/>
      </font>
    </dxf>
    <dxf>
      <font>
        <color rgb="FFFF0000"/>
      </font>
    </dxf>
    <dxf>
      <font>
        <b/>
        <i val="0"/>
      </font>
    </dxf>
    <dxf>
      <font>
        <b/>
        <i val="0"/>
        <color rgb="FFFF0000"/>
      </font>
    </dxf>
    <dxf>
      <font>
        <b/>
        <i val="0"/>
        <color rgb="FFFF0000"/>
      </font>
    </dxf>
    <dxf>
      <font>
        <b/>
        <i val="0"/>
      </font>
    </dxf>
    <dxf>
      <font>
        <b/>
        <i val="0"/>
        <color auto="1"/>
      </font>
    </dxf>
    <dxf>
      <font>
        <b/>
        <i val="0"/>
        <color rgb="FFFF0000"/>
      </font>
    </dxf>
    <dxf>
      <font>
        <color rgb="FFFF0000"/>
      </font>
    </dxf>
    <dxf>
      <font>
        <b/>
        <i val="0"/>
        <color rgb="FFFF0000"/>
      </font>
    </dxf>
    <dxf>
      <font>
        <b/>
        <i val="0"/>
      </font>
    </dxf>
    <dxf>
      <font>
        <b/>
        <i val="0"/>
        <condense val="0"/>
        <extend val="0"/>
        <color indexed="16"/>
      </font>
    </dxf>
    <dxf>
      <font>
        <color rgb="FFFF0000"/>
      </font>
    </dxf>
    <dxf>
      <font>
        <b/>
        <i val="0"/>
        <color rgb="FFFF0000"/>
      </font>
    </dxf>
    <dxf>
      <font>
        <b/>
        <i val="0"/>
        <color rgb="FFFF0000"/>
      </font>
    </dxf>
    <dxf>
      <font>
        <b/>
        <i val="0"/>
        <color auto="1"/>
      </font>
    </dxf>
    <dxf>
      <font>
        <b/>
        <i val="0"/>
      </font>
    </dxf>
    <dxf>
      <font>
        <b/>
        <i val="0"/>
        <color rgb="FFFF0000"/>
      </font>
    </dxf>
    <dxf>
      <font>
        <color rgb="FFFF0000"/>
      </font>
    </dxf>
    <dxf>
      <font>
        <b/>
        <i val="0"/>
      </font>
    </dxf>
    <dxf>
      <font>
        <b/>
        <i val="0"/>
        <color rgb="FFFF0000"/>
      </font>
    </dxf>
    <dxf>
      <font>
        <b/>
        <i val="0"/>
        <color rgb="FFFF0000"/>
      </font>
    </dxf>
    <dxf>
      <font>
        <b/>
        <i val="0"/>
      </font>
    </dxf>
    <dxf>
      <font>
        <b/>
        <i val="0"/>
        <color rgb="FFFF0000"/>
      </font>
    </dxf>
    <dxf>
      <font>
        <b/>
        <i val="0"/>
      </font>
    </dxf>
    <dxf>
      <font>
        <b/>
        <i val="0"/>
        <color rgb="FFFF0000"/>
      </font>
    </dxf>
    <dxf>
      <font>
        <b val="0"/>
        <i/>
        <color rgb="FFFF0000"/>
      </font>
    </dxf>
    <dxf>
      <font>
        <b/>
        <i val="0"/>
        <color rgb="FFFF0000"/>
      </font>
    </dxf>
    <dxf>
      <font>
        <b/>
        <i val="0"/>
      </font>
    </dxf>
    <dxf>
      <font>
        <color rgb="FFFF0000"/>
      </font>
    </dxf>
    <dxf>
      <font>
        <b/>
        <i val="0"/>
        <color rgb="FFFF0000"/>
      </font>
    </dxf>
    <dxf>
      <font>
        <color rgb="FFFF0000"/>
      </font>
    </dxf>
    <dxf>
      <font>
        <b/>
        <i val="0"/>
        <color rgb="FFFF0000"/>
      </font>
    </dxf>
    <dxf>
      <font>
        <b val="0"/>
        <i/>
        <color rgb="FFFF0000"/>
      </font>
    </dxf>
    <dxf>
      <font>
        <color rgb="FFFF0000"/>
      </font>
    </dxf>
    <dxf>
      <font>
        <color rgb="FFFF0000"/>
      </font>
    </dxf>
    <dxf>
      <font>
        <b/>
        <i val="0"/>
        <color rgb="FFFF0000"/>
      </font>
    </dxf>
    <dxf>
      <font>
        <b/>
        <i val="0"/>
      </font>
    </dxf>
    <dxf>
      <font>
        <color rgb="FFFF0000"/>
      </font>
    </dxf>
    <dxf>
      <font>
        <b/>
        <i val="0"/>
        <color rgb="FFFF0000"/>
      </font>
    </dxf>
    <dxf>
      <font>
        <b/>
        <i val="0"/>
      </font>
    </dxf>
    <dxf>
      <font>
        <b/>
        <i val="0"/>
      </font>
    </dxf>
    <dxf>
      <font>
        <b/>
        <i val="0"/>
      </font>
    </dxf>
    <dxf>
      <font>
        <b/>
        <i val="0"/>
        <color rgb="FFFF0000"/>
      </font>
    </dxf>
    <dxf>
      <font>
        <b/>
        <i val="0"/>
      </font>
    </dxf>
    <dxf>
      <font>
        <b/>
        <i val="0"/>
        <color rgb="FFFF0000"/>
      </font>
    </dxf>
    <dxf>
      <font>
        <b/>
        <i val="0"/>
      </font>
    </dxf>
    <dxf>
      <font>
        <b/>
        <i val="0"/>
        <color rgb="FFFF0000"/>
      </font>
    </dxf>
    <dxf>
      <font>
        <b/>
        <i val="0"/>
      </font>
    </dxf>
    <dxf>
      <font>
        <b/>
        <i val="0"/>
        <color rgb="FFFF0000"/>
      </font>
    </dxf>
    <dxf>
      <font>
        <color rgb="FFFF0000"/>
      </font>
    </dxf>
    <dxf>
      <font>
        <b/>
        <i val="0"/>
      </font>
    </dxf>
    <dxf>
      <font>
        <b/>
        <i val="0"/>
        <color rgb="FFFF0000"/>
      </font>
    </dxf>
    <dxf>
      <font>
        <b/>
        <i val="0"/>
      </font>
    </dxf>
    <dxf>
      <font>
        <b/>
        <i val="0"/>
        <color rgb="FFFF0000"/>
      </font>
    </dxf>
    <dxf>
      <font>
        <b/>
        <i val="0"/>
      </font>
    </dxf>
    <dxf>
      <font>
        <b/>
        <i val="0"/>
        <condense val="0"/>
        <extend val="0"/>
      </font>
    </dxf>
    <dxf>
      <font>
        <color rgb="FFFF0000"/>
      </font>
    </dxf>
    <dxf>
      <font>
        <b/>
        <i val="0"/>
      </font>
    </dxf>
    <dxf>
      <font>
        <b/>
        <i val="0"/>
        <condense val="0"/>
        <extend val="0"/>
        <color indexed="16"/>
      </font>
    </dxf>
    <dxf>
      <font>
        <color rgb="FFFF0000"/>
      </font>
    </dxf>
    <dxf>
      <font>
        <b/>
        <i val="0"/>
      </font>
    </dxf>
    <dxf>
      <font>
        <b/>
        <i val="0"/>
        <color rgb="FFFF0000"/>
      </font>
    </dxf>
    <dxf>
      <font>
        <b/>
        <i val="0"/>
        <color rgb="FFFF0000"/>
      </font>
    </dxf>
    <dxf>
      <font>
        <b/>
        <i val="0"/>
      </font>
    </dxf>
    <dxf>
      <font>
        <b/>
        <i val="0"/>
        <condense val="0"/>
        <extend val="0"/>
      </font>
    </dxf>
    <dxf>
      <font>
        <b/>
        <i val="0"/>
        <condense val="0"/>
        <extend val="0"/>
        <color indexed="16"/>
      </font>
    </dxf>
    <dxf>
      <font>
        <b/>
        <i val="0"/>
      </font>
    </dxf>
    <dxf>
      <font>
        <b/>
        <i val="0"/>
        <color rgb="FFFF0000"/>
      </font>
    </dxf>
    <dxf>
      <font>
        <b val="0"/>
        <i/>
        <color rgb="FFFF0000"/>
      </font>
    </dxf>
    <dxf>
      <font>
        <color rgb="FFFF0000"/>
      </font>
    </dxf>
    <dxf>
      <font>
        <b/>
        <i val="0"/>
        <color rgb="FFFF0000"/>
      </font>
    </dxf>
    <dxf>
      <font>
        <b/>
        <i val="0"/>
        <color auto="1"/>
      </font>
    </dxf>
    <dxf>
      <font>
        <b/>
        <i val="0"/>
        <color rgb="FFFF0000"/>
      </font>
    </dxf>
    <dxf>
      <font>
        <b/>
        <i val="0"/>
        <color rgb="FFFF0000"/>
      </font>
    </dxf>
    <dxf>
      <font>
        <b/>
        <i val="0"/>
      </font>
    </dxf>
    <dxf>
      <font>
        <b/>
        <i val="0"/>
        <color rgb="FFFF0000"/>
      </font>
    </dxf>
    <dxf>
      <font>
        <b/>
        <i val="0"/>
      </font>
    </dxf>
    <dxf>
      <font>
        <b/>
        <i val="0"/>
      </font>
    </dxf>
    <dxf>
      <font>
        <b/>
        <i val="0"/>
        <color rgb="FFFF0000"/>
      </font>
    </dxf>
    <dxf>
      <font>
        <b/>
        <i val="0"/>
      </font>
    </dxf>
    <dxf>
      <font>
        <b/>
        <i val="0"/>
        <color rgb="FFFF0000"/>
      </font>
    </dxf>
    <dxf>
      <font>
        <b/>
        <i val="0"/>
      </font>
    </dxf>
    <dxf>
      <font>
        <b/>
        <i val="0"/>
        <color rgb="FFFF0000"/>
      </font>
    </dxf>
    <dxf>
      <font>
        <b/>
        <i val="0"/>
      </font>
    </dxf>
    <dxf>
      <font>
        <b/>
        <i val="0"/>
        <color rgb="FFFF0000"/>
      </font>
    </dxf>
    <dxf>
      <font>
        <b/>
        <i val="0"/>
        <color rgb="FFFF0000"/>
      </font>
    </dxf>
    <dxf>
      <font>
        <b val="0"/>
        <i/>
        <color rgb="FFFF0000"/>
      </font>
    </dxf>
    <dxf>
      <font>
        <b/>
        <i val="0"/>
        <color rgb="FFFF0000"/>
      </font>
    </dxf>
    <dxf>
      <font>
        <b val="0"/>
        <i/>
        <color rgb="FFFF0000"/>
      </font>
    </dxf>
    <dxf>
      <font>
        <b/>
        <i val="0"/>
        <color rgb="FFFF0000"/>
      </font>
    </dxf>
    <dxf>
      <font>
        <b/>
        <i val="0"/>
        <color rgb="FFFF0000"/>
      </font>
    </dxf>
    <dxf>
      <font>
        <b/>
        <i val="0"/>
      </font>
    </dxf>
    <dxf>
      <font>
        <b/>
        <i val="0"/>
        <color rgb="FFFF0000"/>
      </font>
    </dxf>
    <dxf>
      <font>
        <b/>
        <i val="0"/>
      </font>
    </dxf>
    <dxf>
      <font>
        <b/>
        <i val="0"/>
      </font>
    </dxf>
    <dxf>
      <font>
        <b/>
        <i val="0"/>
        <color rgb="FFFF0000"/>
      </font>
    </dxf>
    <dxf>
      <font>
        <b/>
        <i val="0"/>
        <color rgb="FFFF0000"/>
      </font>
    </dxf>
    <dxf>
      <font>
        <color rgb="FFFF0000"/>
      </font>
    </dxf>
    <dxf>
      <font>
        <b/>
        <i val="0"/>
        <color rgb="FFFF0000"/>
      </font>
    </dxf>
    <dxf>
      <font>
        <b/>
        <i val="0"/>
      </font>
    </dxf>
    <dxf>
      <font>
        <b/>
        <i val="0"/>
        <color auto="1"/>
      </font>
    </dxf>
    <dxf>
      <font>
        <b/>
        <i val="0"/>
      </font>
    </dxf>
    <dxf>
      <font>
        <b/>
        <i val="0"/>
      </font>
    </dxf>
    <dxf>
      <font>
        <b/>
        <i val="0"/>
        <color rgb="FFFF0000"/>
      </font>
    </dxf>
    <dxf>
      <font>
        <b/>
        <i val="0"/>
        <color rgb="FFFF0000"/>
      </font>
    </dxf>
    <dxf>
      <font>
        <b/>
        <i val="0"/>
        <color rgb="FFFF0000"/>
      </font>
    </dxf>
    <dxf>
      <font>
        <b val="0"/>
        <i/>
        <color rgb="FFFF0000"/>
      </font>
    </dxf>
    <dxf>
      <font>
        <b/>
        <i val="0"/>
        <color auto="1"/>
      </font>
    </dxf>
    <dxf>
      <font>
        <b/>
        <i val="0"/>
      </font>
    </dxf>
    <dxf>
      <font>
        <b/>
        <i val="0"/>
      </font>
    </dxf>
    <dxf>
      <font>
        <b/>
        <i val="0"/>
      </font>
    </dxf>
    <dxf>
      <font>
        <b/>
        <i val="0"/>
        <color rgb="FFFF0000"/>
      </font>
    </dxf>
    <dxf>
      <font>
        <b/>
        <i val="0"/>
        <color rgb="FFFF0000"/>
      </font>
    </dxf>
    <dxf>
      <font>
        <color rgb="FFFF0000"/>
      </font>
    </dxf>
    <dxf>
      <font>
        <b/>
        <i val="0"/>
        <color rgb="FFFF0000"/>
      </font>
    </dxf>
    <dxf>
      <font>
        <b/>
        <i val="0"/>
      </font>
    </dxf>
    <dxf>
      <font>
        <b/>
        <i val="0"/>
      </font>
    </dxf>
    <dxf>
      <font>
        <b/>
        <i val="0"/>
        <color rgb="FFFF0000"/>
      </font>
    </dxf>
    <dxf>
      <font>
        <b/>
        <i val="0"/>
      </font>
    </dxf>
    <dxf>
      <font>
        <b/>
        <i val="0"/>
        <color rgb="FFFF0000"/>
      </font>
    </dxf>
    <dxf>
      <font>
        <b/>
        <i val="0"/>
      </font>
    </dxf>
    <dxf>
      <font>
        <color rgb="FFFF0000"/>
      </font>
    </dxf>
    <dxf>
      <font>
        <b/>
        <i val="0"/>
        <color rgb="FFFF0000"/>
      </font>
    </dxf>
    <dxf>
      <font>
        <b/>
        <i val="0"/>
      </font>
    </dxf>
    <dxf>
      <font>
        <b/>
        <i val="0"/>
        <color rgb="FFFF0000"/>
      </font>
    </dxf>
    <dxf>
      <font>
        <b/>
        <i val="0"/>
      </font>
    </dxf>
    <dxf>
      <font>
        <b/>
        <i val="0"/>
        <color rgb="FFFF0000"/>
      </font>
    </dxf>
    <dxf>
      <font>
        <b/>
        <i val="0"/>
        <color rgb="FFFF0000"/>
      </font>
    </dxf>
    <dxf>
      <font>
        <b/>
        <i val="0"/>
        <color auto="1"/>
      </font>
    </dxf>
    <dxf>
      <font>
        <b/>
        <i val="0"/>
      </font>
    </dxf>
    <dxf>
      <font>
        <b/>
        <i val="0"/>
        <color rgb="FFFF0000"/>
      </font>
    </dxf>
    <dxf>
      <font>
        <b/>
        <i val="0"/>
        <color rgb="FFFF0000"/>
      </font>
    </dxf>
    <dxf>
      <font>
        <b/>
        <i val="0"/>
      </font>
    </dxf>
    <dxf>
      <font>
        <b/>
        <i val="0"/>
        <color auto="1"/>
      </font>
    </dxf>
    <dxf>
      <font>
        <b/>
        <i val="0"/>
        <color rgb="FFFF0000"/>
      </font>
    </dxf>
    <dxf>
      <font>
        <b/>
        <i val="0"/>
        <color rgb="FFFF0000"/>
      </font>
    </dxf>
    <dxf>
      <font>
        <b val="0"/>
        <i/>
        <color rgb="FFFF0000"/>
      </font>
    </dxf>
    <dxf>
      <font>
        <b/>
        <i val="0"/>
        <color rgb="FFFF0000"/>
      </font>
    </dxf>
    <dxf>
      <font>
        <b/>
        <i val="0"/>
      </font>
    </dxf>
    <dxf>
      <font>
        <b/>
        <i val="0"/>
        <color rgb="FFFF0000"/>
      </font>
    </dxf>
    <dxf>
      <font>
        <b/>
        <i val="0"/>
      </font>
    </dxf>
    <dxf>
      <font>
        <color rgb="FFFF0000"/>
      </font>
    </dxf>
    <dxf>
      <font>
        <b/>
        <i val="0"/>
        <condense val="0"/>
        <extend val="0"/>
      </font>
    </dxf>
    <dxf>
      <font>
        <b/>
        <i val="0"/>
        <condense val="0"/>
        <extend val="0"/>
        <color indexed="16"/>
      </font>
    </dxf>
    <dxf>
      <font>
        <color rgb="FFFF0000"/>
      </font>
    </dxf>
    <dxf>
      <font>
        <b/>
        <i val="0"/>
        <color rgb="FFFF0000"/>
      </font>
    </dxf>
    <dxf>
      <font>
        <b/>
        <i val="0"/>
        <color rgb="FFFF0000"/>
      </font>
    </dxf>
    <dxf>
      <font>
        <b/>
        <i val="0"/>
        <color rgb="FFFF0000"/>
      </font>
    </dxf>
    <dxf>
      <font>
        <b/>
        <i val="0"/>
        <color rgb="FFFF0000"/>
      </font>
    </dxf>
    <dxf>
      <font>
        <color rgb="FFFF0000"/>
      </font>
    </dxf>
    <dxf>
      <font>
        <b/>
        <i val="0"/>
        <condense val="0"/>
        <extend val="0"/>
        <color indexed="16"/>
      </font>
    </dxf>
    <dxf>
      <font>
        <b/>
        <i val="0"/>
      </font>
    </dxf>
    <dxf>
      <font>
        <b/>
        <i val="0"/>
        <color rgb="FFFF0000"/>
      </font>
    </dxf>
    <dxf>
      <font>
        <b/>
        <i val="0"/>
      </font>
    </dxf>
    <dxf>
      <font>
        <b/>
        <i val="0"/>
        <color rgb="FFFF0000"/>
      </font>
    </dxf>
    <dxf>
      <font>
        <b/>
        <i val="0"/>
      </font>
    </dxf>
    <dxf>
      <font>
        <b/>
        <i val="0"/>
        <color rgb="FFFF0000"/>
      </font>
    </dxf>
    <dxf>
      <font>
        <b val="0"/>
        <i/>
        <color rgb="FFFF0000"/>
      </font>
    </dxf>
    <dxf>
      <font>
        <b/>
        <i val="0"/>
        <color rgb="FFFF0000"/>
      </font>
    </dxf>
    <dxf>
      <font>
        <b/>
        <i val="0"/>
      </font>
    </dxf>
    <dxf>
      <font>
        <b/>
        <i val="0"/>
        <color rgb="FFFF0000"/>
      </font>
    </dxf>
    <dxf>
      <font>
        <color rgb="FFFF0000"/>
      </font>
    </dxf>
    <dxf>
      <font>
        <b/>
        <i val="0"/>
      </font>
    </dxf>
    <dxf>
      <font>
        <b/>
        <i val="0"/>
        <color rgb="FFFF0000"/>
      </font>
    </dxf>
    <dxf>
      <font>
        <color rgb="FFFF0000"/>
      </font>
    </dxf>
    <dxf>
      <font>
        <b/>
        <i val="0"/>
      </font>
    </dxf>
    <dxf>
      <font>
        <b/>
        <i val="0"/>
        <color rgb="FFFF0000"/>
      </font>
    </dxf>
    <dxf>
      <font>
        <b/>
        <i val="0"/>
      </font>
    </dxf>
    <dxf>
      <font>
        <b/>
        <i val="0"/>
        <color rgb="FFFF0000"/>
      </font>
    </dxf>
    <dxf>
      <font>
        <b/>
        <i val="0"/>
      </font>
    </dxf>
    <dxf>
      <font>
        <b/>
        <i val="0"/>
        <color rgb="FFFF0000"/>
      </font>
    </dxf>
    <dxf>
      <font>
        <b/>
        <i val="0"/>
      </font>
    </dxf>
    <dxf>
      <font>
        <b/>
        <i val="0"/>
        <color rgb="FFFF0000"/>
      </font>
    </dxf>
    <dxf>
      <font>
        <b/>
        <i val="0"/>
        <color rgb="FFFF0000"/>
      </font>
    </dxf>
    <dxf>
      <font>
        <color rgb="FFFF0000"/>
      </font>
    </dxf>
    <dxf>
      <font>
        <b val="0"/>
        <i/>
        <color rgb="FFFF0000"/>
      </font>
    </dxf>
    <dxf>
      <font>
        <b/>
        <i val="0"/>
        <color rgb="FFFF0000"/>
      </font>
    </dxf>
    <dxf>
      <font>
        <b/>
        <i val="0"/>
      </font>
    </dxf>
    <dxf>
      <font>
        <b/>
        <i val="0"/>
      </font>
    </dxf>
    <dxf>
      <font>
        <b/>
        <i val="0"/>
      </font>
    </dxf>
    <dxf>
      <font>
        <b/>
        <i val="0"/>
      </font>
    </dxf>
    <dxf>
      <font>
        <b/>
        <i val="0"/>
        <color rgb="FFFF0000"/>
      </font>
    </dxf>
    <dxf>
      <font>
        <b/>
        <i val="0"/>
        <color rgb="FFFF0000"/>
      </font>
    </dxf>
    <dxf>
      <font>
        <color rgb="FFFF0000"/>
      </font>
    </dxf>
    <dxf>
      <font>
        <b/>
        <i val="0"/>
      </font>
    </dxf>
    <dxf>
      <font>
        <b/>
        <i val="0"/>
      </font>
    </dxf>
    <dxf>
      <font>
        <b/>
        <i val="0"/>
      </font>
    </dxf>
    <dxf>
      <font>
        <color rgb="FFFF0000"/>
      </font>
    </dxf>
    <dxf>
      <font>
        <b val="0"/>
        <i/>
        <color rgb="FFFF0000"/>
      </font>
    </dxf>
    <dxf>
      <font>
        <b/>
        <i val="0"/>
        <color rgb="FFFF0000"/>
      </font>
    </dxf>
    <dxf>
      <font>
        <b/>
        <i val="0"/>
        <color rgb="FFFF0000"/>
      </font>
    </dxf>
    <dxf>
      <font>
        <b/>
        <i val="0"/>
        <color rgb="FFFF0000"/>
      </font>
    </dxf>
    <dxf>
      <font>
        <b/>
        <i val="0"/>
      </font>
    </dxf>
    <dxf>
      <font>
        <color rgb="FFFF0000"/>
      </font>
    </dxf>
    <dxf>
      <font>
        <b/>
        <i val="0"/>
        <color rgb="FFFF0000"/>
      </font>
    </dxf>
    <dxf>
      <font>
        <b/>
        <i val="0"/>
        <color rgb="FFFF0000"/>
      </font>
    </dxf>
    <dxf>
      <font>
        <b/>
        <i val="0"/>
      </font>
    </dxf>
    <dxf>
      <font>
        <b/>
        <i val="0"/>
        <color rgb="FFFF0000"/>
      </font>
    </dxf>
    <dxf>
      <font>
        <b/>
        <i val="0"/>
        <color rgb="FFFF0000"/>
      </font>
    </dxf>
    <dxf>
      <font>
        <b/>
        <i val="0"/>
        <color auto="1"/>
      </font>
    </dxf>
    <dxf>
      <font>
        <b/>
        <i val="0"/>
        <color rgb="FFFF0000"/>
      </font>
    </dxf>
    <dxf>
      <font>
        <b/>
        <i val="0"/>
      </font>
    </dxf>
    <dxf>
      <font>
        <b/>
        <i val="0"/>
        <color rgb="FFFF0000"/>
      </font>
    </dxf>
    <dxf>
      <font>
        <b/>
        <i val="0"/>
        <color auto="1"/>
      </font>
    </dxf>
    <dxf>
      <font>
        <b/>
        <i val="0"/>
      </font>
    </dxf>
    <dxf>
      <font>
        <b/>
        <i val="0"/>
        <color rgb="FFFF0000"/>
      </font>
    </dxf>
    <dxf>
      <font>
        <color rgb="FFFF0000"/>
      </font>
    </dxf>
    <dxf>
      <font>
        <b/>
        <i val="0"/>
        <color rgb="FFFF0000"/>
      </font>
    </dxf>
    <dxf>
      <font>
        <b/>
        <i val="0"/>
      </font>
    </dxf>
    <dxf>
      <font>
        <b/>
        <i val="0"/>
        <color rgb="FFFF0000"/>
      </font>
    </dxf>
    <dxf>
      <font>
        <b/>
        <i val="0"/>
        <color rgb="FFFF0000"/>
      </font>
    </dxf>
    <dxf>
      <font>
        <color rgb="FFFF0000"/>
      </font>
    </dxf>
    <dxf>
      <font>
        <b/>
        <i val="0"/>
        <color rgb="FFFF0000"/>
      </font>
    </dxf>
    <dxf>
      <font>
        <b/>
        <i val="0"/>
      </font>
    </dxf>
    <dxf>
      <font>
        <b/>
        <i val="0"/>
        <color rgb="FFFF0000"/>
      </font>
    </dxf>
    <dxf>
      <font>
        <b/>
        <i val="0"/>
      </font>
    </dxf>
    <dxf>
      <font>
        <b/>
        <i val="0"/>
        <color rgb="FFFF0000"/>
      </font>
    </dxf>
    <dxf>
      <font>
        <b/>
        <i val="0"/>
      </font>
    </dxf>
    <dxf>
      <font>
        <b/>
        <i val="0"/>
        <color rgb="FFFF0000"/>
      </font>
    </dxf>
    <dxf>
      <font>
        <b val="0"/>
        <i/>
        <color rgb="FFFF0000"/>
      </font>
    </dxf>
    <dxf>
      <font>
        <b/>
        <i val="0"/>
        <color rgb="FFFF0000"/>
      </font>
    </dxf>
    <dxf>
      <font>
        <b/>
        <i val="0"/>
      </font>
    </dxf>
    <dxf>
      <font>
        <b/>
        <i val="0"/>
        <color rgb="FFFF0000"/>
      </font>
    </dxf>
    <dxf>
      <font>
        <color rgb="FFFF0000"/>
      </font>
    </dxf>
    <dxf>
      <font>
        <b/>
        <i val="0"/>
        <color auto="1"/>
      </font>
    </dxf>
    <dxf>
      <font>
        <b/>
        <i val="0"/>
      </font>
    </dxf>
    <dxf>
      <font>
        <b/>
        <i val="0"/>
        <color rgb="FFFF0000"/>
      </font>
    </dxf>
    <dxf>
      <font>
        <b/>
        <i val="0"/>
        <color rgb="FFFF0000"/>
      </font>
    </dxf>
    <dxf>
      <font>
        <b/>
        <i val="0"/>
        <color rgb="FFFF0000"/>
      </font>
    </dxf>
    <dxf>
      <font>
        <b/>
        <i val="0"/>
      </font>
    </dxf>
    <dxf>
      <font>
        <b/>
        <i val="0"/>
      </font>
    </dxf>
    <dxf>
      <font>
        <b/>
        <i val="0"/>
        <color rgb="FFFF0000"/>
      </font>
    </dxf>
    <dxf>
      <font>
        <b/>
        <i val="0"/>
        <color rgb="FFFF0000"/>
      </font>
    </dxf>
    <dxf>
      <font>
        <color rgb="FFFF0000"/>
      </font>
    </dxf>
    <dxf>
      <font>
        <b/>
        <i val="0"/>
      </font>
    </dxf>
    <dxf>
      <font>
        <b/>
        <i val="0"/>
        <color rgb="FFFF0000"/>
      </font>
    </dxf>
    <dxf>
      <font>
        <b/>
        <i val="0"/>
      </font>
    </dxf>
    <dxf>
      <font>
        <b/>
        <i val="0"/>
        <color rgb="FFFF0000"/>
      </font>
    </dxf>
    <dxf>
      <font>
        <b/>
        <i val="0"/>
      </font>
    </dxf>
    <dxf>
      <font>
        <b val="0"/>
        <i/>
        <color rgb="FFFF0000"/>
      </font>
    </dxf>
    <dxf>
      <font>
        <b/>
        <i val="0"/>
      </font>
    </dxf>
    <dxf>
      <font>
        <b/>
        <i val="0"/>
        <color rgb="FFFF0000"/>
      </font>
    </dxf>
    <dxf>
      <font>
        <b/>
        <i val="0"/>
      </font>
    </dxf>
    <dxf>
      <font>
        <b/>
        <i val="0"/>
        <color rgb="FFFF0000"/>
      </font>
    </dxf>
    <dxf>
      <font>
        <b/>
        <i val="0"/>
      </font>
    </dxf>
    <dxf>
      <font>
        <b/>
        <i val="0"/>
      </font>
    </dxf>
    <dxf>
      <font>
        <b/>
        <i val="0"/>
        <color rgb="FFFF0000"/>
      </font>
    </dxf>
    <dxf>
      <font>
        <b/>
        <i val="0"/>
        <color rgb="FFFF0000"/>
      </font>
    </dxf>
    <dxf>
      <font>
        <b/>
        <i val="0"/>
      </font>
    </dxf>
    <dxf>
      <font>
        <color rgb="FFFF0000"/>
      </font>
    </dxf>
    <dxf>
      <font>
        <b/>
        <i val="0"/>
        <color rgb="FFFF0000"/>
      </font>
    </dxf>
    <dxf>
      <font>
        <color rgb="FFFF0000"/>
      </font>
    </dxf>
    <dxf>
      <font>
        <b/>
        <i val="0"/>
        <color rgb="FFFF0000"/>
      </font>
    </dxf>
    <dxf>
      <font>
        <b/>
        <i val="0"/>
      </font>
    </dxf>
    <dxf>
      <font>
        <b/>
        <i val="0"/>
        <color rgb="FFFF0000"/>
      </font>
    </dxf>
    <dxf>
      <font>
        <b val="0"/>
        <i/>
        <color rgb="FFFF0000"/>
      </font>
    </dxf>
    <dxf>
      <font>
        <b/>
        <i val="0"/>
        <color rgb="FFFF0000"/>
      </font>
    </dxf>
    <dxf>
      <font>
        <b/>
        <i val="0"/>
        <color rgb="FFFF0000"/>
      </font>
    </dxf>
    <dxf>
      <font>
        <b/>
        <i val="0"/>
        <color rgb="FFFF0000"/>
      </font>
    </dxf>
    <dxf>
      <font>
        <b/>
        <i val="0"/>
        <color rgb="FFFF0000"/>
      </font>
    </dxf>
    <dxf>
      <font>
        <b/>
        <i val="0"/>
      </font>
    </dxf>
    <dxf>
      <font>
        <b/>
        <i val="0"/>
      </font>
    </dxf>
    <dxf>
      <font>
        <b/>
        <i val="0"/>
        <color rgb="FFFF0000"/>
      </font>
    </dxf>
    <dxf>
      <font>
        <color rgb="FFFF0000"/>
      </font>
    </dxf>
    <dxf>
      <font>
        <b/>
        <i val="0"/>
      </font>
    </dxf>
    <dxf>
      <font>
        <b/>
        <i val="0"/>
        <color rgb="FFFF0000"/>
      </font>
    </dxf>
    <dxf>
      <font>
        <b val="0"/>
        <i/>
        <color rgb="FFFF0000"/>
      </font>
    </dxf>
    <dxf>
      <font>
        <b/>
        <i val="0"/>
        <color rgb="FFFF0000"/>
      </font>
    </dxf>
    <dxf>
      <font>
        <b/>
        <i val="0"/>
      </font>
    </dxf>
    <dxf>
      <font>
        <b/>
        <i val="0"/>
      </font>
    </dxf>
    <dxf>
      <font>
        <b/>
        <i val="0"/>
        <color rgb="FFFF0000"/>
      </font>
    </dxf>
    <dxf>
      <font>
        <color rgb="FFFF0000"/>
      </font>
    </dxf>
    <dxf>
      <font>
        <b/>
        <i val="0"/>
        <color rgb="FFFF0000"/>
      </font>
    </dxf>
    <dxf>
      <font>
        <b/>
        <i val="0"/>
        <color rgb="FFFF0000"/>
      </font>
    </dxf>
    <dxf>
      <font>
        <b/>
        <i val="0"/>
      </font>
    </dxf>
    <dxf>
      <font>
        <b val="0"/>
        <i/>
        <color rgb="FFFF0000"/>
      </font>
    </dxf>
    <dxf>
      <font>
        <b/>
        <i val="0"/>
      </font>
    </dxf>
    <dxf>
      <font>
        <b/>
        <i val="0"/>
        <color rgb="FFFF0000"/>
      </font>
    </dxf>
    <dxf>
      <font>
        <color rgb="FFFF0000"/>
      </font>
    </dxf>
    <dxf>
      <font>
        <color rgb="FFFF0000"/>
      </font>
    </dxf>
    <dxf>
      <font>
        <color rgb="FFFF0000"/>
      </font>
    </dxf>
    <dxf>
      <font>
        <b/>
        <i val="0"/>
        <color rgb="FFFF0000"/>
      </font>
    </dxf>
    <dxf>
      <font>
        <b/>
        <i val="0"/>
      </font>
    </dxf>
    <dxf>
      <font>
        <b/>
        <i val="0"/>
        <color rgb="FFFF0000"/>
      </font>
    </dxf>
    <dxf>
      <font>
        <b/>
        <i val="0"/>
      </font>
    </dxf>
    <dxf>
      <font>
        <b/>
        <i val="0"/>
        <color rgb="FFFF0000"/>
      </font>
    </dxf>
    <dxf>
      <font>
        <b val="0"/>
        <i/>
        <color rgb="FFFF0000"/>
      </font>
    </dxf>
    <dxf>
      <font>
        <b/>
        <i val="0"/>
        <color rgb="FFFF0000"/>
      </font>
    </dxf>
    <dxf>
      <font>
        <b/>
        <i val="0"/>
      </font>
    </dxf>
    <dxf>
      <font>
        <color rgb="FFFF0000"/>
      </font>
    </dxf>
    <dxf>
      <font>
        <b/>
        <i val="0"/>
      </font>
    </dxf>
    <dxf>
      <font>
        <b/>
        <i val="0"/>
        <color rgb="FFFF0000"/>
      </font>
    </dxf>
    <dxf>
      <font>
        <b/>
        <i val="0"/>
      </font>
    </dxf>
    <dxf>
      <font>
        <b/>
        <i val="0"/>
        <color rgb="FFFF0000"/>
      </font>
    </dxf>
    <dxf>
      <font>
        <b/>
        <i val="0"/>
        <color rgb="FFFF0000"/>
      </font>
    </dxf>
    <dxf>
      <font>
        <color rgb="FFFF0000"/>
      </font>
    </dxf>
    <dxf>
      <font>
        <b/>
        <i val="0"/>
        <color auto="1"/>
      </font>
    </dxf>
    <dxf>
      <font>
        <b/>
        <i val="0"/>
      </font>
    </dxf>
    <dxf>
      <font>
        <b/>
        <i val="0"/>
        <color rgb="FFFF0000"/>
      </font>
    </dxf>
    <dxf>
      <font>
        <b/>
        <i val="0"/>
        <color rgb="FFFF0000"/>
      </font>
    </dxf>
    <dxf>
      <font>
        <b/>
        <i val="0"/>
      </font>
    </dxf>
    <dxf>
      <font>
        <b/>
        <i val="0"/>
        <color rgb="FFFF0000"/>
      </font>
    </dxf>
    <dxf>
      <font>
        <color rgb="FFFF0000"/>
      </font>
    </dxf>
    <dxf>
      <font>
        <b/>
        <i val="0"/>
        <color rgb="FFFF0000"/>
      </font>
    </dxf>
    <dxf>
      <font>
        <b/>
        <i val="0"/>
      </font>
    </dxf>
    <dxf>
      <font>
        <b/>
        <i val="0"/>
        <color rgb="FFFF0000"/>
      </font>
    </dxf>
    <dxf>
      <font>
        <b val="0"/>
        <i/>
        <color rgb="FFFF0000"/>
      </font>
    </dxf>
    <dxf>
      <font>
        <b/>
        <i val="0"/>
        <color rgb="FFFF0000"/>
      </font>
    </dxf>
    <dxf>
      <font>
        <b/>
        <i val="0"/>
      </font>
    </dxf>
    <dxf>
      <font>
        <color rgb="FFFF0000"/>
      </font>
    </dxf>
    <dxf>
      <font>
        <b/>
        <i val="0"/>
      </font>
    </dxf>
    <dxf>
      <font>
        <b/>
        <i val="0"/>
        <color rgb="FFFF0000"/>
      </font>
    </dxf>
    <dxf>
      <font>
        <color rgb="FFFF0000"/>
      </font>
    </dxf>
    <dxf>
      <font>
        <b/>
        <i val="0"/>
        <color rgb="FFFF0000"/>
      </font>
    </dxf>
    <dxf>
      <font>
        <b/>
        <i val="0"/>
      </font>
    </dxf>
    <dxf>
      <font>
        <b/>
        <i val="0"/>
        <color rgb="FFFF0000"/>
      </font>
    </dxf>
    <dxf>
      <font>
        <b/>
        <i val="0"/>
        <color rgb="FFFF0000"/>
      </font>
    </dxf>
    <dxf>
      <font>
        <b/>
        <i val="0"/>
      </font>
    </dxf>
    <dxf>
      <font>
        <color rgb="FFFF0000"/>
      </font>
    </dxf>
    <dxf>
      <font>
        <b/>
        <i val="0"/>
        <color rgb="FFFF0000"/>
      </font>
    </dxf>
    <dxf>
      <font>
        <b/>
        <i val="0"/>
      </font>
    </dxf>
    <dxf>
      <font>
        <b/>
        <i val="0"/>
      </font>
    </dxf>
    <dxf>
      <font>
        <b/>
        <i val="0"/>
        <color rgb="FFFF0000"/>
      </font>
    </dxf>
    <dxf>
      <font>
        <b/>
        <i val="0"/>
      </font>
    </dxf>
    <dxf>
      <font>
        <b/>
        <i val="0"/>
        <color rgb="FFFF0000"/>
      </font>
    </dxf>
    <dxf>
      <font>
        <b/>
        <i val="0"/>
      </font>
    </dxf>
    <dxf>
      <font>
        <b/>
        <i val="0"/>
      </font>
    </dxf>
    <dxf>
      <font>
        <b/>
        <i val="0"/>
        <color rgb="FFFF0000"/>
      </font>
    </dxf>
    <dxf>
      <font>
        <b/>
        <i val="0"/>
      </font>
    </dxf>
    <dxf>
      <font>
        <b/>
        <i val="0"/>
        <color rgb="FFFF0000"/>
      </font>
    </dxf>
    <dxf>
      <font>
        <b/>
        <i val="0"/>
      </font>
    </dxf>
    <dxf>
      <font>
        <b/>
        <i val="0"/>
        <color rgb="FFFF0000"/>
      </font>
    </dxf>
    <dxf>
      <font>
        <b/>
        <i val="0"/>
        <color rgb="FFFF0000"/>
      </font>
    </dxf>
    <dxf>
      <font>
        <b/>
        <i val="0"/>
        <color rgb="FFFF0000"/>
      </font>
    </dxf>
    <dxf>
      <font>
        <b/>
        <i val="0"/>
      </font>
    </dxf>
    <dxf>
      <font>
        <b/>
        <i val="0"/>
      </font>
    </dxf>
    <dxf>
      <font>
        <b/>
        <i val="0"/>
      </font>
    </dxf>
    <dxf>
      <font>
        <color rgb="FFFF0000"/>
      </font>
    </dxf>
    <dxf>
      <font>
        <b/>
        <i val="0"/>
        <color auto="1"/>
      </font>
    </dxf>
    <dxf>
      <font>
        <b/>
        <i val="0"/>
        <color rgb="FFFF0000"/>
      </font>
    </dxf>
    <dxf>
      <font>
        <b/>
        <i val="0"/>
      </font>
    </dxf>
    <dxf>
      <font>
        <b val="0"/>
        <i val="0"/>
      </font>
    </dxf>
    <dxf>
      <font>
        <b/>
        <i val="0"/>
        <color rgb="FFFF0000"/>
      </font>
    </dxf>
    <dxf>
      <font>
        <color rgb="FFFF0000"/>
      </font>
    </dxf>
    <dxf>
      <font>
        <b/>
        <i val="0"/>
      </font>
    </dxf>
    <dxf>
      <font>
        <b/>
        <i val="0"/>
        <color rgb="FFFF0000"/>
      </font>
    </dxf>
    <dxf>
      <font>
        <b/>
        <i val="0"/>
      </font>
    </dxf>
    <dxf>
      <font>
        <b/>
        <i val="0"/>
        <color rgb="FFFF0000"/>
      </font>
    </dxf>
    <dxf>
      <font>
        <b/>
        <i val="0"/>
        <color rgb="FFFF0000"/>
      </font>
    </dxf>
    <dxf>
      <font>
        <b/>
        <i val="0"/>
      </font>
    </dxf>
    <dxf>
      <font>
        <color rgb="FFFF0000"/>
      </font>
    </dxf>
    <dxf>
      <font>
        <b/>
        <i val="0"/>
      </font>
    </dxf>
    <dxf>
      <font>
        <b/>
        <i val="0"/>
        <color rgb="FFFF0000"/>
      </font>
    </dxf>
    <dxf>
      <font>
        <color rgb="FFFF0000"/>
      </font>
    </dxf>
    <dxf>
      <font>
        <b/>
        <i val="0"/>
        <color rgb="FFFF0000"/>
      </font>
    </dxf>
    <dxf>
      <font>
        <b/>
        <i val="0"/>
      </font>
    </dxf>
    <dxf>
      <font>
        <b val="0"/>
        <i/>
        <color rgb="FFFF0000"/>
      </font>
    </dxf>
    <dxf>
      <font>
        <b/>
        <i val="0"/>
        <color rgb="FFFF0000"/>
      </font>
    </dxf>
    <dxf>
      <font>
        <b/>
        <i val="0"/>
      </font>
    </dxf>
    <dxf>
      <font>
        <b/>
        <i val="0"/>
        <color rgb="FFFF0000"/>
      </font>
    </dxf>
    <dxf>
      <font>
        <b val="0"/>
        <i/>
        <color rgb="FFFF0000"/>
      </font>
    </dxf>
    <dxf>
      <font>
        <b/>
        <i val="0"/>
        <color rgb="FFFF0000"/>
      </font>
    </dxf>
    <dxf>
      <font>
        <b/>
        <i val="0"/>
        <color auto="1"/>
      </font>
    </dxf>
    <dxf>
      <font>
        <color rgb="FFFF0000"/>
      </font>
    </dxf>
    <dxf>
      <font>
        <color rgb="FFFF0000"/>
      </font>
    </dxf>
    <dxf>
      <font>
        <color rgb="FFFF0000"/>
      </font>
    </dxf>
    <dxf>
      <font>
        <color rgb="FFFF0000"/>
      </font>
    </dxf>
    <dxf>
      <font>
        <b/>
        <i val="0"/>
        <color rgb="FFFF0000"/>
      </font>
    </dxf>
    <dxf>
      <font>
        <b/>
        <i val="0"/>
        <color auto="1"/>
      </font>
    </dxf>
    <dxf>
      <font>
        <b/>
        <i val="0"/>
        <color rgb="FFFF0000"/>
      </font>
    </dxf>
    <dxf>
      <font>
        <b val="0"/>
        <i val="0"/>
      </font>
    </dxf>
    <dxf>
      <font>
        <b/>
        <i val="0"/>
      </font>
    </dxf>
    <dxf>
      <font>
        <b/>
        <i val="0"/>
        <color rgb="FFFF0000"/>
      </font>
    </dxf>
    <dxf>
      <font>
        <b val="0"/>
        <i val="0"/>
      </font>
    </dxf>
    <dxf>
      <font>
        <color rgb="FFFF0000"/>
      </font>
    </dxf>
    <dxf>
      <font>
        <color rgb="FFFF0000"/>
      </font>
    </dxf>
    <dxf>
      <font>
        <b/>
        <i val="0"/>
        <color rgb="FFFF0000"/>
      </font>
    </dxf>
    <dxf>
      <font>
        <b val="0"/>
        <i/>
        <color rgb="FFFF0000"/>
      </font>
    </dxf>
    <dxf>
      <font>
        <color rgb="FFFF0000"/>
      </font>
    </dxf>
    <dxf>
      <font>
        <b/>
        <i val="0"/>
        <color rgb="FFFF0000"/>
      </font>
    </dxf>
    <dxf>
      <font>
        <color rgb="FFFF0000"/>
      </font>
    </dxf>
    <dxf>
      <font>
        <b/>
        <i val="0"/>
      </font>
    </dxf>
    <dxf>
      <font>
        <b/>
        <i val="0"/>
      </font>
    </dxf>
    <dxf>
      <font>
        <b val="0"/>
        <i/>
        <color rgb="FFFF0000"/>
      </font>
    </dxf>
    <dxf>
      <font>
        <color rgb="FFFF0000"/>
      </font>
    </dxf>
    <dxf>
      <font>
        <b/>
        <i val="0"/>
        <color rgb="FFFF0000"/>
      </font>
    </dxf>
    <dxf>
      <font>
        <b/>
        <i val="0"/>
      </font>
    </dxf>
    <dxf>
      <font>
        <b/>
        <i val="0"/>
        <color rgb="FFFF0000"/>
      </font>
    </dxf>
    <dxf>
      <font>
        <b/>
        <i val="0"/>
      </font>
    </dxf>
    <dxf>
      <font>
        <b/>
        <i val="0"/>
        <color rgb="FFFF0000"/>
      </font>
    </dxf>
    <dxf>
      <font>
        <b/>
        <i val="0"/>
        <color auto="1"/>
      </font>
    </dxf>
    <dxf>
      <font>
        <b/>
        <i val="0"/>
        <color rgb="FFFF0000"/>
      </font>
    </dxf>
    <dxf>
      <font>
        <b/>
        <i val="0"/>
      </font>
    </dxf>
    <dxf>
      <font>
        <b/>
        <i val="0"/>
        <color rgb="FFFF0000"/>
      </font>
    </dxf>
    <dxf>
      <font>
        <b/>
        <i val="0"/>
        <color rgb="FFFF0000"/>
      </font>
    </dxf>
    <dxf>
      <font>
        <b/>
        <i val="0"/>
      </font>
    </dxf>
    <dxf>
      <font>
        <b/>
        <i val="0"/>
      </font>
    </dxf>
    <dxf>
      <font>
        <b/>
        <i val="0"/>
        <color rgb="FFFF0000"/>
      </font>
    </dxf>
    <dxf>
      <font>
        <b/>
        <i val="0"/>
      </font>
    </dxf>
    <dxf>
      <font>
        <b/>
        <i val="0"/>
        <color rgb="FFFF0000"/>
      </font>
    </dxf>
    <dxf>
      <font>
        <b/>
        <i val="0"/>
        <color rgb="FFFF0000"/>
      </font>
    </dxf>
    <dxf>
      <font>
        <b/>
        <i val="0"/>
        <color rgb="FFFF0000"/>
      </font>
    </dxf>
    <dxf>
      <font>
        <color rgb="FFFF0000"/>
      </font>
    </dxf>
    <dxf>
      <font>
        <b/>
        <i val="0"/>
      </font>
    </dxf>
    <dxf>
      <font>
        <b/>
        <i val="0"/>
        <color auto="1"/>
      </font>
    </dxf>
    <dxf>
      <font>
        <color rgb="FFFF0000"/>
      </font>
    </dxf>
    <dxf>
      <font>
        <b/>
        <i val="0"/>
      </font>
    </dxf>
    <dxf>
      <font>
        <b/>
        <i val="0"/>
        <color rgb="FFFF0000"/>
      </font>
    </dxf>
    <dxf>
      <font>
        <b/>
        <i val="0"/>
        <color auto="1"/>
      </font>
    </dxf>
    <dxf>
      <font>
        <b/>
        <i val="0"/>
      </font>
    </dxf>
    <dxf>
      <font>
        <b/>
        <i val="0"/>
        <color rgb="FFFF0000"/>
      </font>
    </dxf>
    <dxf>
      <font>
        <b/>
        <i val="0"/>
        <color rgb="FFFF0000"/>
      </font>
    </dxf>
    <dxf>
      <font>
        <b/>
        <i val="0"/>
        <color rgb="FFFF0000"/>
      </font>
    </dxf>
    <dxf>
      <font>
        <b/>
        <i val="0"/>
      </font>
    </dxf>
    <dxf>
      <font>
        <b/>
        <i val="0"/>
        <color rgb="FFFF0000"/>
      </font>
    </dxf>
    <dxf>
      <font>
        <b/>
        <i val="0"/>
        <condense val="0"/>
        <extend val="0"/>
        <color indexed="16"/>
      </font>
    </dxf>
    <dxf>
      <font>
        <b/>
        <i val="0"/>
      </font>
    </dxf>
    <dxf>
      <font>
        <b/>
        <i val="0"/>
        <color rgb="FFFF0000"/>
      </font>
    </dxf>
    <dxf>
      <font>
        <color rgb="FFFF0000"/>
      </font>
    </dxf>
    <dxf>
      <font>
        <b/>
        <i val="0"/>
      </font>
    </dxf>
    <dxf>
      <font>
        <b/>
        <i val="0"/>
        <color rgb="FFFF0000"/>
      </font>
    </dxf>
    <dxf>
      <font>
        <b/>
        <i val="0"/>
      </font>
    </dxf>
    <dxf>
      <font>
        <color rgb="FFFF0000"/>
      </font>
    </dxf>
    <dxf>
      <font>
        <b/>
        <i val="0"/>
        <color rgb="FFFF0000"/>
      </font>
    </dxf>
    <dxf>
      <font>
        <b/>
        <i val="0"/>
      </font>
    </dxf>
    <dxf>
      <font>
        <b/>
        <i val="0"/>
        <color auto="1"/>
      </font>
    </dxf>
    <dxf>
      <font>
        <b/>
        <i val="0"/>
        <color rgb="FFFF0000"/>
      </font>
    </dxf>
    <dxf>
      <font>
        <b/>
        <i val="0"/>
      </font>
    </dxf>
    <dxf>
      <font>
        <b/>
        <i val="0"/>
        <color rgb="FFFF0000"/>
      </font>
    </dxf>
    <dxf>
      <font>
        <b val="0"/>
        <i/>
        <color rgb="FFFF0000"/>
      </font>
    </dxf>
    <dxf>
      <font>
        <b/>
        <i val="0"/>
        <color rgb="FFFF0000"/>
      </font>
    </dxf>
    <dxf>
      <font>
        <b/>
        <i val="0"/>
      </font>
    </dxf>
    <dxf>
      <font>
        <b/>
        <i val="0"/>
        <color rgb="FFFF0000"/>
      </font>
    </dxf>
    <dxf>
      <font>
        <b/>
        <i val="0"/>
        <color rgb="FFFF0000"/>
      </font>
    </dxf>
    <dxf>
      <font>
        <color rgb="FFFF0000"/>
      </font>
    </dxf>
    <dxf>
      <font>
        <b val="0"/>
        <i/>
        <color rgb="FFFF0000"/>
      </font>
    </dxf>
    <dxf>
      <font>
        <b/>
        <i val="0"/>
        <color rgb="FFFF0000"/>
      </font>
    </dxf>
    <dxf>
      <font>
        <b/>
        <i val="0"/>
        <color rgb="FFFF0000"/>
      </font>
    </dxf>
    <dxf>
      <font>
        <b/>
        <i val="0"/>
      </font>
    </dxf>
    <dxf>
      <font>
        <b/>
        <i val="0"/>
        <color rgb="FFFF0000"/>
      </font>
    </dxf>
    <dxf>
      <font>
        <b/>
        <i val="0"/>
        <color auto="1"/>
      </font>
    </dxf>
    <dxf>
      <font>
        <b/>
        <i val="0"/>
      </font>
    </dxf>
    <dxf>
      <font>
        <b/>
        <i val="0"/>
        <color rgb="FFFF0000"/>
      </font>
    </dxf>
    <dxf>
      <font>
        <b val="0"/>
        <i/>
        <color rgb="FFFF0000"/>
      </font>
    </dxf>
    <dxf>
      <font>
        <b/>
        <i val="0"/>
        <color rgb="FFFF0000"/>
      </font>
    </dxf>
    <dxf>
      <font>
        <b/>
        <i val="0"/>
      </font>
    </dxf>
    <dxf>
      <font>
        <b/>
        <i val="0"/>
        <color rgb="FFFF0000"/>
      </font>
    </dxf>
    <dxf>
      <font>
        <b/>
        <i val="0"/>
      </font>
    </dxf>
    <dxf>
      <font>
        <b/>
        <i val="0"/>
        <color rgb="FFFF0000"/>
      </font>
    </dxf>
    <dxf>
      <font>
        <b/>
        <i val="0"/>
        <color rgb="FFFF0000"/>
      </font>
    </dxf>
    <dxf>
      <font>
        <b/>
        <i val="0"/>
      </font>
    </dxf>
    <dxf>
      <font>
        <color rgb="FFFF0000"/>
      </font>
    </dxf>
    <dxf>
      <font>
        <b/>
        <i val="0"/>
        <condense val="0"/>
        <extend val="0"/>
        <color indexed="16"/>
      </font>
    </dxf>
    <dxf>
      <font>
        <color rgb="FFFF0000"/>
      </font>
    </dxf>
    <dxf>
      <font>
        <b/>
        <i val="0"/>
        <color rgb="FFFF0000"/>
      </font>
    </dxf>
    <dxf>
      <font>
        <b/>
        <i val="0"/>
      </font>
    </dxf>
    <dxf>
      <font>
        <b/>
        <i val="0"/>
      </font>
    </dxf>
    <dxf>
      <font>
        <b/>
        <i val="0"/>
        <color rgb="FFFF0000"/>
      </font>
    </dxf>
    <dxf>
      <font>
        <b/>
        <i val="0"/>
        <color rgb="FFFF0000"/>
      </font>
    </dxf>
    <dxf>
      <font>
        <b/>
        <i val="0"/>
        <color rgb="FFFF0000"/>
      </font>
    </dxf>
    <dxf>
      <font>
        <b/>
        <i val="0"/>
        <color rgb="FFFF0000"/>
      </font>
    </dxf>
    <dxf>
      <font>
        <b val="0"/>
        <i/>
        <color rgb="FFFF0000"/>
      </font>
    </dxf>
    <dxf>
      <font>
        <b/>
        <i val="0"/>
        <color rgb="FFFF0000"/>
      </font>
    </dxf>
    <dxf>
      <font>
        <b/>
        <i val="0"/>
      </font>
    </dxf>
    <dxf>
      <font>
        <b/>
        <i val="0"/>
        <color rgb="FFFF0000"/>
      </font>
    </dxf>
    <dxf>
      <font>
        <b/>
        <i val="0"/>
      </font>
    </dxf>
    <dxf>
      <font>
        <b/>
        <i val="0"/>
        <color rgb="FFFF0000"/>
      </font>
    </dxf>
    <dxf>
      <font>
        <b/>
        <i val="0"/>
      </font>
    </dxf>
    <dxf>
      <font>
        <color rgb="FFFF0000"/>
      </font>
    </dxf>
    <dxf>
      <font>
        <b/>
        <i val="0"/>
        <color auto="1"/>
      </font>
    </dxf>
    <dxf>
      <font>
        <b/>
        <i val="0"/>
        <color rgb="FFFF0000"/>
      </font>
    </dxf>
    <dxf>
      <font>
        <b val="0"/>
        <i/>
        <color rgb="FFFF0000"/>
      </font>
    </dxf>
    <dxf>
      <font>
        <b/>
        <i val="0"/>
        <color rgb="FFFF0000"/>
      </font>
    </dxf>
    <dxf>
      <font>
        <b/>
        <i val="0"/>
      </font>
    </dxf>
    <dxf>
      <font>
        <b/>
        <i val="0"/>
        <color rgb="FFFF0000"/>
      </font>
    </dxf>
    <dxf>
      <font>
        <b/>
        <i val="0"/>
      </font>
    </dxf>
    <dxf>
      <font>
        <b/>
        <i val="0"/>
      </font>
    </dxf>
    <dxf>
      <font>
        <b/>
        <i val="0"/>
        <color rgb="FFFF0000"/>
      </font>
    </dxf>
    <dxf>
      <font>
        <b/>
        <i val="0"/>
      </font>
    </dxf>
    <dxf>
      <font>
        <b/>
        <i val="0"/>
        <color rgb="FFFF0000"/>
      </font>
    </dxf>
    <dxf>
      <font>
        <b/>
        <i val="0"/>
        <color rgb="FFFF0000"/>
      </font>
    </dxf>
    <dxf>
      <font>
        <b/>
        <i val="0"/>
      </font>
    </dxf>
    <dxf>
      <font>
        <b/>
        <i val="0"/>
        <color rgb="FFFF0000"/>
      </font>
    </dxf>
    <dxf>
      <font>
        <b/>
        <i val="0"/>
        <color rgb="FFFF0000"/>
      </font>
    </dxf>
    <dxf>
      <font>
        <b/>
        <i val="0"/>
      </font>
    </dxf>
    <dxf>
      <font>
        <color rgb="FFFF0000"/>
      </font>
    </dxf>
    <dxf>
      <font>
        <b val="0"/>
        <i val="0"/>
        <color rgb="FFFF0000"/>
      </font>
    </dxf>
    <dxf>
      <font>
        <b/>
        <i val="0"/>
      </font>
    </dxf>
    <dxf>
      <font>
        <b/>
        <i val="0"/>
        <color auto="1"/>
      </font>
    </dxf>
    <dxf>
      <font>
        <color rgb="FFFF0000"/>
      </font>
    </dxf>
    <dxf>
      <font>
        <color rgb="FFFF0000"/>
      </font>
    </dxf>
    <dxf>
      <font>
        <b/>
        <i val="0"/>
        <color rgb="FFFF0000"/>
      </font>
    </dxf>
    <dxf>
      <font>
        <b/>
        <i val="0"/>
        <color rgb="FFFF0000"/>
      </font>
    </dxf>
    <dxf>
      <font>
        <b/>
        <i val="0"/>
      </font>
    </dxf>
    <dxf>
      <font>
        <b/>
        <i val="0"/>
        <color rgb="FFFF0000"/>
      </font>
    </dxf>
    <dxf>
      <font>
        <b/>
        <i val="0"/>
        <color rgb="FFFF0000"/>
      </font>
    </dxf>
    <dxf>
      <font>
        <b val="0"/>
        <i/>
        <color rgb="FFFF0000"/>
      </font>
    </dxf>
    <dxf>
      <font>
        <b/>
        <i val="0"/>
        <color rgb="FFFF0000"/>
      </font>
    </dxf>
    <dxf>
      <font>
        <b/>
        <i val="0"/>
      </font>
    </dxf>
    <dxf>
      <font>
        <b/>
        <i val="0"/>
        <color rgb="FFFF0000"/>
      </font>
    </dxf>
    <dxf>
      <font>
        <b/>
        <i val="0"/>
      </font>
    </dxf>
    <dxf>
      <font>
        <b/>
        <i val="0"/>
        <color rgb="FFFF0000"/>
      </font>
    </dxf>
    <dxf>
      <font>
        <b/>
        <i val="0"/>
      </font>
    </dxf>
    <dxf>
      <font>
        <b/>
        <i val="0"/>
        <color rgb="FFFF0000"/>
      </font>
    </dxf>
    <dxf>
      <font>
        <b/>
        <i val="0"/>
      </font>
    </dxf>
    <dxf>
      <font>
        <b/>
        <i val="0"/>
        <color rgb="FFFF0000"/>
      </font>
    </dxf>
    <dxf>
      <font>
        <b/>
        <i val="0"/>
      </font>
    </dxf>
    <dxf>
      <font>
        <color rgb="FFFF0000"/>
      </font>
    </dxf>
    <dxf>
      <font>
        <b/>
        <i val="0"/>
        <color auto="1"/>
      </font>
    </dxf>
    <dxf>
      <font>
        <b val="0"/>
        <i/>
        <color rgb="FFFF0000"/>
      </font>
    </dxf>
    <dxf>
      <font>
        <b/>
        <i val="0"/>
        <color rgb="FFFF0000"/>
      </font>
    </dxf>
    <dxf>
      <font>
        <b/>
        <i val="0"/>
        <color rgb="FFFF0000"/>
      </font>
    </dxf>
    <dxf>
      <font>
        <b/>
        <i val="0"/>
        <color rgb="FFFF0000"/>
      </font>
    </dxf>
    <dxf>
      <font>
        <b/>
        <i val="0"/>
      </font>
    </dxf>
    <dxf>
      <font>
        <b/>
        <i val="0"/>
        <color rgb="FFFF0000"/>
      </font>
    </dxf>
    <dxf>
      <font>
        <color rgb="FFFF0000"/>
      </font>
    </dxf>
    <dxf>
      <font>
        <b/>
        <i val="0"/>
      </font>
    </dxf>
    <dxf>
      <font>
        <b/>
        <i val="0"/>
        <color rgb="FFFF0000"/>
      </font>
    </dxf>
    <dxf>
      <font>
        <b/>
        <i val="0"/>
        <color auto="1"/>
      </font>
    </dxf>
    <dxf>
      <font>
        <b/>
        <i val="0"/>
        <color rgb="FFFF0000"/>
      </font>
    </dxf>
    <dxf>
      <font>
        <b/>
        <i val="0"/>
      </font>
    </dxf>
    <dxf>
      <font>
        <b/>
        <i val="0"/>
        <color rgb="FFFF0000"/>
      </font>
    </dxf>
    <dxf>
      <font>
        <b/>
        <i val="0"/>
      </font>
    </dxf>
    <dxf>
      <font>
        <b/>
        <i val="0"/>
        <color rgb="FFFF0000"/>
      </font>
    </dxf>
    <dxf>
      <font>
        <b/>
        <i val="0"/>
        <color rgb="FFFF0000"/>
      </font>
    </dxf>
    <dxf>
      <font>
        <b/>
        <i val="0"/>
      </font>
    </dxf>
    <dxf>
      <font>
        <b/>
        <i val="0"/>
        <color rgb="FFFF0000"/>
      </font>
    </dxf>
    <dxf>
      <font>
        <b/>
        <i val="0"/>
      </font>
    </dxf>
    <dxf>
      <font>
        <b/>
        <i val="0"/>
        <color rgb="FFFF0000"/>
      </font>
    </dxf>
    <dxf>
      <font>
        <b val="0"/>
        <i/>
        <color rgb="FFFF0000"/>
      </font>
    </dxf>
    <dxf>
      <font>
        <color rgb="FFFF0000"/>
      </font>
    </dxf>
    <dxf>
      <font>
        <b/>
        <i val="0"/>
      </font>
    </dxf>
    <dxf>
      <font>
        <b/>
        <i val="0"/>
        <color rgb="FFFF0000"/>
      </font>
    </dxf>
    <dxf>
      <font>
        <b/>
        <i val="0"/>
        <color auto="1"/>
      </font>
    </dxf>
    <dxf>
      <font>
        <b/>
        <i val="0"/>
        <color rgb="FFFF0000"/>
      </font>
    </dxf>
    <dxf>
      <font>
        <b/>
        <i val="0"/>
      </font>
    </dxf>
    <dxf>
      <font>
        <b/>
        <i val="0"/>
        <color rgb="FFFF0000"/>
      </font>
    </dxf>
    <dxf>
      <font>
        <color rgb="FFFF0000"/>
      </font>
    </dxf>
    <dxf>
      <font>
        <b/>
        <i val="0"/>
      </font>
    </dxf>
    <dxf>
      <font>
        <b/>
        <i val="0"/>
        <color rgb="FFFF0000"/>
      </font>
    </dxf>
    <dxf>
      <font>
        <b/>
        <i val="0"/>
      </font>
    </dxf>
    <dxf>
      <font>
        <b/>
        <i val="0"/>
        <color rgb="FFFF0000"/>
      </font>
    </dxf>
    <dxf>
      <font>
        <b/>
        <i val="0"/>
      </font>
    </dxf>
    <dxf>
      <font>
        <b/>
        <i val="0"/>
      </font>
    </dxf>
    <dxf>
      <font>
        <b/>
        <i val="0"/>
        <color rgb="FFFF0000"/>
      </font>
    </dxf>
    <dxf>
      <font>
        <b val="0"/>
        <i/>
        <color rgb="FFFF0000"/>
      </font>
    </dxf>
    <dxf>
      <font>
        <b/>
        <i val="0"/>
        <color rgb="FFFF0000"/>
      </font>
    </dxf>
    <dxf>
      <font>
        <b/>
        <i val="0"/>
      </font>
    </dxf>
    <dxf>
      <font>
        <b/>
        <i val="0"/>
        <color rgb="FFFF0000"/>
      </font>
    </dxf>
    <dxf>
      <font>
        <b/>
        <i val="0"/>
      </font>
    </dxf>
    <dxf>
      <font>
        <b/>
        <i val="0"/>
        <color rgb="FFFF0000"/>
      </font>
    </dxf>
    <dxf>
      <font>
        <b val="0"/>
        <i/>
        <color rgb="FFFF0000"/>
      </font>
    </dxf>
    <dxf>
      <font>
        <b/>
        <i val="0"/>
        <color rgb="FFFF0000"/>
      </font>
    </dxf>
    <dxf>
      <font>
        <b/>
        <i val="0"/>
      </font>
    </dxf>
    <dxf>
      <font>
        <b/>
        <i val="0"/>
        <color auto="1"/>
      </font>
    </dxf>
    <dxf>
      <font>
        <b/>
        <i val="0"/>
      </font>
    </dxf>
    <dxf>
      <font>
        <b/>
        <i val="0"/>
      </font>
    </dxf>
    <dxf>
      <font>
        <b/>
        <i val="0"/>
        <color rgb="FFFF0000"/>
      </font>
    </dxf>
    <dxf>
      <font>
        <b/>
        <i val="0"/>
      </font>
    </dxf>
    <dxf>
      <font>
        <b/>
        <i val="0"/>
      </font>
    </dxf>
    <dxf>
      <font>
        <b val="0"/>
        <i val="0"/>
        <strike val="0"/>
      </font>
    </dxf>
    <dxf>
      <font>
        <b/>
        <i val="0"/>
      </font>
    </dxf>
    <dxf>
      <font>
        <b val="0"/>
        <i/>
        <color rgb="FFFF0000"/>
      </font>
    </dxf>
    <dxf>
      <font>
        <b/>
        <i val="0"/>
        <color rgb="FFFF0000"/>
      </font>
    </dxf>
    <dxf>
      <font>
        <b/>
        <i val="0"/>
        <condense val="0"/>
        <extend val="0"/>
      </font>
    </dxf>
    <dxf>
      <font>
        <b/>
        <i val="0"/>
        <condense val="0"/>
        <extend val="0"/>
        <color indexed="16"/>
      </font>
    </dxf>
    <dxf>
      <font>
        <color rgb="FFFF0000"/>
      </font>
    </dxf>
    <dxf>
      <font>
        <b val="0"/>
        <i val="0"/>
        <u val="none"/>
      </font>
    </dxf>
    <dxf>
      <font>
        <color rgb="FFFF0000"/>
      </font>
    </dxf>
    <dxf>
      <font>
        <b/>
        <i val="0"/>
      </font>
    </dxf>
    <dxf>
      <font>
        <b/>
        <i val="0"/>
        <color rgb="FFFF0000"/>
      </font>
    </dxf>
    <dxf>
      <font>
        <b/>
        <i val="0"/>
      </font>
    </dxf>
    <dxf>
      <font>
        <b/>
        <i val="0"/>
        <color rgb="FFFF0000"/>
      </font>
    </dxf>
    <dxf>
      <font>
        <b/>
        <i val="0"/>
      </font>
    </dxf>
    <dxf>
      <font>
        <b/>
        <i val="0"/>
        <color rgb="FFFF0000"/>
      </font>
    </dxf>
    <dxf>
      <font>
        <b/>
        <i val="0"/>
      </font>
    </dxf>
    <dxf>
      <font>
        <b/>
        <i val="0"/>
        <color rgb="FFFF0000"/>
      </font>
    </dxf>
    <dxf>
      <font>
        <b val="0"/>
        <i val="0"/>
        <color rgb="FFFF0000"/>
      </font>
    </dxf>
    <dxf>
      <font>
        <color rgb="FFFF0000"/>
      </font>
    </dxf>
    <dxf>
      <font>
        <b/>
        <i val="0"/>
      </font>
    </dxf>
    <dxf>
      <font>
        <b/>
        <i val="0"/>
      </font>
    </dxf>
    <dxf>
      <font>
        <b/>
        <i val="0"/>
        <color rgb="FFFF0000"/>
      </font>
    </dxf>
    <dxf>
      <font>
        <color rgb="FFFF0000"/>
      </font>
    </dxf>
    <dxf>
      <font>
        <b/>
        <i val="0"/>
        <color rgb="FFFF0000"/>
      </font>
    </dxf>
    <dxf>
      <font>
        <b/>
        <i val="0"/>
        <color rgb="FFFF0000"/>
      </font>
    </dxf>
    <dxf>
      <font>
        <b/>
        <i val="0"/>
      </font>
    </dxf>
    <dxf>
      <font>
        <b/>
        <i val="0"/>
        <color rgb="FFFF0000"/>
      </font>
    </dxf>
    <dxf>
      <font>
        <color rgb="FFC00000"/>
      </font>
    </dxf>
    <dxf>
      <font>
        <color rgb="FFC00000"/>
      </font>
    </dxf>
    <dxf>
      <font>
        <color auto="1"/>
      </font>
    </dxf>
    <dxf>
      <font>
        <color rgb="FFFF0000"/>
      </font>
    </dxf>
    <dxf>
      <font>
        <b/>
        <i val="0"/>
      </font>
    </dxf>
    <dxf>
      <font>
        <b/>
        <i val="0"/>
        <color rgb="FFFF0000"/>
      </font>
    </dxf>
    <dxf>
      <font>
        <color rgb="FFFF0000"/>
      </font>
    </dxf>
    <dxf>
      <font>
        <color rgb="FFFF0000"/>
      </font>
    </dxf>
    <dxf>
      <font>
        <color rgb="FFFF0000"/>
      </font>
    </dxf>
    <dxf>
      <font>
        <color auto="1"/>
      </font>
    </dxf>
    <dxf>
      <font>
        <color rgb="FFC00000"/>
      </font>
    </dxf>
    <dxf>
      <font>
        <color rgb="FFC00000"/>
      </font>
    </dxf>
    <dxf>
      <font>
        <b/>
        <i val="0"/>
        <color rgb="FFFF0000"/>
      </font>
    </dxf>
    <dxf>
      <font>
        <b/>
        <i val="0"/>
      </font>
    </dxf>
    <dxf>
      <font>
        <b/>
        <i val="0"/>
      </font>
    </dxf>
    <dxf>
      <font>
        <b/>
        <i val="0"/>
      </font>
    </dxf>
    <dxf>
      <font>
        <b/>
        <i val="0"/>
        <color auto="1"/>
      </font>
    </dxf>
    <dxf>
      <font>
        <b/>
        <i val="0"/>
      </font>
    </dxf>
    <dxf>
      <font>
        <b/>
        <i val="0"/>
      </font>
    </dxf>
    <dxf>
      <font>
        <b/>
        <i val="0"/>
        <color rgb="FFFF0000"/>
      </font>
    </dxf>
    <dxf>
      <font>
        <b/>
        <i val="0"/>
        <color rgb="FFFF0000"/>
      </font>
    </dxf>
    <dxf>
      <font>
        <b/>
        <i val="0"/>
        <color rgb="FFFF0000"/>
      </font>
    </dxf>
    <dxf>
      <font>
        <color rgb="FFFF0000"/>
      </font>
    </dxf>
    <dxf>
      <font>
        <b val="0"/>
        <i/>
        <color rgb="FFFF0000"/>
      </font>
    </dxf>
    <dxf>
      <font>
        <b/>
        <i val="0"/>
      </font>
    </dxf>
    <dxf>
      <font>
        <b/>
        <i val="0"/>
        <color rgb="FFFF0000"/>
      </font>
    </dxf>
    <dxf>
      <font>
        <color rgb="FFFF0000"/>
      </font>
    </dxf>
    <dxf>
      <font>
        <b/>
        <i val="0"/>
        <color rgb="FFFF0000"/>
      </font>
    </dxf>
    <dxf>
      <font>
        <b val="0"/>
        <i val="0"/>
        <strike val="0"/>
      </font>
    </dxf>
    <dxf>
      <font>
        <b val="0"/>
        <i val="0"/>
        <u val="none"/>
      </font>
    </dxf>
    <dxf>
      <font>
        <b/>
        <i val="0"/>
        <color rgb="FFFF0000"/>
      </font>
    </dxf>
    <dxf>
      <font>
        <b/>
        <i val="0"/>
      </font>
    </dxf>
    <dxf>
      <font>
        <b/>
        <i val="0"/>
      </font>
    </dxf>
    <dxf>
      <font>
        <b/>
        <i val="0"/>
        <color rgb="FFFF0000"/>
      </font>
    </dxf>
    <dxf>
      <font>
        <b/>
        <i val="0"/>
      </font>
    </dxf>
    <dxf>
      <font>
        <b/>
        <i val="0"/>
        <color rgb="FFFF0000"/>
      </font>
    </dxf>
    <dxf>
      <font>
        <b/>
        <i val="0"/>
      </font>
    </dxf>
    <dxf>
      <font>
        <color rgb="FFFF0000"/>
      </font>
    </dxf>
    <dxf>
      <font>
        <b/>
        <i val="0"/>
        <condense val="0"/>
        <extend val="0"/>
        <color indexed="16"/>
      </font>
    </dxf>
    <dxf>
      <font>
        <b/>
        <i val="0"/>
        <condense val="0"/>
        <extend val="0"/>
      </font>
    </dxf>
    <dxf>
      <font>
        <b/>
        <i val="0"/>
      </font>
    </dxf>
    <dxf>
      <font>
        <b/>
        <i val="0"/>
      </font>
    </dxf>
    <dxf>
      <font>
        <b val="0"/>
        <i/>
        <color rgb="FFFF0000"/>
      </font>
    </dxf>
    <dxf>
      <font>
        <b/>
        <i val="0"/>
        <color rgb="FFFF0000"/>
      </font>
    </dxf>
    <dxf>
      <font>
        <b/>
        <i val="0"/>
      </font>
    </dxf>
    <dxf>
      <font>
        <b/>
        <i val="0"/>
        <color rgb="FFFF0000"/>
      </font>
    </dxf>
    <dxf>
      <font>
        <color rgb="FFFF0000"/>
      </font>
    </dxf>
    <dxf>
      <font>
        <b/>
        <i val="0"/>
        <color rgb="FFFF0000"/>
      </font>
    </dxf>
    <dxf>
      <font>
        <b/>
        <i val="0"/>
        <color rgb="FFFF0000"/>
      </font>
    </dxf>
    <dxf>
      <font>
        <b/>
        <i val="0"/>
        <color rgb="FFFF0000"/>
      </font>
    </dxf>
    <dxf>
      <font>
        <b/>
        <i val="0"/>
      </font>
    </dxf>
    <dxf>
      <font>
        <b/>
        <i val="0"/>
      </font>
    </dxf>
    <dxf>
      <font>
        <b/>
        <i val="0"/>
        <color rgb="FFFF0000"/>
      </font>
    </dxf>
    <dxf>
      <font>
        <b/>
        <i val="0"/>
      </font>
    </dxf>
    <dxf>
      <font>
        <b/>
        <i val="0"/>
        <color rgb="FFFF0000"/>
      </font>
    </dxf>
    <dxf>
      <font>
        <b/>
        <i val="0"/>
        <color auto="1"/>
      </font>
    </dxf>
    <dxf>
      <font>
        <condense val="0"/>
        <extend val="0"/>
        <color rgb="FF9C0006"/>
      </font>
    </dxf>
    <dxf>
      <font>
        <condense val="0"/>
        <extend val="0"/>
        <color rgb="FF9C0006"/>
      </font>
    </dxf>
    <dxf>
      <font>
        <color rgb="FFFF0000"/>
      </font>
    </dxf>
    <dxf>
      <font>
        <b/>
        <i val="0"/>
        <condense val="0"/>
        <extend val="0"/>
      </font>
    </dxf>
    <dxf>
      <font>
        <b/>
        <i val="0"/>
        <condense val="0"/>
        <extend val="0"/>
        <color indexed="16"/>
      </font>
    </dxf>
    <dxf>
      <font>
        <b/>
        <i val="0"/>
      </font>
    </dxf>
    <dxf>
      <font>
        <color rgb="FFFF0000"/>
      </font>
    </dxf>
    <dxf>
      <font>
        <color rgb="FFFF0000"/>
      </font>
    </dxf>
    <dxf>
      <font>
        <color rgb="FFFF0000"/>
      </font>
    </dxf>
    <dxf>
      <font>
        <b/>
        <i val="0"/>
      </font>
    </dxf>
    <dxf>
      <font>
        <b/>
        <i val="0"/>
        <color rgb="FFFF0000"/>
      </font>
    </dxf>
    <dxf>
      <font>
        <b/>
        <i val="0"/>
        <color rgb="FFFF0000"/>
      </font>
    </dxf>
    <dxf>
      <font>
        <b/>
        <i val="0"/>
      </font>
    </dxf>
    <dxf>
      <font>
        <b/>
        <i val="0"/>
        <color rgb="FFFF0000"/>
      </font>
    </dxf>
    <dxf>
      <font>
        <b val="0"/>
        <i/>
        <color rgb="FFFF0000"/>
      </font>
    </dxf>
    <dxf>
      <font>
        <b/>
        <i val="0"/>
      </font>
    </dxf>
    <dxf>
      <font>
        <b/>
        <i val="0"/>
        <color rgb="FFFF0000"/>
      </font>
    </dxf>
    <dxf>
      <font>
        <b/>
        <i val="0"/>
      </font>
    </dxf>
    <dxf>
      <font>
        <b/>
        <i val="0"/>
        <color rgb="FFFF0000"/>
      </font>
    </dxf>
    <dxf>
      <font>
        <b/>
        <i val="0"/>
      </font>
    </dxf>
    <dxf>
      <font>
        <b/>
        <i val="0"/>
        <color rgb="FFFF0000"/>
      </font>
    </dxf>
    <dxf>
      <font>
        <b/>
        <i val="0"/>
        <color auto="1"/>
      </font>
    </dxf>
    <dxf>
      <font>
        <b/>
        <i val="0"/>
      </font>
    </dxf>
    <dxf>
      <font>
        <b/>
        <i val="0"/>
        <color rgb="FFFF0000"/>
      </font>
    </dxf>
    <dxf>
      <font>
        <b/>
        <i val="0"/>
        <color rgb="FFFF0000"/>
      </font>
    </dxf>
    <dxf>
      <font>
        <b/>
        <i val="0"/>
      </font>
    </dxf>
    <dxf>
      <font>
        <b/>
        <i val="0"/>
        <color rgb="FFFF0000"/>
      </font>
    </dxf>
    <dxf>
      <font>
        <b/>
        <i val="0"/>
      </font>
    </dxf>
    <dxf>
      <font>
        <b/>
        <i val="0"/>
        <color rgb="FFFF0000"/>
      </font>
    </dxf>
    <dxf>
      <font>
        <color rgb="FFFF0000"/>
      </font>
    </dxf>
    <dxf>
      <font>
        <b/>
        <i val="0"/>
      </font>
    </dxf>
    <dxf>
      <font>
        <b/>
        <i val="0"/>
        <color rgb="FFFF0000"/>
      </font>
    </dxf>
    <dxf>
      <font>
        <b val="0"/>
        <i/>
        <color rgb="FFFF0000"/>
      </font>
    </dxf>
    <dxf>
      <font>
        <b/>
        <i val="0"/>
      </font>
    </dxf>
    <dxf>
      <font>
        <b/>
        <i val="0"/>
        <color rgb="FFFF0000"/>
      </font>
    </dxf>
    <dxf>
      <font>
        <b/>
        <i val="0"/>
        <color auto="1"/>
      </font>
    </dxf>
    <dxf>
      <font>
        <color rgb="FFFF0000"/>
      </font>
    </dxf>
    <dxf>
      <font>
        <b/>
        <i val="0"/>
      </font>
    </dxf>
    <dxf>
      <font>
        <b/>
        <i val="0"/>
        <color rgb="FFFF0000"/>
      </font>
    </dxf>
    <dxf>
      <font>
        <b/>
        <i val="0"/>
      </font>
    </dxf>
    <dxf>
      <font>
        <color rgb="FFFF0000"/>
      </font>
    </dxf>
    <dxf>
      <font>
        <b/>
        <i val="0"/>
        <color rgb="FFFF0000"/>
      </font>
    </dxf>
    <dxf>
      <font>
        <b/>
        <i val="0"/>
      </font>
    </dxf>
    <dxf>
      <font>
        <b/>
        <i val="0"/>
        <color rgb="FFFF0000"/>
      </font>
    </dxf>
    <dxf>
      <font>
        <b/>
        <i val="0"/>
      </font>
    </dxf>
    <dxf>
      <font>
        <b/>
        <i val="0"/>
        <condense val="0"/>
        <extend val="0"/>
        <color indexed="16"/>
      </font>
    </dxf>
    <dxf>
      <font>
        <b/>
        <i val="0"/>
        <color rgb="FFFF0000"/>
      </font>
    </dxf>
    <dxf>
      <font>
        <b/>
        <i val="0"/>
        <color rgb="FFFF0000"/>
      </font>
    </dxf>
    <dxf>
      <font>
        <b/>
        <i val="0"/>
      </font>
    </dxf>
    <dxf>
      <font>
        <b/>
        <i val="0"/>
        <color rgb="FFFF0000"/>
      </font>
    </dxf>
    <dxf>
      <font>
        <b/>
        <i val="0"/>
        <color rgb="FFFF0000"/>
      </font>
    </dxf>
    <dxf>
      <font>
        <b/>
        <i val="0"/>
      </font>
    </dxf>
    <dxf>
      <font>
        <b/>
        <i val="0"/>
        <color rgb="FFFF0000"/>
      </font>
    </dxf>
    <dxf>
      <font>
        <b val="0"/>
        <i/>
        <color rgb="FFFF0000"/>
      </font>
    </dxf>
    <dxf>
      <font>
        <b/>
        <i val="0"/>
        <color rgb="FFFF0000"/>
      </font>
    </dxf>
    <dxf>
      <font>
        <b/>
        <i val="0"/>
      </font>
    </dxf>
    <dxf>
      <font>
        <b/>
        <i val="0"/>
        <color rgb="FFFF0000"/>
      </font>
    </dxf>
    <dxf>
      <font>
        <b/>
        <i val="0"/>
      </font>
    </dxf>
    <dxf>
      <font>
        <b/>
        <i val="0"/>
        <color rgb="FFFF0000"/>
      </font>
    </dxf>
    <dxf>
      <font>
        <color rgb="FFFF0000"/>
      </font>
    </dxf>
    <dxf>
      <font>
        <b/>
        <i val="0"/>
        <color rgb="FFFF0000"/>
      </font>
    </dxf>
    <dxf>
      <font>
        <b/>
        <i val="0"/>
      </font>
    </dxf>
    <dxf>
      <font>
        <color rgb="FFFF0000"/>
      </font>
    </dxf>
    <dxf>
      <font>
        <b val="0"/>
        <i/>
        <color rgb="FFFF0000"/>
      </font>
    </dxf>
    <dxf>
      <font>
        <b/>
        <i val="0"/>
        <color rgb="FFFF0000"/>
      </font>
    </dxf>
    <dxf>
      <font>
        <b/>
        <i val="0"/>
      </font>
    </dxf>
    <dxf>
      <font>
        <b/>
        <i val="0"/>
        <color rgb="FFFF0000"/>
      </font>
    </dxf>
    <dxf>
      <font>
        <b/>
        <i val="0"/>
        <color auto="1"/>
      </font>
    </dxf>
    <dxf>
      <font>
        <b/>
        <i val="0"/>
        <color rgb="FFFF0000"/>
      </font>
    </dxf>
    <dxf>
      <font>
        <b/>
        <i val="0"/>
      </font>
    </dxf>
    <dxf>
      <font>
        <b/>
        <i val="0"/>
        <color rgb="FFFF0000"/>
      </font>
    </dxf>
    <dxf>
      <font>
        <b/>
        <i val="0"/>
      </font>
    </dxf>
    <dxf>
      <font>
        <b/>
        <i val="0"/>
        <color rgb="FFFF0000"/>
      </font>
    </dxf>
    <dxf>
      <font>
        <b/>
        <i val="0"/>
        <condense val="0"/>
        <extend val="0"/>
        <color indexed="16"/>
      </font>
    </dxf>
    <dxf>
      <font>
        <b/>
        <i val="0"/>
        <color rgb="FFFF0000"/>
      </font>
    </dxf>
    <dxf>
      <font>
        <b/>
        <i val="0"/>
      </font>
    </dxf>
    <dxf>
      <font>
        <color rgb="FFFF0000"/>
      </font>
    </dxf>
    <dxf>
      <font>
        <b/>
        <i val="0"/>
        <color rgb="FFFF0000"/>
      </font>
    </dxf>
    <dxf>
      <font>
        <b/>
        <i val="0"/>
      </font>
    </dxf>
    <dxf>
      <font>
        <b/>
        <i val="0"/>
        <color rgb="FFFF0000"/>
      </font>
    </dxf>
    <dxf>
      <font>
        <b/>
        <i val="0"/>
      </font>
    </dxf>
    <dxf>
      <font>
        <b/>
        <i val="0"/>
        <color rgb="FFFF0000"/>
      </font>
    </dxf>
    <dxf>
      <font>
        <color rgb="FFFF0000"/>
      </font>
    </dxf>
    <dxf>
      <font>
        <b/>
        <i val="0"/>
        <color rgb="FFFF0000"/>
      </font>
    </dxf>
    <dxf>
      <font>
        <b/>
        <i val="0"/>
      </font>
    </dxf>
    <dxf>
      <font>
        <b/>
        <i val="0"/>
      </font>
    </dxf>
    <dxf>
      <font>
        <color rgb="FFFF0000"/>
      </font>
    </dxf>
    <dxf>
      <font>
        <b/>
        <i val="0"/>
        <color rgb="FFFF0000"/>
      </font>
    </dxf>
    <dxf>
      <font>
        <color rgb="FFFF0000"/>
      </font>
    </dxf>
    <dxf>
      <font>
        <b/>
        <i val="0"/>
        <color rgb="FFFF0000"/>
      </font>
    </dxf>
    <dxf>
      <font>
        <color rgb="FFFF0000"/>
      </font>
    </dxf>
    <dxf>
      <font>
        <b/>
        <i val="0"/>
      </font>
    </dxf>
    <dxf>
      <font>
        <b/>
        <i val="0"/>
        <color rgb="FFFF0000"/>
      </font>
    </dxf>
    <dxf>
      <font>
        <b/>
        <i val="0"/>
      </font>
    </dxf>
    <dxf>
      <font>
        <b/>
        <i val="0"/>
        <color rgb="FFFF0000"/>
      </font>
    </dxf>
    <dxf>
      <font>
        <b val="0"/>
        <i/>
        <color rgb="FFFF0000"/>
      </font>
    </dxf>
    <dxf>
      <font>
        <b/>
        <i val="0"/>
        <color rgb="FFFF0000"/>
      </font>
    </dxf>
    <dxf>
      <font>
        <b/>
        <i val="0"/>
        <color rgb="FFFF0000"/>
      </font>
    </dxf>
    <dxf>
      <font>
        <b/>
        <i val="0"/>
      </font>
    </dxf>
    <dxf>
      <font>
        <b/>
        <i val="0"/>
        <color rgb="FFFF0000"/>
      </font>
    </dxf>
    <dxf>
      <font>
        <b/>
        <i val="0"/>
        <color auto="1"/>
      </font>
    </dxf>
    <dxf>
      <font>
        <b/>
        <i val="0"/>
        <color rgb="FFFF0000"/>
      </font>
    </dxf>
    <dxf>
      <font>
        <b/>
        <i val="0"/>
      </font>
    </dxf>
    <dxf>
      <font>
        <b/>
        <i val="0"/>
        <color rgb="FFFF0000"/>
      </font>
    </dxf>
    <dxf>
      <font>
        <b/>
        <i val="0"/>
      </font>
    </dxf>
    <dxf>
      <font>
        <b/>
        <i val="0"/>
        <color rgb="FFFF0000"/>
      </font>
    </dxf>
    <dxf>
      <font>
        <b/>
        <i val="0"/>
        <condense val="0"/>
        <extend val="0"/>
        <color indexed="16"/>
      </font>
    </dxf>
    <dxf>
      <font>
        <b/>
        <i val="0"/>
      </font>
    </dxf>
    <dxf>
      <font>
        <b/>
        <i val="0"/>
      </font>
    </dxf>
    <dxf>
      <font>
        <b/>
        <i val="0"/>
      </font>
    </dxf>
    <dxf>
      <font>
        <b/>
        <i val="0"/>
        <color rgb="FFFF0000"/>
      </font>
    </dxf>
    <dxf>
      <font>
        <b/>
        <i val="0"/>
        <color rgb="FFFF0000"/>
      </font>
    </dxf>
    <dxf>
      <font>
        <color rgb="FFFF0000"/>
      </font>
    </dxf>
    <dxf>
      <font>
        <b/>
        <i val="0"/>
      </font>
    </dxf>
    <dxf>
      <font>
        <b/>
        <i val="0"/>
        <color rgb="FFFF0000"/>
      </font>
    </dxf>
    <dxf>
      <font>
        <color rgb="FFFF0000"/>
      </font>
    </dxf>
    <dxf>
      <font>
        <b/>
        <i val="0"/>
        <color auto="1"/>
      </font>
    </dxf>
    <dxf>
      <font>
        <b/>
        <i val="0"/>
      </font>
    </dxf>
    <dxf>
      <font>
        <b/>
        <i val="0"/>
        <color rgb="FFFF0000"/>
      </font>
    </dxf>
    <dxf>
      <font>
        <b/>
        <i val="0"/>
        <color rgb="FFFF0000"/>
      </font>
    </dxf>
    <dxf>
      <font>
        <b/>
        <i val="0"/>
      </font>
    </dxf>
    <dxf>
      <font>
        <b/>
        <i val="0"/>
        <color rgb="FFFF0000"/>
      </font>
    </dxf>
    <dxf>
      <font>
        <b/>
        <i val="0"/>
      </font>
    </dxf>
    <dxf>
      <font>
        <b/>
        <i val="0"/>
        <color rgb="FFFF0000"/>
      </font>
    </dxf>
    <dxf>
      <font>
        <b/>
        <i val="0"/>
        <condense val="0"/>
        <extend val="0"/>
        <color indexed="16"/>
      </font>
    </dxf>
    <dxf>
      <font>
        <b/>
        <i val="0"/>
      </font>
    </dxf>
    <dxf>
      <font>
        <b/>
        <i val="0"/>
        <color rgb="FFFF0000"/>
      </font>
    </dxf>
    <dxf>
      <font>
        <b/>
        <i val="0"/>
      </font>
    </dxf>
    <dxf>
      <font>
        <b/>
        <i val="0"/>
        <color rgb="FFFF0000"/>
      </font>
    </dxf>
    <dxf>
      <font>
        <color rgb="FFFF0000"/>
      </font>
    </dxf>
    <dxf>
      <font>
        <b/>
        <i val="0"/>
      </font>
    </dxf>
    <dxf>
      <font>
        <b/>
        <i val="0"/>
        <color rgb="FFFF0000"/>
      </font>
    </dxf>
    <dxf>
      <font>
        <color rgb="FFFF0000"/>
      </font>
    </dxf>
    <dxf>
      <font>
        <color rgb="FFFF0000"/>
      </font>
    </dxf>
    <dxf>
      <font>
        <b/>
        <i val="0"/>
        <color rgb="FFFF0000"/>
      </font>
    </dxf>
    <dxf>
      <font>
        <b/>
        <i val="0"/>
      </font>
    </dxf>
    <dxf>
      <font>
        <b/>
        <i val="0"/>
        <color rgb="FFFF0000"/>
      </font>
    </dxf>
    <dxf>
      <font>
        <b/>
        <i val="0"/>
      </font>
    </dxf>
    <dxf>
      <font>
        <b/>
        <i val="0"/>
        <color rgb="FFFF0000"/>
      </font>
    </dxf>
    <dxf>
      <font>
        <b val="0"/>
        <i/>
        <color rgb="FFFF0000"/>
      </font>
    </dxf>
    <dxf>
      <font>
        <b/>
        <i val="0"/>
        <color rgb="FFFF0000"/>
      </font>
    </dxf>
    <dxf>
      <font>
        <b/>
        <i val="0"/>
      </font>
    </dxf>
    <dxf>
      <font>
        <b/>
        <i val="0"/>
        <color rgb="FFFF0000"/>
      </font>
    </dxf>
    <dxf>
      <font>
        <color rgb="FFFF0000"/>
      </font>
    </dxf>
    <dxf>
      <font>
        <b/>
        <i val="0"/>
        <color rgb="FFFF0000"/>
      </font>
    </dxf>
    <dxf>
      <font>
        <color rgb="FFFF0000"/>
      </font>
    </dxf>
    <dxf>
      <font>
        <color rgb="FFFF0000"/>
      </font>
    </dxf>
    <dxf>
      <font>
        <b/>
        <i val="0"/>
        <color rgb="FFFF0000"/>
      </font>
    </dxf>
    <dxf>
      <font>
        <b/>
        <i val="0"/>
      </font>
    </dxf>
    <dxf>
      <font>
        <b/>
        <i val="0"/>
        <condense val="0"/>
        <extend val="0"/>
        <color indexed="16"/>
      </font>
    </dxf>
    <dxf>
      <font>
        <b/>
        <i val="0"/>
        <color rgb="FFFF0000"/>
      </font>
    </dxf>
    <dxf>
      <font>
        <b/>
        <i val="0"/>
      </font>
    </dxf>
    <dxf>
      <font>
        <b/>
        <i val="0"/>
      </font>
    </dxf>
    <dxf>
      <font>
        <b/>
        <i val="0"/>
        <color rgb="FFFF0000"/>
      </font>
    </dxf>
    <dxf>
      <font>
        <b/>
        <i val="0"/>
      </font>
    </dxf>
    <dxf>
      <font>
        <b/>
        <i val="0"/>
        <color rgb="FFFF0000"/>
      </font>
    </dxf>
    <dxf>
      <font>
        <b/>
        <i val="0"/>
        <color rgb="FFFF0000"/>
      </font>
    </dxf>
    <dxf>
      <font>
        <b/>
        <i val="0"/>
        <color rgb="FFFF0000"/>
      </font>
    </dxf>
    <dxf>
      <font>
        <b val="0"/>
        <i/>
        <color rgb="FFFF0000"/>
      </font>
    </dxf>
    <dxf>
      <font>
        <b/>
        <i val="0"/>
      </font>
    </dxf>
    <dxf>
      <font>
        <b/>
        <i val="0"/>
        <color rgb="FFFF0000"/>
      </font>
    </dxf>
    <dxf>
      <font>
        <b/>
        <i val="0"/>
      </font>
    </dxf>
    <dxf>
      <font>
        <b/>
        <i val="0"/>
        <color rgb="FFFF0000"/>
      </font>
    </dxf>
    <dxf>
      <font>
        <b/>
        <i val="0"/>
      </font>
    </dxf>
    <dxf>
      <font>
        <b/>
        <i val="0"/>
        <condense val="0"/>
        <extend val="0"/>
        <color indexed="16"/>
      </font>
    </dxf>
    <dxf>
      <font>
        <b/>
        <i val="0"/>
      </font>
    </dxf>
    <dxf>
      <font>
        <b/>
        <i val="0"/>
      </font>
    </dxf>
    <dxf>
      <font>
        <b/>
        <i val="0"/>
        <color rgb="FFFF0000"/>
      </font>
    </dxf>
    <dxf>
      <font>
        <b/>
        <i val="0"/>
        <color rgb="FFFF0000"/>
      </font>
    </dxf>
    <dxf>
      <font>
        <b/>
        <i val="0"/>
      </font>
    </dxf>
    <dxf>
      <font>
        <color rgb="FFFF0000"/>
      </font>
    </dxf>
    <dxf>
      <font>
        <color rgb="FFFF0000"/>
      </font>
    </dxf>
    <dxf>
      <font>
        <color rgb="FFFF0000"/>
      </font>
    </dxf>
    <dxf>
      <font>
        <b/>
        <i val="0"/>
      </font>
    </dxf>
    <dxf>
      <font>
        <b/>
        <i val="0"/>
      </font>
    </dxf>
    <dxf>
      <font>
        <color rgb="FFFF0000"/>
      </font>
    </dxf>
    <dxf>
      <font>
        <color rgb="FFFF0000"/>
      </font>
    </dxf>
    <dxf>
      <font>
        <b/>
        <i val="0"/>
      </font>
    </dxf>
    <dxf>
      <font>
        <color rgb="FFFF0000"/>
      </font>
    </dxf>
    <dxf>
      <font>
        <b/>
        <i val="0"/>
        <color rgb="FFFF0000"/>
      </font>
    </dxf>
    <dxf>
      <font>
        <b/>
        <i val="0"/>
      </font>
    </dxf>
    <dxf>
      <font>
        <b/>
        <i val="0"/>
        <color rgb="FFFF0000"/>
      </font>
    </dxf>
    <dxf>
      <font>
        <b/>
        <i val="0"/>
        <color rgb="FFFF0000"/>
      </font>
    </dxf>
    <dxf>
      <font>
        <b/>
        <i val="0"/>
      </font>
    </dxf>
    <dxf>
      <font>
        <b/>
        <i val="0"/>
        <color rgb="FFFF0000"/>
      </font>
    </dxf>
    <dxf>
      <font>
        <b/>
        <i val="0"/>
      </font>
    </dxf>
    <dxf>
      <font>
        <b/>
        <i val="0"/>
        <color rgb="FFFF0000"/>
      </font>
    </dxf>
    <dxf>
      <font>
        <color rgb="FFFF0000"/>
      </font>
    </dxf>
    <dxf>
      <font>
        <color rgb="FFFF0000"/>
      </font>
    </dxf>
    <dxf>
      <font>
        <b/>
        <i val="0"/>
      </font>
    </dxf>
    <dxf>
      <font>
        <b/>
        <i val="0"/>
        <condense val="0"/>
        <extend val="0"/>
        <color indexed="16"/>
      </font>
    </dxf>
    <dxf>
      <font>
        <b/>
        <i val="0"/>
        <condense val="0"/>
        <extend val="0"/>
      </font>
    </dxf>
    <dxf>
      <font>
        <b/>
        <i val="0"/>
        <color rgb="FFFF0000"/>
      </font>
    </dxf>
    <dxf>
      <font>
        <b/>
        <i val="0"/>
      </font>
    </dxf>
    <dxf>
      <font>
        <b/>
        <i val="0"/>
        <color rgb="FFFF0000"/>
      </font>
    </dxf>
    <dxf>
      <font>
        <b/>
        <i val="0"/>
        <condense val="0"/>
        <extend val="0"/>
        <color indexed="16"/>
      </font>
    </dxf>
    <dxf>
      <font>
        <b/>
        <i val="0"/>
        <condense val="0"/>
        <extend val="0"/>
      </font>
    </dxf>
    <dxf>
      <font>
        <color rgb="FFFF0000"/>
      </font>
    </dxf>
    <dxf>
      <font>
        <b/>
        <i val="0"/>
      </font>
    </dxf>
    <dxf>
      <font>
        <color rgb="FFFF0000"/>
      </font>
    </dxf>
    <dxf>
      <font>
        <b/>
        <i val="0"/>
        <color rgb="FFFF0000"/>
      </font>
    </dxf>
    <dxf>
      <font>
        <color rgb="FFFF0000"/>
      </font>
    </dxf>
    <dxf>
      <font>
        <color rgb="FFFF0000"/>
      </font>
    </dxf>
    <dxf>
      <font>
        <b/>
        <i val="0"/>
        <color rgb="FFFF0000"/>
      </font>
    </dxf>
    <dxf>
      <font>
        <color rgb="FFFF0000"/>
      </font>
    </dxf>
    <dxf>
      <font>
        <color rgb="FFFF0000"/>
      </font>
    </dxf>
    <dxf>
      <font>
        <b/>
        <i val="0"/>
        <color rgb="FFFF0000"/>
      </font>
    </dxf>
    <dxf>
      <font>
        <b/>
        <i val="0"/>
      </font>
    </dxf>
    <dxf>
      <font>
        <b/>
        <i val="0"/>
        <color rgb="FFFF0000"/>
      </font>
    </dxf>
    <dxf>
      <font>
        <b val="0"/>
        <i/>
        <color rgb="FFFF0000"/>
      </font>
    </dxf>
    <dxf>
      <font>
        <b/>
        <i val="0"/>
        <color rgb="FFFF0000"/>
      </font>
    </dxf>
    <dxf>
      <font>
        <b/>
        <i val="0"/>
      </font>
    </dxf>
    <dxf>
      <font>
        <b/>
        <i val="0"/>
        <color rgb="FFFF0000"/>
      </font>
    </dxf>
    <dxf>
      <font>
        <b val="0"/>
        <i/>
        <color rgb="FFFF0000"/>
      </font>
    </dxf>
    <dxf>
      <font>
        <b/>
        <i val="0"/>
      </font>
    </dxf>
    <dxf>
      <font>
        <b/>
        <i val="0"/>
        <condense val="0"/>
        <extend val="0"/>
        <color indexed="16"/>
      </font>
    </dxf>
    <dxf>
      <font>
        <b/>
        <i val="0"/>
        <color rgb="FFFF0000"/>
      </font>
    </dxf>
    <dxf>
      <font>
        <b/>
        <i val="0"/>
        <condense val="0"/>
        <extend val="0"/>
      </font>
    </dxf>
    <dxf>
      <font>
        <b/>
        <i val="0"/>
      </font>
    </dxf>
    <dxf>
      <font>
        <color rgb="FFFF0000"/>
      </font>
    </dxf>
    <dxf>
      <font>
        <b/>
        <i val="0"/>
        <color rgb="FFFF0000"/>
      </font>
    </dxf>
    <dxf>
      <font>
        <color rgb="FFFF0000"/>
      </font>
    </dxf>
    <dxf>
      <font>
        <b/>
        <i val="0"/>
        <color rgb="FFFF0000"/>
      </font>
    </dxf>
    <dxf>
      <font>
        <b/>
        <i val="0"/>
      </font>
    </dxf>
    <dxf>
      <font>
        <b/>
        <i val="0"/>
      </font>
    </dxf>
    <dxf>
      <font>
        <color rgb="FFFF0000"/>
      </font>
    </dxf>
    <dxf>
      <font>
        <b/>
        <i val="0"/>
      </font>
    </dxf>
    <dxf>
      <font>
        <b/>
        <i val="0"/>
        <color rgb="FFFF0000"/>
      </font>
    </dxf>
    <dxf>
      <font>
        <b/>
        <i val="0"/>
        <condense val="0"/>
        <extend val="0"/>
      </font>
    </dxf>
    <dxf>
      <font>
        <b/>
        <i val="0"/>
        <condense val="0"/>
        <extend val="0"/>
        <color indexed="16"/>
      </font>
    </dxf>
    <dxf>
      <font>
        <b/>
        <i val="0"/>
        <color rgb="FFFF0000"/>
      </font>
    </dxf>
    <dxf>
      <font>
        <b/>
        <i val="0"/>
      </font>
    </dxf>
    <dxf>
      <font>
        <color rgb="FFFF0000"/>
      </font>
    </dxf>
    <dxf>
      <font>
        <b/>
        <i val="0"/>
        <color rgb="FFFF0000"/>
      </font>
    </dxf>
    <dxf>
      <font>
        <color rgb="FFFF0000"/>
      </font>
    </dxf>
    <dxf>
      <font>
        <color rgb="FFFF0000"/>
      </font>
    </dxf>
    <dxf>
      <font>
        <b/>
        <i val="0"/>
        <condense val="0"/>
        <extend val="0"/>
      </font>
    </dxf>
    <dxf>
      <font>
        <b/>
        <i val="0"/>
        <condense val="0"/>
        <extend val="0"/>
        <color indexed="16"/>
      </font>
    </dxf>
    <dxf>
      <font>
        <b/>
        <i val="0"/>
      </font>
    </dxf>
    <dxf>
      <font>
        <b/>
        <i val="0"/>
        <color rgb="FFFF0000"/>
      </font>
    </dxf>
    <dxf>
      <font>
        <b/>
        <i val="0"/>
        <color rgb="FFFF0000"/>
      </font>
    </dxf>
    <dxf>
      <font>
        <b/>
        <i val="0"/>
      </font>
    </dxf>
    <dxf>
      <font>
        <b/>
        <i val="0"/>
        <color rgb="FFFF0000"/>
      </font>
    </dxf>
    <dxf>
      <font>
        <color rgb="FFFF0000"/>
      </font>
    </dxf>
    <dxf>
      <font>
        <b/>
        <i val="0"/>
        <condense val="0"/>
        <extend val="0"/>
      </font>
    </dxf>
    <dxf>
      <font>
        <b/>
        <i val="0"/>
        <color rgb="FFFF0000"/>
      </font>
    </dxf>
    <dxf>
      <font>
        <color rgb="FFFF0000"/>
      </font>
    </dxf>
    <dxf>
      <font>
        <b/>
        <i val="0"/>
      </font>
    </dxf>
    <dxf>
      <font>
        <b/>
        <i val="0"/>
        <condense val="0"/>
        <extend val="0"/>
        <color indexed="16"/>
      </font>
    </dxf>
    <dxf>
      <font>
        <b/>
        <i val="0"/>
      </font>
    </dxf>
    <dxf>
      <font>
        <b/>
        <i val="0"/>
        <color rgb="FFFF0000"/>
      </font>
    </dxf>
    <dxf>
      <font>
        <color rgb="FFFF0000"/>
      </font>
    </dxf>
    <dxf>
      <font>
        <b/>
        <i val="0"/>
        <color rgb="FFFF0000"/>
      </font>
    </dxf>
    <dxf>
      <font>
        <color rgb="FFFF0000"/>
      </font>
    </dxf>
    <dxf>
      <font>
        <b/>
        <i val="0"/>
      </font>
    </dxf>
    <dxf>
      <font>
        <b/>
        <i val="0"/>
        <condense val="0"/>
        <extend val="0"/>
        <color indexed="16"/>
      </font>
    </dxf>
    <dxf>
      <font>
        <b/>
        <i val="0"/>
        <condense val="0"/>
        <extend val="0"/>
      </font>
    </dxf>
    <dxf>
      <font>
        <b/>
        <i val="0"/>
        <color rgb="FFFF0000"/>
      </font>
    </dxf>
    <dxf>
      <font>
        <b/>
        <i val="0"/>
      </font>
    </dxf>
    <dxf>
      <font>
        <color rgb="FFFF0000"/>
      </font>
    </dxf>
    <dxf>
      <font>
        <b/>
        <i val="0"/>
        <color rgb="FFFF0000"/>
      </font>
    </dxf>
    <dxf>
      <font>
        <b/>
        <i val="0"/>
      </font>
    </dxf>
    <dxf>
      <font>
        <color rgb="FFFF0000"/>
      </font>
    </dxf>
    <dxf>
      <font>
        <b/>
        <i val="0"/>
        <color rgb="FFFF0000"/>
      </font>
    </dxf>
    <dxf>
      <font>
        <b val="0"/>
        <i val="0"/>
        <color rgb="FFFF0000"/>
      </font>
    </dxf>
    <dxf>
      <font>
        <b/>
        <i val="0"/>
      </font>
    </dxf>
    <dxf>
      <font>
        <b val="0"/>
        <i val="0"/>
        <color rgb="FFFF0000"/>
      </font>
    </dxf>
    <dxf>
      <font>
        <b/>
        <i val="0"/>
      </font>
    </dxf>
    <dxf>
      <font>
        <b/>
        <i val="0"/>
        <color rgb="FFFF0000"/>
      </font>
    </dxf>
    <dxf>
      <font>
        <b/>
        <i val="0"/>
        <color rgb="FFFF0000"/>
      </font>
    </dxf>
    <dxf>
      <font>
        <b/>
        <i val="0"/>
      </font>
    </dxf>
    <dxf>
      <font>
        <b val="0"/>
        <i/>
        <color rgb="FFFF0000"/>
      </font>
    </dxf>
    <dxf>
      <font>
        <b/>
        <i val="0"/>
        <color rgb="FFFF0000"/>
      </font>
    </dxf>
    <dxf>
      <font>
        <b/>
        <i val="0"/>
      </font>
    </dxf>
    <dxf>
      <font>
        <color rgb="FFC00000"/>
      </font>
    </dxf>
    <dxf>
      <font>
        <b val="0"/>
        <i val="0"/>
        <strike val="0"/>
      </font>
    </dxf>
    <dxf>
      <font>
        <b/>
        <i val="0"/>
      </font>
    </dxf>
    <dxf>
      <font>
        <b/>
        <i val="0"/>
      </font>
    </dxf>
    <dxf>
      <font>
        <b/>
        <i val="0"/>
        <color rgb="FFFF0000"/>
      </font>
    </dxf>
    <dxf>
      <font>
        <b val="0"/>
        <i/>
        <color rgb="FFFF0000"/>
      </font>
    </dxf>
    <dxf>
      <font>
        <b/>
        <i val="0"/>
        <color rgb="FFFF0000"/>
      </font>
    </dxf>
    <dxf>
      <font>
        <b/>
        <i val="0"/>
        <color rgb="FFFF0000"/>
      </font>
    </dxf>
    <dxf>
      <font>
        <color rgb="FFC00000"/>
      </font>
    </dxf>
    <dxf>
      <font>
        <color rgb="FFC00000"/>
      </font>
    </dxf>
    <dxf>
      <font>
        <color rgb="FFFF0000"/>
      </font>
    </dxf>
    <dxf>
      <font>
        <color rgb="FFFF0000"/>
      </font>
    </dxf>
    <dxf>
      <font>
        <color rgb="FFFF0000"/>
      </font>
    </dxf>
    <dxf>
      <font>
        <color rgb="FFFF0000"/>
      </font>
    </dxf>
    <dxf>
      <font>
        <b/>
        <i val="0"/>
      </font>
    </dxf>
    <dxf>
      <font>
        <color auto="1"/>
      </font>
    </dxf>
    <dxf>
      <font>
        <color rgb="FFFF0000"/>
      </font>
    </dxf>
    <dxf>
      <font>
        <color rgb="FFC00000"/>
      </font>
    </dxf>
    <dxf>
      <font>
        <b val="0"/>
        <i val="0"/>
        <u val="none"/>
      </font>
    </dxf>
    <dxf>
      <font>
        <b/>
        <i val="0"/>
        <color rgb="FFFF0000"/>
      </font>
    </dxf>
    <dxf>
      <font>
        <b/>
        <i val="0"/>
      </font>
    </dxf>
    <dxf>
      <font>
        <b/>
        <i val="0"/>
        <color rgb="FFFF0000"/>
      </font>
    </dxf>
    <dxf>
      <font>
        <color rgb="FFFF0000"/>
      </font>
    </dxf>
    <dxf>
      <font>
        <color rgb="FFFF0000"/>
      </font>
    </dxf>
    <dxf>
      <font>
        <color rgb="FFC00000"/>
      </font>
    </dxf>
    <dxf>
      <font>
        <color rgb="FFFF0000"/>
      </font>
    </dxf>
    <dxf>
      <font>
        <color rgb="FFFF0000"/>
      </font>
    </dxf>
    <dxf>
      <font>
        <color rgb="FFFF0000"/>
      </font>
    </dxf>
    <dxf>
      <font>
        <color rgb="FFFF0000"/>
      </font>
    </dxf>
    <dxf>
      <font>
        <b/>
        <i val="0"/>
        <color rgb="FFFF0000"/>
      </font>
    </dxf>
    <dxf>
      <font>
        <b val="0"/>
        <i val="0"/>
        <strike val="0"/>
      </font>
    </dxf>
    <dxf>
      <font>
        <b val="0"/>
        <i val="0"/>
        <u val="none"/>
      </font>
    </dxf>
    <dxf>
      <font>
        <b/>
        <i val="0"/>
      </font>
    </dxf>
    <dxf>
      <font>
        <b val="0"/>
        <i val="0"/>
        <color rgb="FFFF0000"/>
      </font>
    </dxf>
    <dxf>
      <font>
        <b/>
        <i val="0"/>
      </font>
    </dxf>
    <dxf>
      <font>
        <b val="0"/>
        <i val="0"/>
        <color rgb="FFFF0000"/>
      </font>
    </dxf>
    <dxf>
      <font>
        <b/>
        <i val="0"/>
        <color rgb="FFFF0000"/>
      </font>
    </dxf>
    <dxf>
      <font>
        <color rgb="FFFF0000"/>
      </font>
    </dxf>
    <dxf>
      <font>
        <b/>
        <i val="0"/>
      </font>
    </dxf>
    <dxf>
      <font>
        <b/>
        <i val="0"/>
        <color rgb="FFFF0000"/>
      </font>
    </dxf>
    <dxf>
      <font>
        <color rgb="FFFF0000"/>
      </font>
    </dxf>
    <dxf>
      <font>
        <b/>
        <i val="0"/>
      </font>
    </dxf>
    <dxf>
      <font>
        <b/>
        <i val="0"/>
        <color rgb="FFFF0000"/>
      </font>
    </dxf>
    <dxf>
      <font>
        <b/>
        <i val="0"/>
      </font>
    </dxf>
    <dxf>
      <font>
        <b/>
        <i val="0"/>
        <color rgb="FFFF0000"/>
      </font>
    </dxf>
    <dxf>
      <font>
        <b/>
        <i val="0"/>
        <color rgb="FFFF0000"/>
      </font>
    </dxf>
    <dxf>
      <font>
        <b/>
        <i val="0"/>
      </font>
    </dxf>
    <dxf>
      <font>
        <b val="0"/>
        <i/>
        <color rgb="FFFF0000"/>
      </font>
    </dxf>
    <dxf>
      <font>
        <b/>
        <i val="0"/>
        <color rgb="FFFF0000"/>
      </font>
    </dxf>
    <dxf>
      <font>
        <b/>
        <i val="0"/>
      </font>
    </dxf>
    <dxf>
      <font>
        <b/>
        <i val="0"/>
        <color rgb="FFFF0000"/>
      </font>
    </dxf>
    <dxf>
      <font>
        <b val="0"/>
        <i/>
        <color rgb="FFFF0000"/>
      </font>
    </dxf>
    <dxf>
      <font>
        <b/>
        <i val="0"/>
        <color rgb="FFFF0000"/>
      </font>
    </dxf>
    <dxf>
      <font>
        <b/>
        <i val="0"/>
      </font>
    </dxf>
    <dxf>
      <font>
        <b/>
        <i val="0"/>
        <color rgb="FFFF0000"/>
      </font>
    </dxf>
    <dxf>
      <font>
        <color rgb="FFFF0000"/>
      </font>
    </dxf>
    <dxf>
      <font>
        <color auto="1"/>
      </font>
    </dxf>
    <dxf>
      <font>
        <color rgb="FFC00000"/>
      </font>
    </dxf>
    <dxf>
      <font>
        <color rgb="FFC00000"/>
      </font>
    </dxf>
    <dxf>
      <font>
        <color rgb="FFC00000"/>
      </font>
    </dxf>
    <dxf>
      <font>
        <b/>
        <i val="0"/>
      </font>
    </dxf>
    <dxf>
      <font>
        <b/>
        <i val="0"/>
      </font>
    </dxf>
    <dxf>
      <font>
        <b/>
        <i val="0"/>
        <color rgb="FFFF0000"/>
      </font>
    </dxf>
    <dxf>
      <font>
        <b/>
        <i val="0"/>
        <color rgb="FFFF0000"/>
      </font>
    </dxf>
    <dxf>
      <font>
        <b/>
        <i val="0"/>
        <color rgb="FFFF0000"/>
      </font>
    </dxf>
    <dxf>
      <font>
        <b/>
        <i val="0"/>
        <condense val="0"/>
        <extend val="0"/>
      </font>
    </dxf>
    <dxf>
      <font>
        <b/>
        <i val="0"/>
        <condense val="0"/>
        <extend val="0"/>
        <color indexed="16"/>
      </font>
    </dxf>
    <dxf>
      <font>
        <color rgb="FFFF0000"/>
      </font>
    </dxf>
    <dxf>
      <font>
        <color rgb="FFFF0000"/>
      </font>
    </dxf>
    <dxf>
      <font>
        <b/>
        <i val="0"/>
      </font>
    </dxf>
    <dxf>
      <font>
        <b/>
        <i val="0"/>
        <condense val="0"/>
        <extend val="0"/>
      </font>
    </dxf>
    <dxf>
      <font>
        <color rgb="FFFF0000"/>
      </font>
    </dxf>
    <dxf>
      <font>
        <b/>
        <i val="0"/>
      </font>
    </dxf>
    <dxf>
      <font>
        <b/>
        <i val="0"/>
        <color rgb="FFFF0000"/>
      </font>
    </dxf>
    <dxf>
      <font>
        <color rgb="FFFF0000"/>
      </font>
    </dxf>
    <dxf>
      <font>
        <b/>
        <i val="0"/>
        <color rgb="FFFF0000"/>
      </font>
    </dxf>
    <dxf>
      <font>
        <b/>
        <i val="0"/>
        <color rgb="FFFF0000"/>
      </font>
    </dxf>
    <dxf>
      <font>
        <color rgb="FFFF0000"/>
      </font>
    </dxf>
    <dxf>
      <font>
        <condense val="0"/>
        <extend val="0"/>
        <color rgb="FF9C0006"/>
      </font>
    </dxf>
    <dxf>
      <font>
        <b/>
        <i val="0"/>
        <color rgb="FFFF0000"/>
      </font>
    </dxf>
    <dxf>
      <font>
        <color rgb="FFFF0000"/>
      </font>
    </dxf>
    <dxf>
      <font>
        <condense val="0"/>
        <extend val="0"/>
        <color rgb="FF9C0006"/>
      </font>
    </dxf>
    <dxf>
      <font>
        <color rgb="FFFF0000"/>
      </font>
    </dxf>
    <dxf>
      <font>
        <b/>
        <i val="0"/>
      </font>
    </dxf>
    <dxf>
      <font>
        <b/>
        <i val="0"/>
        <color rgb="FFFF0000"/>
      </font>
    </dxf>
    <dxf>
      <font>
        <b/>
        <i val="0"/>
      </font>
    </dxf>
    <dxf>
      <font>
        <color rgb="FFFF0000"/>
      </font>
    </dxf>
    <dxf>
      <font>
        <b/>
        <i val="0"/>
      </font>
    </dxf>
    <dxf>
      <font>
        <b/>
        <i val="0"/>
        <color rgb="FFFF0000"/>
      </font>
    </dxf>
    <dxf>
      <font>
        <b/>
        <i val="0"/>
      </font>
    </dxf>
    <dxf>
      <font>
        <b/>
        <i val="0"/>
      </font>
    </dxf>
    <dxf>
      <font>
        <b/>
        <i val="0"/>
        <color rgb="FFFF0000"/>
      </font>
    </dxf>
    <dxf>
      <font>
        <b/>
        <i val="0"/>
        <color rgb="FFFF0000"/>
      </font>
    </dxf>
    <dxf>
      <font>
        <b/>
        <i val="0"/>
      </font>
    </dxf>
    <dxf>
      <font>
        <b/>
        <i val="0"/>
      </font>
    </dxf>
    <dxf>
      <font>
        <color rgb="FFFF0000"/>
      </font>
    </dxf>
    <dxf>
      <font>
        <b/>
        <i val="0"/>
        <color rgb="FFFF0000"/>
      </font>
    </dxf>
    <dxf>
      <font>
        <b/>
        <i val="0"/>
        <color rgb="FFFF0000"/>
      </font>
    </dxf>
    <dxf>
      <font>
        <b/>
        <i val="0"/>
        <color rgb="FFFF0000"/>
      </font>
    </dxf>
    <dxf>
      <font>
        <b/>
        <i val="0"/>
      </font>
    </dxf>
    <dxf>
      <font>
        <b/>
        <i val="0"/>
        <color rgb="FFFF0000"/>
      </font>
    </dxf>
    <dxf>
      <font>
        <b/>
        <i val="0"/>
        <color auto="1"/>
      </font>
    </dxf>
    <dxf>
      <font>
        <b val="0"/>
        <i/>
        <color rgb="FFFF0000"/>
      </font>
    </dxf>
    <dxf>
      <font>
        <b/>
        <i val="0"/>
        <color rgb="FFFF0000"/>
      </font>
    </dxf>
    <dxf>
      <font>
        <b/>
        <i val="0"/>
        <color rgb="FFFF0000"/>
      </font>
    </dxf>
    <dxf>
      <font>
        <b/>
        <i val="0"/>
        <color rgb="FFFF0000"/>
      </font>
    </dxf>
    <dxf>
      <font>
        <b/>
        <i val="0"/>
        <color rgb="FFFF0000"/>
      </font>
    </dxf>
    <dxf>
      <font>
        <b val="0"/>
        <i/>
        <color rgb="FFFF0000"/>
      </font>
    </dxf>
    <dxf>
      <font>
        <b/>
        <i val="0"/>
        <color rgb="FFFF0000"/>
      </font>
    </dxf>
    <dxf>
      <font>
        <color rgb="FFFF0000"/>
      </font>
    </dxf>
    <dxf>
      <font>
        <b/>
        <i val="0"/>
        <color rgb="FFFF0000"/>
      </font>
    </dxf>
    <dxf>
      <font>
        <b/>
        <i val="0"/>
      </font>
    </dxf>
    <dxf>
      <font>
        <b/>
        <i val="0"/>
      </font>
    </dxf>
    <dxf>
      <font>
        <b/>
        <i val="0"/>
        <color rgb="FFFF0000"/>
      </font>
    </dxf>
    <dxf>
      <font>
        <b/>
        <i val="0"/>
      </font>
    </dxf>
    <dxf>
      <font>
        <b/>
        <i val="0"/>
        <color rgb="FFFF0000"/>
      </font>
    </dxf>
    <dxf>
      <font>
        <b/>
        <i val="0"/>
      </font>
    </dxf>
    <dxf>
      <font>
        <b/>
        <i val="0"/>
        <color rgb="FFFF0000"/>
      </font>
    </dxf>
    <dxf>
      <font>
        <b/>
        <i val="0"/>
        <color auto="1"/>
      </font>
    </dxf>
    <dxf>
      <font>
        <b/>
        <i val="0"/>
      </font>
    </dxf>
    <dxf>
      <font>
        <b/>
        <i val="0"/>
        <color rgb="FFFF0000"/>
      </font>
    </dxf>
    <dxf>
      <font>
        <color rgb="FFFF0000"/>
      </font>
    </dxf>
    <dxf>
      <font>
        <b/>
        <i val="0"/>
        <color rgb="FFFF0000"/>
      </font>
    </dxf>
    <dxf>
      <font>
        <b/>
        <i val="0"/>
      </font>
    </dxf>
    <dxf>
      <font>
        <color rgb="FFFF0000"/>
      </font>
    </dxf>
    <dxf>
      <font>
        <b/>
        <i val="0"/>
        <color rgb="FFFF0000"/>
      </font>
    </dxf>
    <dxf>
      <font>
        <color rgb="FFFF0000"/>
      </font>
    </dxf>
    <dxf>
      <font>
        <b/>
        <i val="0"/>
      </font>
    </dxf>
    <dxf>
      <font>
        <b/>
        <i val="0"/>
        <condense val="0"/>
        <extend val="0"/>
        <color indexed="16"/>
      </font>
    </dxf>
    <dxf>
      <font>
        <b/>
        <i val="0"/>
        <condense val="0"/>
        <extend val="0"/>
      </font>
    </dxf>
    <dxf>
      <font>
        <b/>
        <i val="0"/>
        <color rgb="FFFF0000"/>
      </font>
    </dxf>
    <dxf>
      <font>
        <b/>
        <i val="0"/>
        <color rgb="FFFF0000"/>
      </font>
    </dxf>
    <dxf>
      <font>
        <b/>
        <i val="0"/>
      </font>
    </dxf>
    <dxf>
      <font>
        <condense val="0"/>
        <extend val="0"/>
        <color rgb="FF9C0006"/>
      </font>
    </dxf>
    <dxf>
      <font>
        <color rgb="FFFF0000"/>
      </font>
    </dxf>
    <dxf>
      <font>
        <condense val="0"/>
        <extend val="0"/>
        <color rgb="FF9C0006"/>
      </font>
    </dxf>
    <dxf>
      <font>
        <b/>
        <i val="0"/>
        <color rgb="FFFF0000"/>
      </font>
    </dxf>
    <dxf>
      <font>
        <color rgb="FFFF0000"/>
      </font>
    </dxf>
    <dxf>
      <font>
        <b/>
        <i val="0"/>
        <color rgb="FFFF0000"/>
      </font>
    </dxf>
    <dxf>
      <font>
        <b/>
        <i val="0"/>
        <color rgb="FFFF0000"/>
      </font>
    </dxf>
    <dxf>
      <font>
        <b/>
        <i val="0"/>
        <condense val="0"/>
        <extend val="0"/>
      </font>
    </dxf>
    <dxf>
      <font>
        <b/>
        <i val="0"/>
        <condense val="0"/>
        <extend val="0"/>
        <color indexed="16"/>
      </font>
    </dxf>
    <dxf>
      <font>
        <b/>
        <i val="0"/>
      </font>
    </dxf>
    <dxf>
      <font>
        <color rgb="FFFF0000"/>
      </font>
    </dxf>
    <dxf>
      <font>
        <b/>
        <i val="0"/>
      </font>
    </dxf>
    <dxf>
      <font>
        <b/>
        <i val="0"/>
        <color rgb="FFFF0000"/>
      </font>
    </dxf>
    <dxf>
      <font>
        <b/>
        <i val="0"/>
      </font>
    </dxf>
    <dxf>
      <font>
        <color rgb="FFFF0000"/>
      </font>
    </dxf>
    <dxf>
      <font>
        <b/>
        <i val="0"/>
        <condense val="0"/>
        <extend val="0"/>
      </font>
    </dxf>
    <dxf>
      <font>
        <b/>
        <i val="0"/>
        <condense val="0"/>
        <extend val="0"/>
        <color indexed="16"/>
      </font>
    </dxf>
    <dxf>
      <font>
        <color rgb="FFFF0000"/>
      </font>
    </dxf>
    <dxf>
      <font>
        <b/>
        <i val="0"/>
      </font>
    </dxf>
    <dxf>
      <font>
        <b/>
        <i val="0"/>
        <color rgb="FFFF0000"/>
      </font>
    </dxf>
    <dxf>
      <font>
        <b/>
        <i val="0"/>
        <color rgb="FFFF0000"/>
      </font>
    </dxf>
    <dxf>
      <font>
        <b/>
        <i val="0"/>
      </font>
    </dxf>
    <dxf>
      <font>
        <b/>
        <i val="0"/>
        <color rgb="FFFF0000"/>
      </font>
    </dxf>
    <dxf>
      <font>
        <b/>
        <i val="0"/>
        <color rgb="FFFF0000"/>
      </font>
    </dxf>
    <dxf>
      <font>
        <b/>
        <i val="0"/>
      </font>
    </dxf>
    <dxf>
      <font>
        <color rgb="FFFF0000"/>
      </font>
    </dxf>
    <dxf>
      <font>
        <b/>
        <i val="0"/>
        <color rgb="FFFF0000"/>
      </font>
    </dxf>
    <dxf>
      <font>
        <b/>
        <i val="0"/>
      </font>
    </dxf>
    <dxf>
      <font>
        <b/>
        <i val="0"/>
      </font>
    </dxf>
    <dxf>
      <font>
        <b/>
        <i val="0"/>
        <color rgb="FFFF0000"/>
      </font>
    </dxf>
    <dxf>
      <font>
        <b val="0"/>
        <i/>
        <color rgb="FFFF0000"/>
      </font>
    </dxf>
    <dxf>
      <font>
        <b/>
        <i val="0"/>
        <color rgb="FFFF0000"/>
      </font>
    </dxf>
    <dxf>
      <font>
        <b/>
        <i val="0"/>
      </font>
    </dxf>
    <dxf>
      <font>
        <b/>
        <i val="0"/>
        <color rgb="FFFF0000"/>
      </font>
    </dxf>
    <dxf>
      <font>
        <b/>
        <i val="0"/>
        <color auto="1"/>
      </font>
    </dxf>
    <dxf>
      <font>
        <b/>
        <i val="0"/>
        <color rgb="FFFF0000"/>
      </font>
    </dxf>
    <dxf>
      <font>
        <b/>
        <i val="0"/>
        <color rgb="FFFF0000"/>
      </font>
    </dxf>
    <dxf>
      <font>
        <b/>
        <i val="0"/>
      </font>
    </dxf>
    <dxf>
      <font>
        <b/>
        <i val="0"/>
        <color rgb="FFFF0000"/>
      </font>
    </dxf>
    <dxf>
      <font>
        <b/>
        <i val="0"/>
        <color rgb="FFFF0000"/>
      </font>
    </dxf>
    <dxf>
      <font>
        <b/>
        <i val="0"/>
        <condense val="0"/>
        <extend val="0"/>
      </font>
    </dxf>
    <dxf>
      <font>
        <b/>
        <i val="0"/>
        <condense val="0"/>
        <extend val="0"/>
        <color indexed="16"/>
      </font>
    </dxf>
    <dxf>
      <font>
        <b/>
        <i val="0"/>
      </font>
    </dxf>
    <dxf>
      <font>
        <color rgb="FFFF0000"/>
      </font>
    </dxf>
    <dxf>
      <font>
        <color rgb="FFFF0000"/>
      </font>
    </dxf>
    <dxf>
      <font>
        <b/>
        <i val="0"/>
      </font>
    </dxf>
    <dxf>
      <font>
        <b/>
        <i val="0"/>
        <color rgb="FFFF0000"/>
      </font>
    </dxf>
    <dxf>
      <font>
        <b/>
        <i val="0"/>
        <color auto="1"/>
      </font>
    </dxf>
    <dxf>
      <font>
        <b/>
        <i val="0"/>
        <color rgb="FFFF0000"/>
      </font>
    </dxf>
    <dxf>
      <font>
        <b/>
        <i val="0"/>
      </font>
    </dxf>
    <dxf>
      <font>
        <b/>
        <i val="0"/>
        <color rgb="FFFF0000"/>
      </font>
    </dxf>
    <dxf>
      <font>
        <color rgb="FFFF0000"/>
      </font>
    </dxf>
    <dxf>
      <font>
        <b/>
        <i val="0"/>
      </font>
    </dxf>
    <dxf>
      <font>
        <b/>
        <i val="0"/>
        <color rgb="FFFF0000"/>
      </font>
    </dxf>
    <dxf>
      <font>
        <b val="0"/>
        <i/>
        <color rgb="FFFF0000"/>
      </font>
    </dxf>
    <dxf>
      <font>
        <b/>
        <i val="0"/>
        <color rgb="FFFF0000"/>
      </font>
    </dxf>
    <dxf>
      <font>
        <b/>
        <i val="0"/>
      </font>
    </dxf>
    <dxf>
      <font>
        <b/>
        <i val="0"/>
        <color rgb="FFFF0000"/>
      </font>
    </dxf>
    <dxf>
      <font>
        <b/>
        <i val="0"/>
      </font>
    </dxf>
    <dxf>
      <font>
        <b/>
        <i val="0"/>
        <color rgb="FFFF0000"/>
      </font>
    </dxf>
    <dxf>
      <font>
        <b/>
        <i val="0"/>
        <color rgb="FFFF0000"/>
      </font>
    </dxf>
    <dxf>
      <font>
        <b/>
        <i val="0"/>
      </font>
    </dxf>
    <dxf>
      <font>
        <b/>
        <i val="0"/>
        <color rgb="FFFF0000"/>
      </font>
    </dxf>
    <dxf>
      <font>
        <b/>
        <i val="0"/>
      </font>
    </dxf>
    <dxf>
      <font>
        <condense val="0"/>
        <extend val="0"/>
        <color rgb="FF9C0006"/>
      </font>
    </dxf>
    <dxf>
      <font>
        <condense val="0"/>
        <extend val="0"/>
        <color rgb="FF9C0006"/>
      </font>
    </dxf>
    <dxf>
      <font>
        <color rgb="FFFF0000"/>
      </font>
    </dxf>
    <dxf>
      <font>
        <color rgb="FFFF0000"/>
      </font>
    </dxf>
    <dxf>
      <font>
        <color rgb="FFFF0000"/>
      </font>
    </dxf>
    <dxf>
      <font>
        <b/>
        <i val="0"/>
        <color rgb="FFFF0000"/>
      </font>
    </dxf>
    <dxf>
      <font>
        <b/>
        <i val="0"/>
        <condense val="0"/>
        <extend val="0"/>
      </font>
    </dxf>
    <dxf>
      <font>
        <b/>
        <i val="0"/>
      </font>
    </dxf>
    <dxf>
      <font>
        <b/>
        <i val="0"/>
        <condense val="0"/>
        <extend val="0"/>
        <color indexed="16"/>
      </font>
    </dxf>
    <dxf>
      <font>
        <color rgb="FFFF0000"/>
      </font>
    </dxf>
    <dxf>
      <font>
        <b/>
        <i val="0"/>
        <color rgb="FFFF0000"/>
      </font>
    </dxf>
    <dxf>
      <font>
        <color rgb="FFFF0000"/>
      </font>
    </dxf>
    <dxf>
      <font>
        <b/>
        <i val="0"/>
        <color rgb="FFFF0000"/>
      </font>
    </dxf>
    <dxf>
      <font>
        <condense val="0"/>
        <extend val="0"/>
        <color rgb="FF9C0006"/>
      </font>
    </dxf>
    <dxf>
      <font>
        <condense val="0"/>
        <extend val="0"/>
        <color rgb="FF9C0006"/>
      </font>
    </dxf>
    <dxf>
      <font>
        <color rgb="FFFF0000"/>
      </font>
    </dxf>
    <dxf>
      <font>
        <color rgb="FFFF0000"/>
      </font>
    </dxf>
    <dxf>
      <font>
        <color rgb="FFFF0000"/>
      </font>
    </dxf>
    <dxf>
      <font>
        <color rgb="FFFF0000"/>
      </font>
    </dxf>
    <dxf>
      <font>
        <b/>
        <i val="0"/>
      </font>
    </dxf>
    <dxf>
      <font>
        <b/>
        <i val="0"/>
        <condense val="0"/>
        <extend val="0"/>
        <color indexed="16"/>
      </font>
    </dxf>
    <dxf>
      <font>
        <b/>
        <i val="0"/>
        <condense val="0"/>
        <extend val="0"/>
      </font>
    </dxf>
    <dxf>
      <font>
        <b/>
        <i val="0"/>
        <color rgb="FFFF0000"/>
      </font>
    </dxf>
    <dxf>
      <font>
        <b/>
        <i val="0"/>
      </font>
    </dxf>
    <dxf>
      <font>
        <b/>
        <i val="0"/>
        <color rgb="FFFF0000"/>
      </font>
    </dxf>
    <dxf>
      <font>
        <b/>
        <i val="0"/>
      </font>
    </dxf>
    <dxf>
      <font>
        <b val="0"/>
        <i/>
        <color rgb="FFFF0000"/>
      </font>
    </dxf>
    <dxf>
      <font>
        <b/>
        <i val="0"/>
      </font>
    </dxf>
    <dxf>
      <font>
        <b/>
        <i val="0"/>
        <color rgb="FFFF0000"/>
      </font>
    </dxf>
    <dxf>
      <font>
        <color rgb="FFFF0000"/>
      </font>
    </dxf>
    <dxf>
      <font>
        <b/>
        <i val="0"/>
        <color rgb="FFFF0000"/>
      </font>
    </dxf>
    <dxf>
      <font>
        <color rgb="FFFF0000"/>
      </font>
    </dxf>
    <dxf>
      <font>
        <color rgb="FFFF0000"/>
      </font>
    </dxf>
    <dxf>
      <font>
        <b/>
        <i val="0"/>
        <color rgb="FFFF0000"/>
      </font>
    </dxf>
    <dxf>
      <font>
        <color rgb="FFFF0000"/>
      </font>
    </dxf>
    <dxf>
      <font>
        <b val="0"/>
        <i/>
        <color rgb="FFFF0000"/>
      </font>
    </dxf>
    <dxf>
      <font>
        <b/>
        <i val="0"/>
        <color rgb="FFFF0000"/>
      </font>
    </dxf>
    <dxf>
      <font>
        <b/>
        <i val="0"/>
      </font>
    </dxf>
    <dxf>
      <font>
        <b/>
        <i val="0"/>
        <color rgb="FFFF0000"/>
      </font>
    </dxf>
    <dxf>
      <font>
        <b/>
        <i val="0"/>
        <condense val="0"/>
        <extend val="0"/>
      </font>
    </dxf>
    <dxf>
      <font>
        <b/>
        <i val="0"/>
      </font>
    </dxf>
    <dxf>
      <font>
        <b/>
        <i val="0"/>
        <color rgb="FFFF0000"/>
      </font>
    </dxf>
    <dxf>
      <font>
        <b/>
        <i val="0"/>
        <color rgb="FFFF0000"/>
      </font>
    </dxf>
    <dxf>
      <font>
        <color rgb="FFFF0000"/>
      </font>
    </dxf>
    <dxf>
      <font>
        <b/>
        <i val="0"/>
      </font>
    </dxf>
    <dxf>
      <font>
        <b/>
        <i val="0"/>
        <condense val="0"/>
        <extend val="0"/>
        <color indexed="16"/>
      </font>
    </dxf>
    <dxf>
      <font>
        <color rgb="FFFF0000"/>
      </font>
    </dxf>
    <dxf>
      <font>
        <b/>
        <i val="0"/>
      </font>
    </dxf>
    <dxf>
      <font>
        <color rgb="FFFF0000"/>
      </font>
    </dxf>
    <dxf>
      <font>
        <b/>
        <i val="0"/>
        <condense val="0"/>
        <extend val="0"/>
      </font>
    </dxf>
    <dxf>
      <font>
        <b/>
        <i val="0"/>
        <condense val="0"/>
        <extend val="0"/>
        <color indexed="16"/>
      </font>
    </dxf>
    <dxf>
      <font>
        <b/>
        <i val="0"/>
        <color rgb="FFFF0000"/>
      </font>
    </dxf>
    <dxf>
      <font>
        <b/>
        <i val="0"/>
        <color rgb="FFFF0000"/>
      </font>
    </dxf>
    <dxf>
      <font>
        <color rgb="FFFF0000"/>
      </font>
    </dxf>
    <dxf>
      <font>
        <b/>
        <i val="0"/>
      </font>
    </dxf>
    <dxf>
      <font>
        <b/>
        <i val="0"/>
        <color rgb="FFFF0000"/>
      </font>
    </dxf>
    <dxf>
      <font>
        <b/>
        <i val="0"/>
      </font>
    </dxf>
    <dxf>
      <font>
        <b/>
        <i val="0"/>
        <color rgb="FFFF0000"/>
      </font>
    </dxf>
    <dxf>
      <font>
        <color rgb="FFFF0000"/>
      </font>
    </dxf>
    <dxf>
      <font>
        <b/>
        <i val="0"/>
        <color rgb="FFFF0000"/>
      </font>
    </dxf>
    <dxf>
      <font>
        <color rgb="FFFF0000"/>
      </font>
    </dxf>
    <dxf>
      <font>
        <b/>
        <i val="0"/>
      </font>
    </dxf>
    <dxf>
      <font>
        <b/>
        <i val="0"/>
        <condense val="0"/>
        <extend val="0"/>
        <color indexed="16"/>
      </font>
    </dxf>
    <dxf>
      <font>
        <b/>
        <i val="0"/>
        <condense val="0"/>
        <extend val="0"/>
      </font>
    </dxf>
    <dxf>
      <font>
        <b/>
        <i val="0"/>
        <color rgb="FFFF0000"/>
      </font>
    </dxf>
    <dxf>
      <font>
        <b/>
        <i val="0"/>
      </font>
    </dxf>
    <dxf>
      <font>
        <color rgb="FFFF0000"/>
      </font>
    </dxf>
    <dxf>
      <font>
        <b/>
        <i val="0"/>
        <color rgb="FFFF0000"/>
      </font>
    </dxf>
    <dxf>
      <font>
        <b/>
        <i val="0"/>
        <condense val="0"/>
        <extend val="0"/>
      </font>
    </dxf>
    <dxf>
      <font>
        <b/>
        <i val="0"/>
        <color rgb="FFFF0000"/>
      </font>
    </dxf>
    <dxf>
      <font>
        <color rgb="FFFF0000"/>
      </font>
    </dxf>
    <dxf>
      <font>
        <b/>
        <i val="0"/>
      </font>
    </dxf>
    <dxf>
      <font>
        <b/>
        <i val="0"/>
        <condense val="0"/>
        <extend val="0"/>
        <color indexed="16"/>
      </font>
    </dxf>
    <dxf>
      <font>
        <b/>
        <i val="0"/>
      </font>
    </dxf>
    <dxf>
      <font>
        <b/>
        <i val="0"/>
      </font>
    </dxf>
    <dxf>
      <font>
        <b/>
        <i val="0"/>
        <color rgb="FFFF0000"/>
      </font>
    </dxf>
    <dxf>
      <font>
        <color rgb="FFFF0000"/>
      </font>
    </dxf>
    <dxf>
      <font>
        <b/>
        <i val="0"/>
        <color rgb="FFFF0000"/>
      </font>
    </dxf>
    <dxf>
      <font>
        <color rgb="FFFF0000"/>
      </font>
    </dxf>
    <dxf>
      <font>
        <b/>
        <i val="0"/>
      </font>
    </dxf>
    <dxf>
      <font>
        <b/>
        <i val="0"/>
        <condense val="0"/>
        <extend val="0"/>
        <color indexed="16"/>
      </font>
    </dxf>
    <dxf>
      <font>
        <b/>
        <i val="0"/>
        <condense val="0"/>
        <extend val="0"/>
      </font>
    </dxf>
    <dxf>
      <font>
        <b/>
        <i val="0"/>
        <color rgb="FFFF0000"/>
      </font>
    </dxf>
    <dxf>
      <font>
        <color rgb="FFFF0000"/>
      </font>
    </dxf>
    <dxf>
      <font>
        <b/>
        <i val="0"/>
        <color rgb="FFFF0000"/>
      </font>
    </dxf>
    <dxf>
      <font>
        <color rgb="FFFF0000"/>
      </font>
    </dxf>
    <dxf>
      <font>
        <b/>
        <i val="0"/>
        <color rgb="FFFF0000"/>
      </font>
    </dxf>
    <dxf>
      <font>
        <b/>
        <i val="0"/>
      </font>
    </dxf>
    <dxf>
      <font>
        <b/>
        <i val="0"/>
        <condense val="0"/>
        <extend val="0"/>
      </font>
    </dxf>
    <dxf>
      <font>
        <b/>
        <i val="0"/>
        <condense val="0"/>
        <extend val="0"/>
        <color indexed="16"/>
      </font>
    </dxf>
    <dxf>
      <font>
        <b/>
        <i val="0"/>
      </font>
    </dxf>
    <dxf>
      <font>
        <b/>
        <i val="0"/>
        <color rgb="FFFF0000"/>
      </font>
    </dxf>
    <dxf>
      <font>
        <b/>
        <i val="0"/>
      </font>
    </dxf>
    <dxf>
      <font>
        <color rgb="FFFF0000"/>
      </font>
    </dxf>
    <dxf>
      <font>
        <b/>
        <i val="0"/>
        <color rgb="FFFF0000"/>
      </font>
    </dxf>
    <dxf>
      <font>
        <b/>
        <i val="0"/>
        <color rgb="FFFF0000"/>
      </font>
    </dxf>
    <dxf>
      <font>
        <b/>
        <i val="0"/>
        <condense val="0"/>
        <extend val="0"/>
      </font>
    </dxf>
    <dxf>
      <font>
        <b/>
        <i val="0"/>
        <condense val="0"/>
        <extend val="0"/>
        <color indexed="16"/>
      </font>
    </dxf>
    <dxf>
      <font>
        <b/>
        <i val="0"/>
        <color rgb="FFFF0000"/>
      </font>
    </dxf>
    <dxf>
      <font>
        <b/>
        <i val="0"/>
      </font>
    </dxf>
    <dxf>
      <font>
        <b/>
        <i val="0"/>
      </font>
    </dxf>
    <dxf>
      <font>
        <color rgb="FFFF0000"/>
      </font>
    </dxf>
    <dxf>
      <font>
        <b/>
        <i val="0"/>
        <color rgb="FFFF0000"/>
      </font>
    </dxf>
    <dxf>
      <font>
        <b/>
        <i val="0"/>
      </font>
    </dxf>
    <dxf>
      <font>
        <b/>
        <i val="0"/>
        <condense val="0"/>
        <extend val="0"/>
      </font>
    </dxf>
    <dxf>
      <font>
        <b/>
        <i val="0"/>
        <color rgb="FFFF0000"/>
      </font>
    </dxf>
    <dxf>
      <font>
        <color rgb="FFFF0000"/>
      </font>
    </dxf>
    <dxf>
      <font>
        <b/>
        <i val="0"/>
        <color rgb="FFFF0000"/>
      </font>
    </dxf>
    <dxf>
      <font>
        <color rgb="FFFF0000"/>
      </font>
    </dxf>
    <dxf>
      <font>
        <b/>
        <i val="0"/>
      </font>
    </dxf>
    <dxf>
      <font>
        <b/>
        <i val="0"/>
        <condense val="0"/>
        <extend val="0"/>
        <color indexed="16"/>
      </font>
    </dxf>
    <dxf>
      <font>
        <b/>
        <i val="0"/>
      </font>
    </dxf>
    <dxf>
      <font>
        <b/>
        <i val="0"/>
        <color rgb="FFFF0000"/>
      </font>
    </dxf>
    <dxf>
      <font>
        <color rgb="FFFF0000"/>
      </font>
    </dxf>
    <dxf>
      <font>
        <b/>
        <i val="0"/>
        <color rgb="FFFF0000"/>
      </font>
    </dxf>
    <dxf>
      <font>
        <color rgb="FFFF0000"/>
      </font>
    </dxf>
    <dxf>
      <font>
        <b/>
        <i val="0"/>
        <condense val="0"/>
        <extend val="0"/>
        <color indexed="16"/>
      </font>
    </dxf>
    <dxf>
      <font>
        <b/>
        <i val="0"/>
        <condense val="0"/>
        <extend val="0"/>
      </font>
    </dxf>
    <dxf>
      <font>
        <b/>
        <i val="0"/>
      </font>
    </dxf>
    <dxf>
      <font>
        <b/>
        <i val="0"/>
      </font>
    </dxf>
    <dxf>
      <font>
        <b/>
        <i val="0"/>
        <color rgb="FFFF0000"/>
      </font>
    </dxf>
    <dxf>
      <font>
        <b/>
        <i val="0"/>
      </font>
    </dxf>
    <dxf>
      <font>
        <b/>
        <i val="0"/>
        <color rgb="FFFF0000"/>
      </font>
    </dxf>
    <dxf>
      <font>
        <color rgb="FFFF0000"/>
      </font>
    </dxf>
    <dxf>
      <font>
        <b/>
        <i val="0"/>
        <color rgb="FFFF0000"/>
      </font>
    </dxf>
    <dxf>
      <font>
        <color rgb="FFFF0000"/>
      </font>
    </dxf>
    <dxf>
      <font>
        <b/>
        <i val="0"/>
      </font>
    </dxf>
    <dxf>
      <font>
        <b/>
        <i val="0"/>
        <condense val="0"/>
        <extend val="0"/>
        <color indexed="16"/>
      </font>
    </dxf>
    <dxf>
      <font>
        <b/>
        <i val="0"/>
        <condense val="0"/>
        <extend val="0"/>
      </font>
    </dxf>
    <dxf>
      <font>
        <color rgb="FFFF0000"/>
      </font>
    </dxf>
    <dxf>
      <font>
        <b/>
        <i val="0"/>
        <color rgb="FFFF0000"/>
      </font>
    </dxf>
    <dxf>
      <font>
        <b/>
        <i val="0"/>
        <color rgb="FFFF0000"/>
      </font>
    </dxf>
    <dxf>
      <font>
        <b/>
        <i val="0"/>
      </font>
    </dxf>
    <dxf>
      <font>
        <b/>
        <i val="0"/>
      </font>
    </dxf>
    <dxf>
      <font>
        <condense val="0"/>
        <extend val="0"/>
        <color rgb="FF9C0006"/>
      </font>
    </dxf>
    <dxf>
      <font>
        <b/>
        <i val="0"/>
      </font>
    </dxf>
    <dxf>
      <font>
        <b/>
        <i val="0"/>
      </font>
    </dxf>
    <dxf>
      <font>
        <b/>
        <i val="0"/>
        <color rgb="FFFF0000"/>
      </font>
    </dxf>
    <dxf>
      <font>
        <color rgb="FFFF0000"/>
      </font>
    </dxf>
    <dxf>
      <font>
        <color rgb="FFFF0000"/>
      </font>
    </dxf>
    <dxf>
      <font>
        <b/>
        <i val="0"/>
        <color rgb="FFFF0000"/>
      </font>
    </dxf>
    <dxf>
      <font>
        <color rgb="FFFF0000"/>
      </font>
    </dxf>
    <dxf>
      <font>
        <b/>
        <i val="0"/>
      </font>
    </dxf>
    <dxf>
      <font>
        <b/>
        <i val="0"/>
        <condense val="0"/>
        <extend val="0"/>
        <color indexed="16"/>
      </font>
    </dxf>
    <dxf>
      <font>
        <b/>
        <i val="0"/>
        <condense val="0"/>
        <extend val="0"/>
      </font>
    </dxf>
    <dxf>
      <font>
        <b/>
        <i val="0"/>
        <color rgb="FFFF0000"/>
      </font>
    </dxf>
    <dxf>
      <font>
        <b/>
        <i val="0"/>
      </font>
    </dxf>
    <dxf>
      <font>
        <b/>
        <i val="0"/>
        <color rgb="FFFF0000"/>
      </font>
    </dxf>
    <dxf>
      <font>
        <b/>
        <i val="0"/>
        <color rgb="FFFF0000"/>
      </font>
    </dxf>
    <dxf>
      <font>
        <b/>
        <i val="0"/>
        <color rgb="FFFF0000"/>
      </font>
    </dxf>
    <dxf>
      <font>
        <b/>
        <i val="0"/>
      </font>
    </dxf>
    <dxf>
      <font>
        <b/>
        <i val="0"/>
        <color rgb="FFFF0000"/>
      </font>
    </dxf>
    <dxf>
      <font>
        <b/>
        <i val="0"/>
        <condense val="0"/>
        <extend val="0"/>
      </font>
    </dxf>
    <dxf>
      <font>
        <b/>
        <i val="0"/>
        <condense val="0"/>
        <extend val="0"/>
        <color indexed="16"/>
      </font>
    </dxf>
    <dxf>
      <font>
        <b/>
        <i val="0"/>
      </font>
    </dxf>
    <dxf>
      <font>
        <color rgb="FFFF0000"/>
      </font>
    </dxf>
    <dxf>
      <font>
        <color rgb="FFFF0000"/>
      </font>
    </dxf>
    <dxf>
      <font>
        <b/>
        <i val="0"/>
      </font>
    </dxf>
    <dxf>
      <font>
        <color rgb="FFFF0000"/>
      </font>
    </dxf>
    <dxf>
      <font>
        <b/>
        <i val="0"/>
      </font>
    </dxf>
    <dxf>
      <font>
        <b/>
        <i val="0"/>
        <color rgb="FFFF0000"/>
      </font>
    </dxf>
    <dxf>
      <font>
        <b/>
        <i val="0"/>
        <condense val="0"/>
        <extend val="0"/>
      </font>
    </dxf>
    <dxf>
      <font>
        <b/>
        <i val="0"/>
        <condense val="0"/>
        <extend val="0"/>
        <color indexed="16"/>
      </font>
    </dxf>
    <dxf>
      <font>
        <b/>
        <i val="0"/>
      </font>
    </dxf>
    <dxf>
      <font>
        <b/>
        <i val="0"/>
        <color rgb="FFFF0000"/>
      </font>
    </dxf>
    <dxf>
      <font>
        <color rgb="FFFF0000"/>
      </font>
    </dxf>
    <dxf>
      <font>
        <b/>
        <i val="0"/>
        <color rgb="FFFF0000"/>
      </font>
    </dxf>
    <dxf>
      <font>
        <b/>
        <i val="0"/>
      </font>
    </dxf>
    <dxf>
      <font>
        <color rgb="FFC00000"/>
      </font>
    </dxf>
    <dxf>
      <font>
        <color auto="1"/>
      </font>
    </dxf>
    <dxf>
      <font>
        <color rgb="FFC00000"/>
      </font>
    </dxf>
    <dxf>
      <font>
        <color rgb="FFC00000"/>
      </font>
    </dxf>
    <dxf>
      <font>
        <b/>
        <i val="0"/>
        <color rgb="FFFF0000"/>
      </font>
    </dxf>
    <dxf>
      <font>
        <b/>
        <i val="0"/>
      </font>
    </dxf>
    <dxf>
      <font>
        <b val="0"/>
        <i val="0"/>
        <strike val="0"/>
      </font>
    </dxf>
    <dxf>
      <font>
        <b val="0"/>
        <i val="0"/>
        <u val="none"/>
      </font>
    </dxf>
    <dxf>
      <font>
        <b/>
        <i val="0"/>
        <color rgb="FFFF0000"/>
      </font>
    </dxf>
    <dxf>
      <font>
        <b val="0"/>
        <i val="0"/>
        <color rgb="FFFF0000"/>
      </font>
    </dxf>
    <dxf>
      <font>
        <b/>
        <i val="0"/>
      </font>
    </dxf>
    <dxf>
      <font>
        <b val="0"/>
        <i val="0"/>
        <color rgb="FFFF0000"/>
      </font>
    </dxf>
    <dxf>
      <font>
        <b/>
        <i val="0"/>
        <color rgb="FFFF0000"/>
      </font>
    </dxf>
    <dxf>
      <font>
        <color rgb="FFFF0000"/>
      </font>
    </dxf>
    <dxf>
      <font>
        <b/>
        <i val="0"/>
      </font>
    </dxf>
    <dxf>
      <font>
        <b/>
        <i val="0"/>
        <color rgb="FFFF0000"/>
      </font>
    </dxf>
    <dxf>
      <font>
        <color rgb="FFFF0000"/>
      </font>
    </dxf>
    <dxf>
      <font>
        <b/>
        <i val="0"/>
      </font>
    </dxf>
    <dxf>
      <font>
        <b/>
        <i val="0"/>
        <color rgb="FFFF0000"/>
      </font>
    </dxf>
    <dxf>
      <font>
        <b/>
        <i val="0"/>
      </font>
    </dxf>
    <dxf>
      <font>
        <b/>
        <i val="0"/>
        <color rgb="FFFF0000"/>
      </font>
    </dxf>
    <dxf>
      <font>
        <b/>
        <i val="0"/>
        <color rgb="FFFF0000"/>
      </font>
    </dxf>
    <dxf>
      <font>
        <b/>
        <i val="0"/>
      </font>
    </dxf>
    <dxf>
      <font>
        <b val="0"/>
        <i/>
        <color rgb="FFFF0000"/>
      </font>
    </dxf>
    <dxf>
      <font>
        <b/>
        <i val="0"/>
        <color rgb="FFFF0000"/>
      </font>
    </dxf>
    <dxf>
      <font>
        <b/>
        <i val="0"/>
      </font>
    </dxf>
    <dxf>
      <font>
        <b val="0"/>
        <i/>
        <color rgb="FFFF0000"/>
      </font>
    </dxf>
    <dxf>
      <font>
        <b/>
        <i val="0"/>
        <color rgb="FFFF0000"/>
      </font>
    </dxf>
    <dxf>
      <font>
        <b/>
        <i val="0"/>
      </font>
    </dxf>
    <dxf>
      <font>
        <b/>
        <i val="0"/>
        <color rgb="FFFF0000"/>
      </font>
    </dxf>
    <dxf>
      <font>
        <color rgb="FFFF0000"/>
      </font>
    </dxf>
    <dxf>
      <font>
        <color rgb="FFC0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C00000"/>
      </font>
    </dxf>
    <dxf>
      <font>
        <b/>
        <i val="0"/>
      </font>
    </dxf>
    <dxf>
      <font>
        <color rgb="FFFF0000"/>
      </font>
    </dxf>
    <dxf>
      <font>
        <b/>
        <i val="0"/>
        <color rgb="FFFF0000"/>
      </font>
    </dxf>
    <dxf>
      <font>
        <b/>
        <i val="0"/>
      </font>
    </dxf>
    <dxf>
      <font>
        <color rgb="FFFF0000"/>
      </font>
    </dxf>
    <dxf>
      <font>
        <b/>
        <i val="0"/>
        <color rgb="FFFF0000"/>
      </font>
    </dxf>
    <dxf>
      <font>
        <b val="0"/>
        <i val="0"/>
        <color rgb="FFFF0000"/>
      </font>
    </dxf>
    <dxf>
      <font>
        <b/>
        <i val="0"/>
      </font>
    </dxf>
    <dxf>
      <font>
        <b/>
        <i val="0"/>
        <color rgb="FFFF0000"/>
      </font>
    </dxf>
    <dxf>
      <font>
        <b val="0"/>
        <i val="0"/>
        <color rgb="FFFF0000"/>
      </font>
    </dxf>
    <dxf>
      <font>
        <b/>
        <i val="0"/>
      </font>
    </dxf>
    <dxf>
      <font>
        <color rgb="FFC00000"/>
      </font>
    </dxf>
    <dxf>
      <font>
        <color rgb="FFC00000"/>
      </font>
    </dxf>
    <dxf>
      <font>
        <b/>
        <i val="0"/>
        <color rgb="FFFF0000"/>
      </font>
    </dxf>
    <dxf>
      <font>
        <b val="0"/>
        <i val="0"/>
        <u val="none"/>
      </font>
    </dxf>
    <dxf>
      <font>
        <b val="0"/>
        <i val="0"/>
        <strike val="0"/>
      </font>
    </dxf>
    <dxf>
      <font>
        <b/>
        <i val="0"/>
      </font>
    </dxf>
    <dxf>
      <font>
        <b/>
        <i val="0"/>
      </font>
    </dxf>
    <dxf>
      <font>
        <b/>
        <i val="0"/>
        <color rgb="FFFF0000"/>
      </font>
    </dxf>
    <dxf>
      <font>
        <b/>
        <i val="0"/>
      </font>
    </dxf>
    <dxf>
      <font>
        <b val="0"/>
        <i/>
        <color rgb="FFFF0000"/>
      </font>
    </dxf>
    <dxf>
      <font>
        <b/>
        <i val="0"/>
        <color rgb="FFFF0000"/>
      </font>
    </dxf>
    <dxf>
      <font>
        <b/>
        <i val="0"/>
      </font>
    </dxf>
    <dxf>
      <font>
        <b/>
        <i val="0"/>
        <color rgb="FFFF0000"/>
      </font>
    </dxf>
    <dxf>
      <font>
        <b val="0"/>
        <i/>
        <color rgb="FFFF0000"/>
      </font>
    </dxf>
    <dxf>
      <font>
        <b/>
        <i val="0"/>
        <color rgb="FFFF0000"/>
      </font>
    </dxf>
    <dxf>
      <font>
        <b/>
        <i val="0"/>
      </font>
    </dxf>
    <dxf>
      <font>
        <color rgb="FFFF0000"/>
      </font>
    </dxf>
    <dxf>
      <font>
        <b/>
        <i val="0"/>
        <color rgb="FFFF0000"/>
      </font>
    </dxf>
    <dxf>
      <font>
        <color rgb="FFFF0000"/>
      </font>
    </dxf>
    <dxf>
      <font>
        <color auto="1"/>
      </font>
    </dxf>
    <dxf>
      <font>
        <color rgb="FFC00000"/>
      </font>
    </dxf>
    <dxf>
      <font>
        <color rgb="FFFF0000"/>
      </font>
    </dxf>
    <dxf>
      <font>
        <color rgb="FFFF0000"/>
      </font>
    </dxf>
    <dxf>
      <font>
        <b/>
        <i val="0"/>
        <color rgb="FFFF0000"/>
      </font>
    </dxf>
    <dxf>
      <font>
        <condense val="0"/>
        <extend val="0"/>
        <color rgb="FF9C0006"/>
      </font>
    </dxf>
    <dxf>
      <font>
        <color rgb="FFFF0000"/>
      </font>
    </dxf>
    <dxf>
      <font>
        <b/>
        <i val="0"/>
        <color rgb="FFFF0000"/>
      </font>
    </dxf>
    <dxf>
      <font>
        <b/>
        <i val="0"/>
      </font>
    </dxf>
    <dxf>
      <font>
        <b val="0"/>
        <i/>
        <color rgb="FFFF0000"/>
      </font>
    </dxf>
    <dxf>
      <font>
        <b/>
        <i val="0"/>
        <color rgb="FFFF0000"/>
      </font>
    </dxf>
    <dxf>
      <font>
        <color rgb="FFFF0000"/>
      </font>
    </dxf>
    <dxf>
      <font>
        <b/>
        <i val="0"/>
        <color rgb="FFFF0000"/>
      </font>
    </dxf>
    <dxf>
      <font>
        <b/>
        <i val="0"/>
      </font>
    </dxf>
    <dxf>
      <font>
        <color rgb="FFFF0000"/>
      </font>
    </dxf>
    <dxf>
      <font>
        <color rgb="FFFF0000"/>
      </font>
    </dxf>
    <dxf>
      <font>
        <b/>
        <i val="0"/>
      </font>
    </dxf>
    <dxf>
      <font>
        <color rgb="FFFF0000"/>
      </font>
    </dxf>
    <dxf>
      <font>
        <b/>
        <i val="0"/>
        <condense val="0"/>
        <extend val="0"/>
      </font>
    </dxf>
    <dxf>
      <font>
        <b/>
        <i val="0"/>
        <condense val="0"/>
        <extend val="0"/>
        <color indexed="16"/>
      </font>
    </dxf>
    <dxf>
      <font>
        <b/>
        <i val="0"/>
        <color rgb="FFFF0000"/>
      </font>
    </dxf>
    <dxf>
      <font>
        <b/>
        <i val="0"/>
      </font>
    </dxf>
    <dxf>
      <font>
        <color rgb="FFFF0000"/>
      </font>
    </dxf>
    <dxf>
      <font>
        <b/>
        <i val="0"/>
        <color rgb="FFFF0000"/>
      </font>
    </dxf>
    <dxf>
      <font>
        <color rgb="FFFF0000"/>
      </font>
    </dxf>
    <dxf>
      <font>
        <b/>
        <i val="0"/>
      </font>
    </dxf>
    <dxf>
      <font>
        <b/>
        <i val="0"/>
      </font>
    </dxf>
    <dxf>
      <font>
        <b/>
        <i val="0"/>
        <color rgb="FFFF0000"/>
      </font>
    </dxf>
    <dxf>
      <font>
        <b/>
        <i val="0"/>
        <condense val="0"/>
        <extend val="0"/>
      </font>
    </dxf>
    <dxf>
      <font>
        <b/>
        <i val="0"/>
        <condense val="0"/>
        <extend val="0"/>
        <color indexed="16"/>
      </font>
    </dxf>
    <dxf>
      <font>
        <b/>
        <i val="0"/>
      </font>
    </dxf>
    <dxf>
      <font>
        <color rgb="FFFF0000"/>
      </font>
    </dxf>
    <dxf>
      <font>
        <b/>
        <i val="0"/>
        <color rgb="FFFF0000"/>
      </font>
    </dxf>
    <dxf>
      <font>
        <color rgb="FFFF0000"/>
      </font>
    </dxf>
    <dxf>
      <font>
        <b/>
        <i val="0"/>
        <color rgb="FFFF0000"/>
      </font>
    </dxf>
    <dxf>
      <font>
        <color rgb="FFFF0000"/>
      </font>
    </dxf>
    <dxf>
      <font>
        <b/>
        <i val="0"/>
        <color auto="1"/>
      </font>
    </dxf>
    <dxf>
      <font>
        <b/>
        <i val="0"/>
        <color rgb="FFFF0000"/>
      </font>
    </dxf>
    <dxf>
      <font>
        <b/>
        <i val="0"/>
      </font>
    </dxf>
    <dxf>
      <font>
        <b/>
        <i val="0"/>
        <color rgb="FFFF0000"/>
      </font>
    </dxf>
    <dxf>
      <font>
        <b val="0"/>
        <i/>
        <color rgb="FFFF0000"/>
      </font>
    </dxf>
    <dxf>
      <font>
        <b/>
        <i val="0"/>
        <color rgb="FFFF0000"/>
      </font>
    </dxf>
    <dxf>
      <font>
        <b/>
        <i val="0"/>
      </font>
    </dxf>
    <dxf>
      <font>
        <b/>
        <i val="0"/>
        <color rgb="FFFF0000"/>
      </font>
    </dxf>
    <dxf>
      <font>
        <b/>
        <i val="0"/>
        <color rgb="FFFF0000"/>
      </font>
    </dxf>
    <dxf>
      <font>
        <b/>
        <i val="0"/>
      </font>
    </dxf>
    <dxf>
      <font>
        <b/>
        <i val="0"/>
        <color rgb="FFFF0000"/>
      </font>
    </dxf>
    <dxf>
      <font>
        <b/>
        <i val="0"/>
      </font>
    </dxf>
    <dxf>
      <font>
        <b/>
        <i val="0"/>
        <condense val="0"/>
        <extend val="0"/>
        <color indexed="10"/>
      </font>
    </dxf>
    <dxf>
      <font>
        <condense val="0"/>
        <extend val="0"/>
        <color rgb="FF9C0006"/>
      </font>
    </dxf>
    <dxf>
      <font>
        <condense val="0"/>
        <extend val="0"/>
        <color rgb="FF9C0006"/>
      </font>
    </dxf>
    <dxf>
      <font>
        <color rgb="FFFF0000"/>
      </font>
    </dxf>
    <dxf>
      <font>
        <b/>
        <i val="0"/>
        <color rgb="FFFF0000"/>
      </font>
    </dxf>
    <dxf>
      <font>
        <color rgb="FFFF0000"/>
      </font>
    </dxf>
    <dxf>
      <font>
        <b/>
        <i val="0"/>
        <color rgb="FFFF0000"/>
      </font>
    </dxf>
    <dxf>
      <font>
        <b val="0"/>
        <i/>
        <color rgb="FFFF0000"/>
      </font>
    </dxf>
    <dxf>
      <font>
        <b/>
        <i val="0"/>
      </font>
    </dxf>
    <dxf>
      <font>
        <b/>
        <i val="0"/>
        <color rgb="FFFF0000"/>
      </font>
    </dxf>
    <dxf>
      <font>
        <b/>
        <i val="0"/>
      </font>
    </dxf>
    <dxf>
      <font>
        <color rgb="FFFF0000"/>
      </font>
    </dxf>
    <dxf>
      <font>
        <b/>
        <i val="0"/>
      </font>
    </dxf>
    <dxf>
      <font>
        <b/>
        <i val="0"/>
        <color rgb="FFFF0000"/>
      </font>
    </dxf>
    <dxf>
      <font>
        <color rgb="FFFF0000"/>
      </font>
    </dxf>
    <dxf>
      <font>
        <b/>
        <i val="0"/>
        <color rgb="FFFF0000"/>
      </font>
    </dxf>
    <dxf>
      <font>
        <b/>
        <i val="0"/>
      </font>
    </dxf>
    <dxf>
      <font>
        <b/>
        <i val="0"/>
        <condense val="0"/>
        <extend val="0"/>
        <color indexed="16"/>
      </font>
    </dxf>
    <dxf>
      <font>
        <b/>
        <i val="0"/>
      </font>
    </dxf>
    <dxf>
      <font>
        <b/>
        <i val="0"/>
        <condense val="0"/>
        <extend val="0"/>
      </font>
    </dxf>
    <dxf>
      <font>
        <color rgb="FFFF0000"/>
      </font>
    </dxf>
    <dxf>
      <font>
        <color rgb="FFFF0000"/>
      </font>
    </dxf>
    <dxf>
      <font>
        <b/>
        <i val="0"/>
        <color rgb="FFFF0000"/>
      </font>
    </dxf>
    <dxf>
      <font>
        <b/>
        <i val="0"/>
      </font>
    </dxf>
    <dxf>
      <font>
        <b/>
        <i val="0"/>
        <color rgb="FFFF0000"/>
      </font>
    </dxf>
    <dxf>
      <font>
        <b/>
        <i val="0"/>
      </font>
    </dxf>
    <dxf>
      <font>
        <color rgb="FFFF0000"/>
      </font>
    </dxf>
    <dxf>
      <font>
        <color rgb="FFFF0000"/>
      </font>
    </dxf>
    <dxf>
      <font>
        <color rgb="FFFF0000"/>
      </font>
    </dxf>
    <dxf>
      <font>
        <b/>
        <i val="0"/>
      </font>
    </dxf>
    <dxf>
      <font>
        <b val="0"/>
        <i/>
        <color rgb="FFFF0000"/>
      </font>
    </dxf>
    <dxf>
      <font>
        <b/>
        <i val="0"/>
        <color rgb="FFFF0000"/>
      </font>
    </dxf>
    <dxf>
      <font>
        <b/>
        <i val="0"/>
      </font>
    </dxf>
    <dxf>
      <font>
        <b/>
        <i val="0"/>
        <color rgb="FFFF0000"/>
      </font>
    </dxf>
    <dxf>
      <font>
        <b val="0"/>
        <i/>
        <color rgb="FFFF0000"/>
      </font>
    </dxf>
    <dxf>
      <font>
        <b/>
        <i val="0"/>
        <color rgb="FFFF0000"/>
      </font>
    </dxf>
    <dxf>
      <font>
        <color rgb="FFFF0000"/>
      </font>
    </dxf>
    <dxf>
      <font>
        <color rgb="FFFF0000"/>
      </font>
    </dxf>
    <dxf>
      <font>
        <color rgb="FFFF0000"/>
      </font>
    </dxf>
    <dxf>
      <font>
        <b/>
        <i val="0"/>
        <color rgb="FFFF0000"/>
      </font>
    </dxf>
    <dxf>
      <font>
        <b/>
        <i val="0"/>
      </font>
    </dxf>
    <dxf>
      <font>
        <b/>
        <i val="0"/>
        <color rgb="FFFF0000"/>
      </font>
    </dxf>
    <dxf>
      <font>
        <color rgb="FFFF0000"/>
      </font>
    </dxf>
    <dxf>
      <font>
        <b/>
        <i val="0"/>
      </font>
    </dxf>
    <dxf>
      <font>
        <b/>
        <i val="0"/>
        <condense val="0"/>
        <extend val="0"/>
        <color indexed="16"/>
      </font>
    </dxf>
    <dxf>
      <font>
        <b/>
        <i val="0"/>
        <condense val="0"/>
        <extend val="0"/>
      </font>
    </dxf>
    <dxf>
      <font>
        <color rgb="FFFF0000"/>
      </font>
    </dxf>
    <dxf>
      <font>
        <b/>
        <i val="0"/>
        <color rgb="FFFF0000"/>
      </font>
    </dxf>
    <dxf>
      <font>
        <b/>
        <i val="0"/>
      </font>
    </dxf>
    <dxf>
      <font>
        <b/>
        <i val="0"/>
        <color rgb="FFFF0000"/>
      </font>
    </dxf>
    <dxf>
      <font>
        <color rgb="FFFF0000"/>
      </font>
    </dxf>
    <dxf>
      <font>
        <color rgb="FFFF0000"/>
      </font>
    </dxf>
    <dxf>
      <font>
        <b/>
        <i val="0"/>
        <condense val="0"/>
        <extend val="0"/>
      </font>
    </dxf>
    <dxf>
      <font>
        <b/>
        <i val="0"/>
        <condense val="0"/>
        <extend val="0"/>
        <color indexed="16"/>
      </font>
    </dxf>
    <dxf>
      <font>
        <b/>
        <i val="0"/>
      </font>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fill>
        <patternFill patternType="none">
          <bgColor auto="1"/>
        </patternFill>
      </fill>
    </dxf>
    <dxf>
      <font>
        <color rgb="FF002060"/>
      </font>
      <fill>
        <patternFill patternType="none">
          <bgColor auto="1"/>
        </patternFill>
      </fill>
    </dxf>
    <dxf>
      <font>
        <color rgb="FFFF0000"/>
      </font>
      <fill>
        <patternFill patternType="none">
          <bgColor auto="1"/>
        </patternFill>
      </fill>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top/>
        <bottom/>
        <vertical/>
        <horizontal/>
      </border>
    </dxf>
    <dxf>
      <font>
        <color theme="0"/>
      </font>
      <fill>
        <patternFill patternType="none">
          <bgColor auto="1"/>
        </patternFill>
      </fill>
      <border>
        <left/>
        <right/>
        <top/>
        <bottom/>
        <vertical/>
        <horizontal/>
      </border>
    </dxf>
    <dxf>
      <font>
        <color theme="0"/>
      </font>
      <border>
        <left/>
        <right/>
        <top/>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fill>
        <patternFill patternType="none">
          <bgColor auto="1"/>
        </patternFill>
      </fill>
      <border>
        <left/>
        <right/>
        <top/>
        <bottom/>
        <vertical/>
        <horizontal/>
      </border>
    </dxf>
    <dxf>
      <font>
        <color theme="0"/>
      </font>
      <border>
        <left/>
        <right/>
        <top/>
        <bottom/>
        <vertical/>
        <horizontal/>
      </border>
    </dxf>
    <dxf>
      <font>
        <color theme="0"/>
      </font>
      <border>
        <vertical/>
        <horizontal/>
      </border>
    </dxf>
    <dxf>
      <font>
        <color theme="0"/>
      </font>
      <fill>
        <patternFill>
          <bgColor theme="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693420</xdr:colOff>
      <xdr:row>0</xdr:row>
      <xdr:rowOff>60960</xdr:rowOff>
    </xdr:from>
    <xdr:to>
      <xdr:col>1</xdr:col>
      <xdr:colOff>1264920</xdr:colOff>
      <xdr:row>0</xdr:row>
      <xdr:rowOff>320040</xdr:rowOff>
    </xdr:to>
    <xdr:sp macro="" textlink="">
      <xdr:nvSpPr>
        <xdr:cNvPr id="2" name="سهم: لليسار 1">
          <a:extLst>
            <a:ext uri="{FF2B5EF4-FFF2-40B4-BE49-F238E27FC236}">
              <a16:creationId xmlns:a16="http://schemas.microsoft.com/office/drawing/2014/main" id="{4245F6F0-17BC-4E5E-8BBF-8604760D5CE4}"/>
            </a:ext>
          </a:extLst>
        </xdr:cNvPr>
        <xdr:cNvSpPr/>
      </xdr:nvSpPr>
      <xdr:spPr>
        <a:xfrm>
          <a:off x="10116014820" y="60960"/>
          <a:ext cx="571500" cy="259080"/>
        </a:xfrm>
        <a:prstGeom prst="leftArrow">
          <a:avLst/>
        </a:prstGeom>
        <a:solidFill>
          <a:schemeClr val="accent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a:p>
      </xdr:txBody>
    </xdr:sp>
    <xdr:clientData/>
  </xdr:twoCellAnchor>
  <xdr:twoCellAnchor>
    <xdr:from>
      <xdr:col>6</xdr:col>
      <xdr:colOff>533400</xdr:colOff>
      <xdr:row>7</xdr:row>
      <xdr:rowOff>106680</xdr:rowOff>
    </xdr:from>
    <xdr:to>
      <xdr:col>7</xdr:col>
      <xdr:colOff>304800</xdr:colOff>
      <xdr:row>7</xdr:row>
      <xdr:rowOff>365760</xdr:rowOff>
    </xdr:to>
    <xdr:sp macro="" textlink="">
      <xdr:nvSpPr>
        <xdr:cNvPr id="3" name="سهم: لليسار 2">
          <a:extLst>
            <a:ext uri="{FF2B5EF4-FFF2-40B4-BE49-F238E27FC236}">
              <a16:creationId xmlns:a16="http://schemas.microsoft.com/office/drawing/2014/main" id="{70679D2B-38D9-492F-8162-F8CF816290AC}"/>
            </a:ext>
          </a:extLst>
        </xdr:cNvPr>
        <xdr:cNvSpPr/>
      </xdr:nvSpPr>
      <xdr:spPr>
        <a:xfrm rot="10800000">
          <a:off x="10095357000" y="2651760"/>
          <a:ext cx="571500" cy="259080"/>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a:p>
      </xdr:txBody>
    </xdr:sp>
    <xdr:clientData/>
  </xdr:twoCellAnchor>
  <xdr:twoCellAnchor>
    <xdr:from>
      <xdr:col>7</xdr:col>
      <xdr:colOff>45720</xdr:colOff>
      <xdr:row>10</xdr:row>
      <xdr:rowOff>114300</xdr:rowOff>
    </xdr:from>
    <xdr:to>
      <xdr:col>7</xdr:col>
      <xdr:colOff>617220</xdr:colOff>
      <xdr:row>10</xdr:row>
      <xdr:rowOff>373380</xdr:rowOff>
    </xdr:to>
    <xdr:sp macro="" textlink="">
      <xdr:nvSpPr>
        <xdr:cNvPr id="5" name="سهم: لليسار 4">
          <a:extLst>
            <a:ext uri="{FF2B5EF4-FFF2-40B4-BE49-F238E27FC236}">
              <a16:creationId xmlns:a16="http://schemas.microsoft.com/office/drawing/2014/main" id="{92930B41-0E49-4ECD-8D61-2ADC915FB20E}"/>
            </a:ext>
          </a:extLst>
        </xdr:cNvPr>
        <xdr:cNvSpPr/>
      </xdr:nvSpPr>
      <xdr:spPr>
        <a:xfrm rot="10800000">
          <a:off x="10097383920" y="3802380"/>
          <a:ext cx="160020" cy="259080"/>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a:p>
      </xdr:txBody>
    </xdr:sp>
    <xdr:clientData/>
  </xdr:twoCellAnchor>
  <xdr:twoCellAnchor>
    <xdr:from>
      <xdr:col>4</xdr:col>
      <xdr:colOff>38100</xdr:colOff>
      <xdr:row>0</xdr:row>
      <xdr:rowOff>121920</xdr:rowOff>
    </xdr:from>
    <xdr:to>
      <xdr:col>4</xdr:col>
      <xdr:colOff>441960</xdr:colOff>
      <xdr:row>0</xdr:row>
      <xdr:rowOff>251460</xdr:rowOff>
    </xdr:to>
    <xdr:sp macro="" textlink="">
      <xdr:nvSpPr>
        <xdr:cNvPr id="4" name="سهم: لليمين 3">
          <a:extLst>
            <a:ext uri="{FF2B5EF4-FFF2-40B4-BE49-F238E27FC236}">
              <a16:creationId xmlns:a16="http://schemas.microsoft.com/office/drawing/2014/main" id="{8CFB7F59-44C6-E65A-1AF8-6F2E2547D317}"/>
            </a:ext>
          </a:extLst>
        </xdr:cNvPr>
        <xdr:cNvSpPr/>
      </xdr:nvSpPr>
      <xdr:spPr>
        <a:xfrm>
          <a:off x="11220244260" y="121920"/>
          <a:ext cx="403860" cy="129540"/>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1" anchor="t"/>
        <a:lstStyle/>
        <a:p>
          <a:pPr algn="r" rtl="1"/>
          <a:endParaRPr lang="ar-SY"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34</xdr:col>
      <xdr:colOff>19050</xdr:colOff>
      <xdr:row>7</xdr:row>
      <xdr:rowOff>38100</xdr:rowOff>
    </xdr:from>
    <xdr:to>
      <xdr:col>34</xdr:col>
      <xdr:colOff>19050</xdr:colOff>
      <xdr:row>9</xdr:row>
      <xdr:rowOff>173439</xdr:rowOff>
    </xdr:to>
    <xdr:pic>
      <xdr:nvPicPr>
        <xdr:cNvPr id="1030" name="صورة 1">
          <a:extLst>
            <a:ext uri="{FF2B5EF4-FFF2-40B4-BE49-F238E27FC236}">
              <a16:creationId xmlns:a16="http://schemas.microsoft.com/office/drawing/2014/main"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978650" y="1428750"/>
          <a:ext cx="0"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34</xdr:col>
      <xdr:colOff>23115</xdr:colOff>
      <xdr:row>7</xdr:row>
      <xdr:rowOff>38879</xdr:rowOff>
    </xdr:from>
    <xdr:to>
      <xdr:col>34</xdr:col>
      <xdr:colOff>23115</xdr:colOff>
      <xdr:row>9</xdr:row>
      <xdr:rowOff>168968</xdr:rowOff>
    </xdr:to>
    <xdr:pic>
      <xdr:nvPicPr>
        <xdr:cNvPr id="3" name="صورة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13692710" y="1591454"/>
          <a:ext cx="0" cy="804375"/>
        </a:xfrm>
        <a:prstGeom prst="rect">
          <a:avLst/>
        </a:prstGeom>
      </xdr:spPr>
    </xdr:pic>
    <xdr:clientData/>
  </xdr:twoCellAnchor>
  <xdr:oneCellAnchor>
    <xdr:from>
      <xdr:col>34</xdr:col>
      <xdr:colOff>23115</xdr:colOff>
      <xdr:row>8</xdr:row>
      <xdr:rowOff>38879</xdr:rowOff>
    </xdr:from>
    <xdr:ext cx="0" cy="804375"/>
    <xdr:pic>
      <xdr:nvPicPr>
        <xdr:cNvPr id="4" name="صورة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13692710" y="1886729"/>
          <a:ext cx="0" cy="80437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44</xdr:row>
      <xdr:rowOff>99060</xdr:rowOff>
    </xdr:from>
    <xdr:to>
      <xdr:col>37</xdr:col>
      <xdr:colOff>6667</xdr:colOff>
      <xdr:row>47</xdr:row>
      <xdr:rowOff>114350</xdr:rowOff>
    </xdr:to>
    <xdr:pic>
      <xdr:nvPicPr>
        <xdr:cNvPr id="6" name="صورة 5">
          <a:extLst>
            <a:ext uri="{FF2B5EF4-FFF2-40B4-BE49-F238E27FC236}">
              <a16:creationId xmlns:a16="http://schemas.microsoft.com/office/drawing/2014/main" id="{D83B8354-8714-4361-B7DB-66A6D216A540}"/>
            </a:ext>
          </a:extLst>
        </xdr:cNvPr>
        <xdr:cNvPicPr>
          <a:picLocks noChangeAspect="1"/>
        </xdr:cNvPicPr>
      </xdr:nvPicPr>
      <xdr:blipFill>
        <a:blip xmlns:r="http://schemas.openxmlformats.org/officeDocument/2006/relationships" r:embed="rId1" cstate="print"/>
        <a:stretch>
          <a:fillRect/>
        </a:stretch>
      </xdr:blipFill>
      <xdr:spPr>
        <a:xfrm>
          <a:off x="10093384373" y="9273540"/>
          <a:ext cx="6590347" cy="579170"/>
        </a:xfrm>
        <a:prstGeom prst="rect">
          <a:avLst/>
        </a:prstGeom>
      </xdr:spPr>
    </xdr:pic>
    <xdr:clientData/>
  </xdr:twoCellAnchor>
</xdr:wsDr>
</file>

<file path=xl/theme/theme1.xml><?xml version="1.0" encoding="utf-8"?>
<a:theme xmlns:a="http://schemas.openxmlformats.org/drawingml/2006/main" name="نسق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1571;&#1587;&#1578;&#1582;&#1604;&#1575;&#1589;%20&#1575;&#1604;&#1602;&#1608;&#1575;&#1574;&#1605;/&#1575;&#1587;&#1578;&#1605;&#1575;&#1585;&#1607;%20&#1576;&#1585;&#1606;&#1575;&#1605;&#1580;%20&#1575;&#1604;&#1605;&#1581;&#1575;&#1587;&#1576;&#1607;.xlsx"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23"/>
  <sheetViews>
    <sheetView showGridLines="0" rightToLeft="1" tabSelected="1" workbookViewId="0">
      <selection activeCell="B8" sqref="B8:I12"/>
    </sheetView>
  </sheetViews>
  <sheetFormatPr defaultColWidth="9" defaultRowHeight="16.8" x14ac:dyDescent="0.5"/>
  <cols>
    <col min="1" max="1" width="2.19921875" style="71" customWidth="1"/>
    <col min="2" max="2" width="4.3984375" style="71" customWidth="1"/>
    <col min="3" max="6" width="9" style="71"/>
    <col min="7" max="7" width="1.3984375" style="71" customWidth="1"/>
    <col min="8" max="8" width="12.69921875" style="71" customWidth="1"/>
    <col min="9" max="9" width="16.8984375" style="71" customWidth="1"/>
    <col min="10" max="10" width="5" style="71" customWidth="1"/>
    <col min="11" max="11" width="9" style="71" customWidth="1"/>
    <col min="12" max="12" width="2.69921875" style="71" customWidth="1"/>
    <col min="13" max="13" width="9" style="71"/>
    <col min="14" max="14" width="9" style="71" customWidth="1"/>
    <col min="15" max="15" width="3.3984375" style="71" customWidth="1"/>
    <col min="16" max="17" width="9" style="71"/>
    <col min="18" max="18" width="4.69921875" style="71" customWidth="1"/>
    <col min="19" max="19" width="2" style="71" customWidth="1"/>
    <col min="20" max="20" width="8.8984375" style="71" customWidth="1"/>
    <col min="21" max="21" width="15.3984375" style="71" customWidth="1"/>
    <col min="22" max="16384" width="9" style="71"/>
  </cols>
  <sheetData>
    <row r="1" spans="1:22" ht="27" thickBot="1" x14ac:dyDescent="0.75">
      <c r="B1" s="602" t="s">
        <v>217</v>
      </c>
      <c r="C1" s="602"/>
      <c r="D1" s="602"/>
      <c r="E1" s="602"/>
      <c r="F1" s="602"/>
      <c r="G1" s="602"/>
      <c r="H1" s="602"/>
      <c r="I1" s="602"/>
      <c r="J1" s="602"/>
      <c r="K1" s="602"/>
      <c r="L1" s="602"/>
      <c r="M1" s="602"/>
      <c r="N1" s="602"/>
      <c r="O1" s="602"/>
      <c r="P1" s="602"/>
      <c r="Q1" s="602"/>
      <c r="R1" s="602"/>
      <c r="S1" s="602"/>
      <c r="T1" s="602"/>
      <c r="U1" s="602"/>
    </row>
    <row r="2" spans="1:22" ht="19.5" customHeight="1" thickBot="1" x14ac:dyDescent="0.7">
      <c r="B2" s="603" t="s">
        <v>163</v>
      </c>
      <c r="C2" s="603"/>
      <c r="D2" s="603"/>
      <c r="E2" s="603"/>
      <c r="F2" s="603"/>
      <c r="G2" s="603"/>
      <c r="H2" s="603"/>
      <c r="I2" s="603"/>
      <c r="J2" s="72"/>
      <c r="K2" s="604" t="s">
        <v>218</v>
      </c>
      <c r="L2" s="605"/>
      <c r="M2" s="605"/>
      <c r="N2" s="605"/>
      <c r="O2" s="605"/>
      <c r="P2" s="605"/>
      <c r="Q2" s="605"/>
      <c r="R2" s="605"/>
      <c r="S2" s="605"/>
      <c r="T2" s="608" t="s">
        <v>219</v>
      </c>
      <c r="U2" s="609"/>
    </row>
    <row r="3" spans="1:22" ht="22.5" customHeight="1" thickBot="1" x14ac:dyDescent="0.7">
      <c r="A3" s="73">
        <v>1</v>
      </c>
      <c r="B3" s="612" t="s">
        <v>220</v>
      </c>
      <c r="C3" s="613"/>
      <c r="D3" s="613"/>
      <c r="E3" s="613"/>
      <c r="F3" s="613"/>
      <c r="G3" s="613"/>
      <c r="H3" s="613"/>
      <c r="I3" s="614"/>
      <c r="K3" s="606"/>
      <c r="L3" s="607"/>
      <c r="M3" s="607"/>
      <c r="N3" s="607"/>
      <c r="O3" s="607"/>
      <c r="P3" s="607"/>
      <c r="Q3" s="607"/>
      <c r="R3" s="607"/>
      <c r="S3" s="607"/>
      <c r="T3" s="610"/>
      <c r="U3" s="611"/>
    </row>
    <row r="4" spans="1:22" ht="22.5" customHeight="1" thickBot="1" x14ac:dyDescent="0.7">
      <c r="A4" s="73">
        <v>2</v>
      </c>
      <c r="B4" s="599" t="s">
        <v>221</v>
      </c>
      <c r="C4" s="600"/>
      <c r="D4" s="600"/>
      <c r="E4" s="600"/>
      <c r="F4" s="600"/>
      <c r="G4" s="600"/>
      <c r="H4" s="600"/>
      <c r="I4" s="601"/>
      <c r="K4" s="585" t="s">
        <v>15</v>
      </c>
      <c r="L4" s="586"/>
      <c r="M4" s="586"/>
      <c r="N4" s="586"/>
      <c r="O4" s="586"/>
      <c r="P4" s="586"/>
      <c r="Q4" s="586"/>
      <c r="R4" s="586"/>
      <c r="S4" s="587"/>
      <c r="T4" s="592">
        <v>1</v>
      </c>
      <c r="U4" s="593"/>
    </row>
    <row r="5" spans="1:22" ht="22.5" customHeight="1" thickBot="1" x14ac:dyDescent="0.7">
      <c r="A5" s="73"/>
      <c r="B5" s="568" t="s">
        <v>222</v>
      </c>
      <c r="C5" s="569"/>
      <c r="D5" s="569"/>
      <c r="E5" s="569"/>
      <c r="F5" s="569"/>
      <c r="G5" s="569"/>
      <c r="H5" s="569"/>
      <c r="I5" s="74"/>
      <c r="K5" s="590" t="s">
        <v>223</v>
      </c>
      <c r="L5" s="591"/>
      <c r="M5" s="591"/>
      <c r="N5" s="591"/>
      <c r="O5" s="591"/>
      <c r="P5" s="591"/>
      <c r="Q5" s="591"/>
      <c r="R5" s="591"/>
      <c r="S5" s="591"/>
      <c r="T5" s="592">
        <v>1</v>
      </c>
      <c r="U5" s="593"/>
    </row>
    <row r="6" spans="1:22" ht="22.5" customHeight="1" thickBot="1" x14ac:dyDescent="0.7">
      <c r="A6" s="73"/>
      <c r="B6" s="594" t="s">
        <v>892</v>
      </c>
      <c r="C6" s="595"/>
      <c r="D6" s="595"/>
      <c r="E6" s="595"/>
      <c r="F6" s="595"/>
      <c r="G6" s="595"/>
      <c r="H6" s="595"/>
      <c r="I6" s="596"/>
      <c r="K6" s="590" t="s">
        <v>224</v>
      </c>
      <c r="L6" s="591"/>
      <c r="M6" s="591"/>
      <c r="N6" s="591"/>
      <c r="O6" s="591"/>
      <c r="P6" s="591"/>
      <c r="Q6" s="591"/>
      <c r="R6" s="591"/>
      <c r="S6" s="591"/>
      <c r="T6" s="597" t="s">
        <v>225</v>
      </c>
      <c r="U6" s="598"/>
    </row>
    <row r="7" spans="1:22" ht="22.5" customHeight="1" thickBot="1" x14ac:dyDescent="0.75">
      <c r="A7" s="73">
        <v>3</v>
      </c>
      <c r="B7" s="568" t="s">
        <v>165</v>
      </c>
      <c r="C7" s="569"/>
      <c r="D7" s="569"/>
      <c r="E7" s="569"/>
      <c r="F7" s="569"/>
      <c r="G7" s="569"/>
      <c r="H7" s="570" t="s">
        <v>164</v>
      </c>
      <c r="I7" s="571"/>
      <c r="K7" s="572" t="s">
        <v>226</v>
      </c>
      <c r="L7" s="573"/>
      <c r="M7" s="573"/>
      <c r="N7" s="573"/>
      <c r="O7" s="573"/>
      <c r="P7" s="573"/>
      <c r="Q7" s="573"/>
      <c r="R7" s="573"/>
      <c r="S7" s="574"/>
      <c r="T7" s="575">
        <v>0.5</v>
      </c>
      <c r="U7" s="576"/>
      <c r="V7" s="75"/>
    </row>
    <row r="8" spans="1:22" ht="22.5" customHeight="1" x14ac:dyDescent="0.65">
      <c r="A8" s="73">
        <v>4</v>
      </c>
      <c r="B8" s="577" t="s">
        <v>1540</v>
      </c>
      <c r="C8" s="577"/>
      <c r="D8" s="577"/>
      <c r="E8" s="577"/>
      <c r="F8" s="577"/>
      <c r="G8" s="577"/>
      <c r="H8" s="577"/>
      <c r="I8" s="577"/>
      <c r="J8" s="75"/>
      <c r="K8" s="580" t="s">
        <v>227</v>
      </c>
      <c r="L8" s="581"/>
      <c r="M8" s="581"/>
      <c r="N8" s="581"/>
      <c r="O8" s="581"/>
      <c r="P8" s="581"/>
      <c r="Q8" s="581"/>
      <c r="R8" s="581"/>
      <c r="S8" s="581"/>
      <c r="T8" s="582">
        <v>0.2</v>
      </c>
      <c r="U8" s="583"/>
    </row>
    <row r="9" spans="1:22" ht="22.5" customHeight="1" x14ac:dyDescent="0.65">
      <c r="A9" s="73"/>
      <c r="B9" s="578"/>
      <c r="C9" s="578"/>
      <c r="D9" s="578"/>
      <c r="E9" s="578"/>
      <c r="F9" s="578"/>
      <c r="G9" s="578"/>
      <c r="H9" s="578"/>
      <c r="I9" s="578"/>
      <c r="J9" s="76"/>
      <c r="K9" s="580"/>
      <c r="L9" s="581"/>
      <c r="M9" s="581"/>
      <c r="N9" s="581"/>
      <c r="O9" s="581"/>
      <c r="P9" s="581"/>
      <c r="Q9" s="581"/>
      <c r="R9" s="581"/>
      <c r="S9" s="581"/>
      <c r="T9" s="584"/>
      <c r="U9" s="583"/>
    </row>
    <row r="10" spans="1:22" ht="22.5" customHeight="1" x14ac:dyDescent="0.65">
      <c r="A10" s="73"/>
      <c r="B10" s="578"/>
      <c r="C10" s="578"/>
      <c r="D10" s="578"/>
      <c r="E10" s="578"/>
      <c r="F10" s="578"/>
      <c r="G10" s="578"/>
      <c r="H10" s="578"/>
      <c r="I10" s="578"/>
      <c r="K10" s="585" t="s">
        <v>228</v>
      </c>
      <c r="L10" s="586"/>
      <c r="M10" s="586"/>
      <c r="N10" s="586"/>
      <c r="O10" s="586"/>
      <c r="P10" s="586"/>
      <c r="Q10" s="586"/>
      <c r="R10" s="586"/>
      <c r="S10" s="587"/>
      <c r="T10" s="588">
        <v>0.2</v>
      </c>
      <c r="U10" s="589"/>
    </row>
    <row r="11" spans="1:22" ht="22.5" customHeight="1" x14ac:dyDescent="0.65">
      <c r="A11" s="73"/>
      <c r="B11" s="578"/>
      <c r="C11" s="578"/>
      <c r="D11" s="578"/>
      <c r="E11" s="578"/>
      <c r="F11" s="578"/>
      <c r="G11" s="578"/>
      <c r="H11" s="578"/>
      <c r="I11" s="578"/>
      <c r="K11" s="572" t="s">
        <v>229</v>
      </c>
      <c r="L11" s="573"/>
      <c r="M11" s="573"/>
      <c r="N11" s="573"/>
      <c r="O11" s="573"/>
      <c r="P11" s="573"/>
      <c r="Q11" s="573"/>
      <c r="R11" s="573"/>
      <c r="S11" s="574"/>
      <c r="T11" s="551">
        <v>0.2</v>
      </c>
      <c r="U11" s="552"/>
    </row>
    <row r="12" spans="1:22" ht="22.5" customHeight="1" thickBot="1" x14ac:dyDescent="0.7">
      <c r="A12" s="73"/>
      <c r="B12" s="579"/>
      <c r="C12" s="579"/>
      <c r="D12" s="579"/>
      <c r="E12" s="579"/>
      <c r="F12" s="579"/>
      <c r="G12" s="579"/>
      <c r="H12" s="579"/>
      <c r="I12" s="579"/>
      <c r="K12" s="553" t="s">
        <v>230</v>
      </c>
      <c r="L12" s="554"/>
      <c r="M12" s="554"/>
      <c r="N12" s="554"/>
      <c r="O12" s="554"/>
      <c r="P12" s="554"/>
      <c r="Q12" s="554"/>
      <c r="R12" s="554"/>
      <c r="S12" s="555"/>
      <c r="T12" s="556">
        <v>0.5</v>
      </c>
      <c r="U12" s="557"/>
    </row>
    <row r="13" spans="1:22" ht="22.5" customHeight="1" thickBot="1" x14ac:dyDescent="0.7">
      <c r="A13" s="73">
        <v>5</v>
      </c>
      <c r="B13" s="558" t="s">
        <v>231</v>
      </c>
      <c r="C13" s="559"/>
      <c r="D13" s="559"/>
      <c r="E13" s="559"/>
      <c r="F13" s="559"/>
      <c r="G13" s="559"/>
      <c r="H13" s="559"/>
      <c r="I13" s="560"/>
      <c r="K13" s="561" t="s">
        <v>232</v>
      </c>
      <c r="L13" s="562"/>
      <c r="M13" s="562"/>
      <c r="N13" s="562"/>
      <c r="O13" s="562"/>
      <c r="P13" s="562"/>
      <c r="Q13" s="562"/>
      <c r="R13" s="562"/>
      <c r="S13" s="562"/>
      <c r="T13" s="562"/>
      <c r="U13" s="562"/>
    </row>
    <row r="14" spans="1:22" ht="22.5" customHeight="1" x14ac:dyDescent="0.65">
      <c r="A14" s="73"/>
      <c r="B14" s="563" t="s">
        <v>893</v>
      </c>
      <c r="C14" s="563"/>
      <c r="D14" s="563"/>
      <c r="E14" s="563"/>
      <c r="F14" s="563"/>
      <c r="G14" s="563"/>
      <c r="H14" s="563"/>
      <c r="I14" s="563"/>
      <c r="K14" s="562"/>
      <c r="L14" s="562"/>
      <c r="M14" s="562"/>
      <c r="N14" s="562"/>
      <c r="O14" s="562"/>
      <c r="P14" s="562"/>
      <c r="Q14" s="562"/>
      <c r="R14" s="562"/>
      <c r="S14" s="562"/>
      <c r="T14" s="562"/>
      <c r="U14" s="562"/>
    </row>
    <row r="15" spans="1:22" ht="3.75" customHeight="1" x14ac:dyDescent="0.65">
      <c r="A15" s="73"/>
      <c r="B15" s="564"/>
      <c r="C15" s="564"/>
      <c r="D15" s="564"/>
      <c r="E15" s="564"/>
      <c r="F15" s="564"/>
      <c r="G15" s="564"/>
      <c r="H15" s="564"/>
      <c r="I15" s="564"/>
      <c r="K15" s="566"/>
      <c r="L15" s="566"/>
      <c r="M15" s="566"/>
      <c r="N15" s="566"/>
      <c r="O15" s="566"/>
      <c r="P15" s="566"/>
      <c r="Q15" s="566"/>
      <c r="R15" s="566"/>
      <c r="S15" s="566"/>
      <c r="T15" s="566"/>
      <c r="U15" s="566"/>
    </row>
    <row r="16" spans="1:22" ht="26.25" customHeight="1" x14ac:dyDescent="0.65">
      <c r="A16" s="73">
        <v>6</v>
      </c>
      <c r="B16" s="564"/>
      <c r="C16" s="564"/>
      <c r="D16" s="564"/>
      <c r="E16" s="564"/>
      <c r="F16" s="564"/>
      <c r="G16" s="564"/>
      <c r="H16" s="564"/>
      <c r="I16" s="564"/>
      <c r="K16" s="566"/>
      <c r="L16" s="566"/>
      <c r="M16" s="566"/>
      <c r="N16" s="566"/>
      <c r="O16" s="566"/>
      <c r="P16" s="566"/>
      <c r="Q16" s="566"/>
      <c r="R16" s="566"/>
      <c r="S16" s="566"/>
      <c r="T16" s="566"/>
      <c r="U16" s="566"/>
    </row>
    <row r="17" spans="2:21" ht="19.5" customHeight="1" x14ac:dyDescent="0.5">
      <c r="B17" s="564"/>
      <c r="C17" s="564"/>
      <c r="D17" s="564"/>
      <c r="E17" s="564"/>
      <c r="F17" s="564"/>
      <c r="G17" s="564"/>
      <c r="H17" s="564"/>
      <c r="I17" s="564"/>
      <c r="K17" s="566"/>
      <c r="L17" s="566"/>
      <c r="M17" s="566"/>
      <c r="N17" s="566"/>
      <c r="O17" s="566"/>
      <c r="P17" s="566"/>
      <c r="Q17" s="566"/>
      <c r="R17" s="566"/>
      <c r="S17" s="566"/>
      <c r="T17" s="566"/>
      <c r="U17" s="566"/>
    </row>
    <row r="18" spans="2:21" ht="19.5" customHeight="1" x14ac:dyDescent="0.65">
      <c r="B18" s="564"/>
      <c r="C18" s="564"/>
      <c r="D18" s="564"/>
      <c r="E18" s="564"/>
      <c r="F18" s="564"/>
      <c r="G18" s="564"/>
      <c r="H18" s="564"/>
      <c r="I18" s="564"/>
      <c r="K18" s="77"/>
      <c r="M18" s="566"/>
      <c r="N18" s="566"/>
      <c r="O18" s="566"/>
      <c r="P18" s="78"/>
      <c r="Q18" s="567"/>
      <c r="R18" s="567"/>
      <c r="S18" s="77"/>
      <c r="T18" s="77"/>
      <c r="U18" s="77"/>
    </row>
    <row r="19" spans="2:21" ht="21.75" customHeight="1" thickBot="1" x14ac:dyDescent="0.55000000000000004">
      <c r="B19" s="565"/>
      <c r="C19" s="565"/>
      <c r="D19" s="565"/>
      <c r="E19" s="565"/>
      <c r="F19" s="565"/>
      <c r="G19" s="565"/>
      <c r="H19" s="565"/>
      <c r="I19" s="565"/>
    </row>
    <row r="20" spans="2:21" ht="3.75" customHeight="1" thickBot="1" x14ac:dyDescent="0.55000000000000004"/>
    <row r="21" spans="2:21" ht="35.25" customHeight="1" x14ac:dyDescent="0.5">
      <c r="B21" s="542"/>
      <c r="C21" s="543"/>
      <c r="D21" s="543"/>
      <c r="E21" s="543"/>
      <c r="F21" s="543"/>
      <c r="G21" s="543"/>
      <c r="H21" s="543"/>
      <c r="I21" s="543"/>
      <c r="J21" s="543"/>
      <c r="K21" s="543"/>
      <c r="L21" s="543"/>
      <c r="M21" s="543"/>
      <c r="N21" s="543"/>
      <c r="O21" s="543"/>
      <c r="P21" s="543"/>
      <c r="Q21" s="543"/>
      <c r="R21" s="543"/>
      <c r="S21" s="543"/>
      <c r="T21" s="543"/>
      <c r="U21" s="544"/>
    </row>
    <row r="22" spans="2:21" ht="14.25" customHeight="1" x14ac:dyDescent="0.5">
      <c r="B22" s="545"/>
      <c r="C22" s="546"/>
      <c r="D22" s="546"/>
      <c r="E22" s="546"/>
      <c r="F22" s="546"/>
      <c r="G22" s="546"/>
      <c r="H22" s="546"/>
      <c r="I22" s="546"/>
      <c r="J22" s="546"/>
      <c r="K22" s="546"/>
      <c r="L22" s="546"/>
      <c r="M22" s="546"/>
      <c r="N22" s="546"/>
      <c r="O22" s="546"/>
      <c r="P22" s="546"/>
      <c r="Q22" s="546"/>
      <c r="R22" s="546"/>
      <c r="S22" s="546"/>
      <c r="T22" s="546"/>
      <c r="U22" s="547"/>
    </row>
    <row r="23" spans="2:21" ht="15" customHeight="1" thickBot="1" x14ac:dyDescent="0.55000000000000004">
      <c r="B23" s="548"/>
      <c r="C23" s="549"/>
      <c r="D23" s="549"/>
      <c r="E23" s="549"/>
      <c r="F23" s="549"/>
      <c r="G23" s="549"/>
      <c r="H23" s="549"/>
      <c r="I23" s="549"/>
      <c r="J23" s="549"/>
      <c r="K23" s="549"/>
      <c r="L23" s="549"/>
      <c r="M23" s="549"/>
      <c r="N23" s="549"/>
      <c r="O23" s="549"/>
      <c r="P23" s="549"/>
      <c r="Q23" s="549"/>
      <c r="R23" s="549"/>
      <c r="S23" s="549"/>
      <c r="T23" s="549"/>
      <c r="U23" s="550"/>
    </row>
  </sheetData>
  <mergeCells count="34">
    <mergeCell ref="B4:I4"/>
    <mergeCell ref="K4:S4"/>
    <mergeCell ref="T4:U4"/>
    <mergeCell ref="B1:U1"/>
    <mergeCell ref="B2:I2"/>
    <mergeCell ref="K2:S3"/>
    <mergeCell ref="T2:U3"/>
    <mergeCell ref="B3:I3"/>
    <mergeCell ref="B5:H5"/>
    <mergeCell ref="K5:S5"/>
    <mergeCell ref="T5:U5"/>
    <mergeCell ref="B6:I6"/>
    <mergeCell ref="K6:S6"/>
    <mergeCell ref="T6:U6"/>
    <mergeCell ref="B7:G7"/>
    <mergeCell ref="H7:I7"/>
    <mergeCell ref="K7:S7"/>
    <mergeCell ref="T7:U7"/>
    <mergeCell ref="B8:I12"/>
    <mergeCell ref="K8:S9"/>
    <mergeCell ref="T8:U9"/>
    <mergeCell ref="K10:S10"/>
    <mergeCell ref="T10:U10"/>
    <mergeCell ref="K11:S11"/>
    <mergeCell ref="B21:U23"/>
    <mergeCell ref="T11:U11"/>
    <mergeCell ref="K12:S12"/>
    <mergeCell ref="T12:U12"/>
    <mergeCell ref="B13:I13"/>
    <mergeCell ref="K13:U14"/>
    <mergeCell ref="B14:I19"/>
    <mergeCell ref="K15:U17"/>
    <mergeCell ref="M18:O18"/>
    <mergeCell ref="Q18:R18"/>
  </mergeCells>
  <hyperlinks>
    <hyperlink ref="B3" r:id="rId1" location="'إدخال البيانات'!D2" display="المخصص" xr:uid="{00000000-0004-0000-0000-000000000000}"/>
    <hyperlink ref="H7" location="الإستمارة!Q1" display="الإستمارة وإطبع منها أربعة نسخ" xr:uid="{00000000-0004-0000-0000-000001000000}"/>
    <hyperlink ref="B3:C3" location="'إدخال البيانات'!D2" display="اضغط هنا" xr:uid="{00000000-0004-0000-0000-000002000000}"/>
    <hyperlink ref="B3:I3" location="'إدخال البيانات'!B2" display="تملئ صفحة إدخال البيانات بالمعلومات المطلوبة وبشكل دقيق وصحيح" xr:uid="{00000000-0004-0000-0000-000003000000}"/>
    <hyperlink ref="B4:I4" location="'اختيار المقررات'!E1" display="الانتقال إلى صفحة اختيار المقررات" xr:uid="{00000000-0004-0000-0000-000004000000}"/>
    <hyperlink ref="H7:I7" location="الإستمارة!Q1" display="الإستمارة وإطبع منها أربعة نسخ" xr:uid="{00000000-0004-0000-0000-000005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B77"/>
  <sheetViews>
    <sheetView showGridLines="0" rightToLeft="1" workbookViewId="0">
      <selection activeCell="A5" sqref="A5"/>
    </sheetView>
  </sheetViews>
  <sheetFormatPr defaultColWidth="9" defaultRowHeight="13.8" x14ac:dyDescent="0.25"/>
  <cols>
    <col min="1" max="1" width="16" style="181" bestFit="1" customWidth="1"/>
    <col min="2" max="2" width="22.19921875" style="181" customWidth="1"/>
    <col min="3" max="3" width="18.8984375" style="181" customWidth="1"/>
    <col min="4" max="4" width="26" style="181" customWidth="1"/>
    <col min="5" max="5" width="20.3984375" style="181" customWidth="1"/>
    <col min="6" max="6" width="20" style="181" customWidth="1"/>
    <col min="7" max="7" width="11.69921875" style="181" bestFit="1" customWidth="1"/>
    <col min="8" max="8" width="60" style="181" customWidth="1"/>
    <col min="9" max="9" width="3" style="181" hidden="1" customWidth="1"/>
    <col min="10" max="10" width="13.69921875" style="181" hidden="1" customWidth="1"/>
    <col min="11" max="11" width="11" style="181" hidden="1" customWidth="1"/>
    <col min="12" max="12" width="3.19921875" style="181" hidden="1" customWidth="1"/>
    <col min="13" max="13" width="8.19921875" style="181" hidden="1" customWidth="1"/>
    <col min="14" max="14" width="20" style="182" hidden="1" customWidth="1"/>
    <col min="15" max="15" width="3" style="182" hidden="1" customWidth="1"/>
    <col min="16" max="16" width="13.69921875" style="181" hidden="1" customWidth="1"/>
    <col min="17" max="18" width="0" style="181" hidden="1" customWidth="1"/>
    <col min="19" max="19" width="3" style="181" hidden="1" customWidth="1"/>
    <col min="20" max="20" width="5.09765625" style="181" hidden="1" customWidth="1"/>
    <col min="21" max="21" width="2" style="181" hidden="1" customWidth="1"/>
    <col min="22" max="22" width="3.3984375" style="181" hidden="1" customWidth="1"/>
    <col min="23" max="23" width="3" style="181" hidden="1" customWidth="1"/>
    <col min="24" max="24" width="9.69921875" style="181" hidden="1" customWidth="1"/>
    <col min="25" max="26" width="0" style="181" hidden="1" customWidth="1"/>
    <col min="27" max="27" width="3" style="181" hidden="1" customWidth="1"/>
    <col min="28" max="28" width="5" style="181" hidden="1" customWidth="1"/>
    <col min="29" max="35" width="0" style="181" hidden="1" customWidth="1"/>
    <col min="36" max="16384" width="9" style="181"/>
  </cols>
  <sheetData>
    <row r="1" spans="1:28" ht="25.95" customHeight="1" x14ac:dyDescent="0.3">
      <c r="A1" s="619" t="s">
        <v>907</v>
      </c>
      <c r="B1" s="619"/>
      <c r="C1" s="541"/>
      <c r="D1" s="540"/>
      <c r="E1" s="180" t="s">
        <v>1812</v>
      </c>
      <c r="F1" s="144"/>
    </row>
    <row r="2" spans="1:28" ht="46.95" customHeight="1" x14ac:dyDescent="0.25">
      <c r="A2" s="620">
        <f>F1</f>
        <v>0</v>
      </c>
      <c r="B2" s="620"/>
      <c r="C2" s="620"/>
      <c r="D2" s="620"/>
      <c r="E2" s="620"/>
      <c r="F2" s="620"/>
    </row>
    <row r="3" spans="1:28" ht="14.4" thickBot="1" x14ac:dyDescent="0.3">
      <c r="J3" s="181" t="s">
        <v>10</v>
      </c>
      <c r="L3" s="618" t="s">
        <v>212</v>
      </c>
      <c r="M3" s="618"/>
      <c r="N3" s="181"/>
      <c r="O3" s="618" t="s">
        <v>10</v>
      </c>
      <c r="P3" s="618"/>
      <c r="S3" s="618" t="s">
        <v>925</v>
      </c>
      <c r="T3" s="618"/>
      <c r="U3" s="618" t="s">
        <v>11</v>
      </c>
      <c r="V3" s="618"/>
      <c r="X3" s="181" t="s">
        <v>9</v>
      </c>
      <c r="AA3" s="182" t="s">
        <v>909</v>
      </c>
      <c r="AB3" s="181">
        <v>1950</v>
      </c>
    </row>
    <row r="4" spans="1:28" ht="23.25" customHeight="1" thickTop="1" x14ac:dyDescent="0.25">
      <c r="A4" s="183" t="s">
        <v>52</v>
      </c>
      <c r="B4" s="183" t="s">
        <v>910</v>
      </c>
      <c r="C4" s="183" t="s">
        <v>193</v>
      </c>
      <c r="D4" s="184" t="s">
        <v>911</v>
      </c>
      <c r="E4" s="184" t="s">
        <v>56</v>
      </c>
      <c r="F4" s="183" t="s">
        <v>55</v>
      </c>
      <c r="G4" s="185" t="s">
        <v>9</v>
      </c>
      <c r="I4" s="182" t="s">
        <v>913</v>
      </c>
      <c r="J4" s="181" t="s">
        <v>901</v>
      </c>
      <c r="L4" s="186" t="s">
        <v>913</v>
      </c>
      <c r="M4" s="181" t="s">
        <v>198</v>
      </c>
      <c r="N4" s="181"/>
      <c r="O4" s="182" t="s">
        <v>913</v>
      </c>
      <c r="P4" s="181" t="s">
        <v>901</v>
      </c>
      <c r="S4" s="182" t="s">
        <v>916</v>
      </c>
      <c r="T4" s="181" t="s">
        <v>900</v>
      </c>
      <c r="W4" s="182" t="s">
        <v>913</v>
      </c>
      <c r="X4" s="181" t="s">
        <v>237</v>
      </c>
      <c r="AA4" s="182" t="s">
        <v>914</v>
      </c>
      <c r="AB4" s="181">
        <v>1953</v>
      </c>
    </row>
    <row r="5" spans="1:28" ht="33.75" customHeight="1" thickBot="1" x14ac:dyDescent="0.3">
      <c r="A5" s="137"/>
      <c r="B5" s="138"/>
      <c r="C5" s="138"/>
      <c r="D5" s="137"/>
      <c r="E5" s="137"/>
      <c r="F5" s="138"/>
      <c r="G5" s="139"/>
      <c r="I5" s="182" t="s">
        <v>914</v>
      </c>
      <c r="J5" s="181" t="s">
        <v>899</v>
      </c>
      <c r="L5" s="186" t="s">
        <v>914</v>
      </c>
      <c r="M5" s="181" t="s">
        <v>201</v>
      </c>
      <c r="N5" s="181"/>
      <c r="O5" s="182" t="s">
        <v>914</v>
      </c>
      <c r="P5" s="181" t="s">
        <v>899</v>
      </c>
      <c r="S5" s="182"/>
      <c r="W5" s="182" t="s">
        <v>914</v>
      </c>
      <c r="X5" s="181" t="s">
        <v>387</v>
      </c>
      <c r="AA5" s="182" t="s">
        <v>915</v>
      </c>
      <c r="AB5" s="181">
        <v>1954</v>
      </c>
    </row>
    <row r="6" spans="1:28" ht="23.25" customHeight="1" thickTop="1" x14ac:dyDescent="0.25">
      <c r="A6" s="187" t="s">
        <v>49</v>
      </c>
      <c r="B6" s="188" t="s">
        <v>50</v>
      </c>
      <c r="C6" s="188"/>
      <c r="D6" s="188"/>
      <c r="E6" s="188"/>
      <c r="F6" s="189"/>
      <c r="I6" s="182" t="s">
        <v>909</v>
      </c>
      <c r="J6" s="181" t="s">
        <v>894</v>
      </c>
      <c r="L6" s="186" t="s">
        <v>909</v>
      </c>
      <c r="M6" s="181" t="s">
        <v>196</v>
      </c>
      <c r="N6" s="181"/>
      <c r="O6" s="182" t="s">
        <v>909</v>
      </c>
      <c r="P6" s="181" t="s">
        <v>894</v>
      </c>
      <c r="S6" s="182" t="s">
        <v>909</v>
      </c>
      <c r="T6" s="181" t="s">
        <v>197</v>
      </c>
      <c r="U6" s="181">
        <v>1</v>
      </c>
      <c r="V6" s="181" t="s">
        <v>169</v>
      </c>
      <c r="W6" s="182" t="s">
        <v>909</v>
      </c>
      <c r="X6" s="181" t="s">
        <v>236</v>
      </c>
      <c r="AA6" s="182" t="s">
        <v>912</v>
      </c>
      <c r="AB6" s="181">
        <v>1951</v>
      </c>
    </row>
    <row r="7" spans="1:28" s="190" customFormat="1" ht="33.75" hidden="1" customHeight="1" x14ac:dyDescent="0.25">
      <c r="A7" s="193" t="e">
        <f>IF(A8&lt;&gt;"",A8,VLOOKUP(C1,#REF!,3,0))</f>
        <v>#REF!</v>
      </c>
      <c r="B7" s="194" t="e">
        <f>IF(B8&lt;&gt;"",B8,VLOOKUP(C1,#REF!,4,0))</f>
        <v>#REF!</v>
      </c>
      <c r="C7" s="194"/>
      <c r="D7" s="194"/>
      <c r="E7" s="194"/>
      <c r="F7" s="195"/>
      <c r="I7" s="182" t="s">
        <v>912</v>
      </c>
      <c r="J7" s="181" t="s">
        <v>895</v>
      </c>
      <c r="L7" s="186" t="s">
        <v>912</v>
      </c>
      <c r="M7" s="181" t="s">
        <v>200</v>
      </c>
      <c r="N7" s="181"/>
      <c r="O7" s="182" t="s">
        <v>912</v>
      </c>
      <c r="P7" s="181" t="s">
        <v>895</v>
      </c>
      <c r="Q7" s="181"/>
      <c r="R7" s="181"/>
      <c r="S7" s="182" t="s">
        <v>912</v>
      </c>
      <c r="T7" s="181" t="s">
        <v>199</v>
      </c>
      <c r="U7" s="181">
        <v>2</v>
      </c>
      <c r="V7" s="181" t="s">
        <v>170</v>
      </c>
      <c r="W7" s="182" t="s">
        <v>912</v>
      </c>
      <c r="X7" s="181" t="s">
        <v>926</v>
      </c>
      <c r="Y7" s="181"/>
      <c r="AA7" s="182" t="s">
        <v>913</v>
      </c>
      <c r="AB7" s="181">
        <v>1952</v>
      </c>
    </row>
    <row r="8" spans="1:28" s="190" customFormat="1" ht="33.75" customHeight="1" thickBot="1" x14ac:dyDescent="0.3">
      <c r="A8" s="140"/>
      <c r="B8" s="138"/>
      <c r="C8" s="138"/>
      <c r="D8" s="138"/>
      <c r="E8" s="138"/>
      <c r="F8" s="139"/>
      <c r="G8" s="615" t="s">
        <v>1319</v>
      </c>
      <c r="H8" s="616"/>
      <c r="I8" s="616"/>
      <c r="J8" s="616"/>
      <c r="K8" s="616"/>
      <c r="L8" s="616"/>
      <c r="M8" s="616"/>
      <c r="N8" s="616"/>
      <c r="O8" s="616"/>
      <c r="P8" s="616"/>
      <c r="Q8" s="181"/>
      <c r="R8" s="181"/>
      <c r="S8" s="182"/>
      <c r="T8" s="181"/>
      <c r="U8" s="181"/>
      <c r="V8" s="181"/>
      <c r="W8" s="182"/>
      <c r="X8" s="181"/>
      <c r="Y8" s="181"/>
      <c r="AA8" s="182"/>
      <c r="AB8" s="181"/>
    </row>
    <row r="9" spans="1:28" ht="23.25" customHeight="1" thickTop="1" x14ac:dyDescent="0.25">
      <c r="A9" s="191" t="s">
        <v>51</v>
      </c>
      <c r="B9" s="183" t="s">
        <v>6</v>
      </c>
      <c r="C9" s="183" t="s">
        <v>10</v>
      </c>
      <c r="D9" s="185" t="s">
        <v>11</v>
      </c>
      <c r="E9" s="191" t="s">
        <v>53</v>
      </c>
      <c r="F9" s="183" t="s">
        <v>54</v>
      </c>
      <c r="G9" s="185" t="s">
        <v>1005</v>
      </c>
      <c r="I9" s="182" t="s">
        <v>915</v>
      </c>
      <c r="J9" s="181" t="s">
        <v>898</v>
      </c>
      <c r="L9" s="186" t="s">
        <v>915</v>
      </c>
      <c r="M9" s="181" t="s">
        <v>202</v>
      </c>
      <c r="N9" s="181"/>
      <c r="O9" s="182" t="s">
        <v>915</v>
      </c>
      <c r="P9" s="181" t="s">
        <v>898</v>
      </c>
      <c r="S9" s="182"/>
      <c r="W9" s="182" t="s">
        <v>915</v>
      </c>
      <c r="X9" s="181" t="s">
        <v>238</v>
      </c>
      <c r="AA9" s="182" t="s">
        <v>916</v>
      </c>
      <c r="AB9" s="181">
        <v>1955</v>
      </c>
    </row>
    <row r="10" spans="1:28" ht="33.75" hidden="1" customHeight="1" x14ac:dyDescent="0.25">
      <c r="A10" s="196" t="e">
        <f>IF(A11&lt;&gt;"",A11,VLOOKUP(C1,#REF!,6,0))</f>
        <v>#REF!</v>
      </c>
      <c r="B10" s="194" t="e">
        <f>IF(B11&lt;&gt;"",B11,VLOOKUP(C1,#REF!,7,0))</f>
        <v>#REF!</v>
      </c>
      <c r="C10" s="194" t="e">
        <f>IF(C11&lt;&gt;"",C11,VLOOKUP(C1,#REF!,8,0))</f>
        <v>#REF!</v>
      </c>
      <c r="D10" s="195" t="e">
        <f>IF(D11&lt;&gt;"",D11,VLOOKUP(C1,#REF!,5,0))</f>
        <v>#REF!</v>
      </c>
      <c r="E10" s="193" t="e">
        <f>IF(E11&lt;&gt;"",E11,VLOOKUP(C1,#REF!,10,0))</f>
        <v>#REF!</v>
      </c>
      <c r="F10" s="194" t="e">
        <f>IF(F11&lt;&gt;"",F11,VLOOKUP(C1,#REF!,11,0))</f>
        <v>#REF!</v>
      </c>
      <c r="G10" s="195" t="e">
        <f>IF(G11&lt;&gt;"",G11,VLOOKUP(C1,#REF!,12,0))</f>
        <v>#REF!</v>
      </c>
      <c r="I10" s="182" t="s">
        <v>916</v>
      </c>
      <c r="J10" s="181" t="s">
        <v>896</v>
      </c>
      <c r="L10" s="186" t="s">
        <v>916</v>
      </c>
      <c r="M10" s="181" t="s">
        <v>203</v>
      </c>
      <c r="N10" s="181"/>
      <c r="O10" s="182" t="s">
        <v>916</v>
      </c>
      <c r="P10" s="181" t="s">
        <v>896</v>
      </c>
      <c r="W10" s="182" t="s">
        <v>916</v>
      </c>
      <c r="X10" s="181" t="s">
        <v>388</v>
      </c>
      <c r="AA10" s="182" t="s">
        <v>917</v>
      </c>
      <c r="AB10" s="181">
        <v>1956</v>
      </c>
    </row>
    <row r="11" spans="1:28" ht="33.75" customHeight="1" thickBot="1" x14ac:dyDescent="0.3">
      <c r="A11" s="141"/>
      <c r="B11" s="138"/>
      <c r="C11" s="138"/>
      <c r="D11" s="139"/>
      <c r="E11" s="140"/>
      <c r="F11" s="138"/>
      <c r="G11" s="139"/>
      <c r="H11" s="617" t="s">
        <v>1319</v>
      </c>
      <c r="I11" s="616"/>
      <c r="J11" s="616"/>
      <c r="K11" s="616"/>
      <c r="L11" s="616"/>
      <c r="M11" s="192"/>
      <c r="N11" s="192"/>
      <c r="O11" s="192"/>
      <c r="P11" s="192"/>
      <c r="Q11" s="192"/>
      <c r="R11" s="192"/>
      <c r="W11" s="182"/>
      <c r="AA11" s="182"/>
    </row>
    <row r="12" spans="1:28" ht="23.25" customHeight="1" thickTop="1" x14ac:dyDescent="0.25">
      <c r="I12" s="182" t="s">
        <v>917</v>
      </c>
      <c r="J12" s="181" t="s">
        <v>904</v>
      </c>
      <c r="L12" s="186" t="s">
        <v>917</v>
      </c>
      <c r="M12" s="181" t="s">
        <v>205</v>
      </c>
      <c r="N12" s="181"/>
      <c r="O12" s="182" t="s">
        <v>917</v>
      </c>
      <c r="P12" s="181" t="s">
        <v>904</v>
      </c>
      <c r="W12" s="182" t="s">
        <v>917</v>
      </c>
      <c r="X12" s="181" t="s">
        <v>386</v>
      </c>
      <c r="AA12" s="182" t="s">
        <v>918</v>
      </c>
      <c r="AB12" s="181">
        <v>1957</v>
      </c>
    </row>
    <row r="13" spans="1:28" ht="33.75" customHeight="1" x14ac:dyDescent="0.25">
      <c r="I13" s="182" t="s">
        <v>918</v>
      </c>
      <c r="J13" s="181" t="s">
        <v>903</v>
      </c>
      <c r="L13" s="186" t="s">
        <v>918</v>
      </c>
      <c r="M13" s="181" t="s">
        <v>209</v>
      </c>
      <c r="N13" s="181"/>
      <c r="O13" s="182" t="s">
        <v>918</v>
      </c>
      <c r="P13" s="181" t="s">
        <v>903</v>
      </c>
      <c r="W13" s="182" t="s">
        <v>918</v>
      </c>
      <c r="X13" s="181" t="s">
        <v>216</v>
      </c>
      <c r="AA13" s="182" t="s">
        <v>919</v>
      </c>
      <c r="AB13" s="181">
        <v>1958</v>
      </c>
    </row>
    <row r="14" spans="1:28" ht="33.75" customHeight="1" x14ac:dyDescent="0.25">
      <c r="I14" s="182"/>
      <c r="L14" s="186"/>
      <c r="N14" s="181"/>
      <c r="W14" s="182"/>
      <c r="AA14" s="182"/>
    </row>
    <row r="15" spans="1:28" ht="23.25" customHeight="1" x14ac:dyDescent="0.25">
      <c r="I15" s="182"/>
      <c r="L15" s="186" t="s">
        <v>919</v>
      </c>
      <c r="M15" s="181" t="s">
        <v>210</v>
      </c>
      <c r="N15" s="181"/>
      <c r="O15" s="181"/>
      <c r="AA15" s="182" t="s">
        <v>920</v>
      </c>
      <c r="AB15" s="181">
        <v>1959</v>
      </c>
    </row>
    <row r="16" spans="1:28" ht="33.75" customHeight="1" x14ac:dyDescent="0.25">
      <c r="L16" s="186" t="s">
        <v>920</v>
      </c>
      <c r="M16" s="181" t="s">
        <v>204</v>
      </c>
      <c r="N16" s="181"/>
      <c r="O16" s="181"/>
      <c r="AA16" s="182" t="s">
        <v>921</v>
      </c>
      <c r="AB16" s="181">
        <v>1960</v>
      </c>
    </row>
    <row r="17" spans="7:28" ht="25.2" customHeight="1" x14ac:dyDescent="0.25">
      <c r="L17" s="186" t="s">
        <v>921</v>
      </c>
      <c r="M17" s="181" t="s">
        <v>211</v>
      </c>
      <c r="N17" s="181"/>
      <c r="O17" s="181"/>
      <c r="AA17" s="182" t="s">
        <v>922</v>
      </c>
      <c r="AB17" s="181">
        <v>1961</v>
      </c>
    </row>
    <row r="18" spans="7:28" x14ac:dyDescent="0.25">
      <c r="L18" s="186" t="s">
        <v>922</v>
      </c>
      <c r="M18" s="181" t="s">
        <v>208</v>
      </c>
      <c r="N18" s="181"/>
      <c r="O18" s="181"/>
      <c r="AA18" s="182" t="s">
        <v>923</v>
      </c>
      <c r="AB18" s="181">
        <v>1962</v>
      </c>
    </row>
    <row r="19" spans="7:28" x14ac:dyDescent="0.25">
      <c r="L19" s="186" t="s">
        <v>923</v>
      </c>
      <c r="M19" s="181" t="s">
        <v>206</v>
      </c>
      <c r="N19" s="181"/>
      <c r="O19" s="181"/>
      <c r="AA19" s="182" t="s">
        <v>924</v>
      </c>
      <c r="AB19" s="181">
        <v>1963</v>
      </c>
    </row>
    <row r="20" spans="7:28" x14ac:dyDescent="0.25">
      <c r="L20" s="186" t="s">
        <v>924</v>
      </c>
      <c r="M20" s="181" t="s">
        <v>207</v>
      </c>
      <c r="N20" s="181"/>
      <c r="O20" s="181"/>
      <c r="AA20" s="182" t="s">
        <v>927</v>
      </c>
      <c r="AB20" s="181">
        <v>1964</v>
      </c>
    </row>
    <row r="21" spans="7:28" x14ac:dyDescent="0.25">
      <c r="L21" s="186" t="s">
        <v>927</v>
      </c>
      <c r="M21" s="181" t="s">
        <v>902</v>
      </c>
      <c r="AA21" s="182" t="s">
        <v>928</v>
      </c>
      <c r="AB21" s="181">
        <v>1965</v>
      </c>
    </row>
    <row r="22" spans="7:28" x14ac:dyDescent="0.25">
      <c r="L22" s="186" t="s">
        <v>928</v>
      </c>
      <c r="M22" s="181" t="s">
        <v>908</v>
      </c>
      <c r="AA22" s="182" t="s">
        <v>929</v>
      </c>
      <c r="AB22" s="181">
        <v>1966</v>
      </c>
    </row>
    <row r="23" spans="7:28" x14ac:dyDescent="0.25">
      <c r="AA23" s="182" t="s">
        <v>930</v>
      </c>
      <c r="AB23" s="181">
        <v>1967</v>
      </c>
    </row>
    <row r="24" spans="7:28" x14ac:dyDescent="0.25">
      <c r="G24" s="144" t="s">
        <v>169</v>
      </c>
      <c r="AA24" s="182" t="s">
        <v>931</v>
      </c>
      <c r="AB24" s="181">
        <v>1968</v>
      </c>
    </row>
    <row r="25" spans="7:28" x14ac:dyDescent="0.25">
      <c r="G25" s="144" t="s">
        <v>170</v>
      </c>
      <c r="AA25" s="182" t="s">
        <v>932</v>
      </c>
      <c r="AB25" s="181">
        <v>1969</v>
      </c>
    </row>
    <row r="26" spans="7:28" x14ac:dyDescent="0.25">
      <c r="AA26" s="182" t="s">
        <v>933</v>
      </c>
      <c r="AB26" s="181">
        <v>1970</v>
      </c>
    </row>
    <row r="27" spans="7:28" x14ac:dyDescent="0.25">
      <c r="AA27" s="182" t="s">
        <v>934</v>
      </c>
      <c r="AB27" s="181">
        <v>1971</v>
      </c>
    </row>
    <row r="28" spans="7:28" x14ac:dyDescent="0.25">
      <c r="AA28" s="182" t="s">
        <v>935</v>
      </c>
      <c r="AB28" s="181">
        <v>1972</v>
      </c>
    </row>
    <row r="29" spans="7:28" x14ac:dyDescent="0.25">
      <c r="AA29" s="182" t="s">
        <v>936</v>
      </c>
      <c r="AB29" s="181">
        <v>1973</v>
      </c>
    </row>
    <row r="30" spans="7:28" x14ac:dyDescent="0.25">
      <c r="AA30" s="182" t="s">
        <v>937</v>
      </c>
      <c r="AB30" s="181">
        <v>1974</v>
      </c>
    </row>
    <row r="31" spans="7:28" x14ac:dyDescent="0.25">
      <c r="AA31" s="182" t="s">
        <v>938</v>
      </c>
      <c r="AB31" s="181">
        <v>1975</v>
      </c>
    </row>
    <row r="32" spans="7:28" x14ac:dyDescent="0.25">
      <c r="AA32" s="182" t="s">
        <v>939</v>
      </c>
      <c r="AB32" s="181">
        <v>1976</v>
      </c>
    </row>
    <row r="33" spans="27:28" x14ac:dyDescent="0.25">
      <c r="AA33" s="182" t="s">
        <v>940</v>
      </c>
      <c r="AB33" s="181">
        <v>1977</v>
      </c>
    </row>
    <row r="34" spans="27:28" x14ac:dyDescent="0.25">
      <c r="AA34" s="182" t="s">
        <v>941</v>
      </c>
      <c r="AB34" s="181">
        <v>1978</v>
      </c>
    </row>
    <row r="35" spans="27:28" x14ac:dyDescent="0.25">
      <c r="AA35" s="182" t="s">
        <v>942</v>
      </c>
      <c r="AB35" s="181">
        <v>1979</v>
      </c>
    </row>
    <row r="36" spans="27:28" x14ac:dyDescent="0.25">
      <c r="AA36" s="182" t="s">
        <v>943</v>
      </c>
      <c r="AB36" s="181">
        <v>1980</v>
      </c>
    </row>
    <row r="37" spans="27:28" x14ac:dyDescent="0.25">
      <c r="AA37" s="182" t="s">
        <v>944</v>
      </c>
      <c r="AB37" s="181">
        <v>1981</v>
      </c>
    </row>
    <row r="38" spans="27:28" x14ac:dyDescent="0.25">
      <c r="AA38" s="182" t="s">
        <v>945</v>
      </c>
      <c r="AB38" s="181">
        <v>1982</v>
      </c>
    </row>
    <row r="39" spans="27:28" x14ac:dyDescent="0.25">
      <c r="AA39" s="182" t="s">
        <v>946</v>
      </c>
      <c r="AB39" s="181">
        <v>1983</v>
      </c>
    </row>
    <row r="40" spans="27:28" x14ac:dyDescent="0.25">
      <c r="AA40" s="182" t="s">
        <v>947</v>
      </c>
      <c r="AB40" s="181">
        <v>1984</v>
      </c>
    </row>
    <row r="41" spans="27:28" x14ac:dyDescent="0.25">
      <c r="AA41" s="182" t="s">
        <v>948</v>
      </c>
      <c r="AB41" s="181">
        <v>1985</v>
      </c>
    </row>
    <row r="42" spans="27:28" x14ac:dyDescent="0.25">
      <c r="AA42" s="182" t="s">
        <v>949</v>
      </c>
      <c r="AB42" s="181">
        <v>1986</v>
      </c>
    </row>
    <row r="43" spans="27:28" x14ac:dyDescent="0.25">
      <c r="AA43" s="182" t="s">
        <v>950</v>
      </c>
      <c r="AB43" s="181">
        <v>1987</v>
      </c>
    </row>
    <row r="44" spans="27:28" x14ac:dyDescent="0.25">
      <c r="AA44" s="182" t="s">
        <v>951</v>
      </c>
      <c r="AB44" s="181">
        <v>1988</v>
      </c>
    </row>
    <row r="45" spans="27:28" x14ac:dyDescent="0.25">
      <c r="AA45" s="182" t="s">
        <v>952</v>
      </c>
      <c r="AB45" s="181">
        <v>1989</v>
      </c>
    </row>
    <row r="46" spans="27:28" x14ac:dyDescent="0.25">
      <c r="AA46" s="182" t="s">
        <v>953</v>
      </c>
      <c r="AB46" s="181">
        <v>1990</v>
      </c>
    </row>
    <row r="47" spans="27:28" x14ac:dyDescent="0.25">
      <c r="AA47" s="182" t="s">
        <v>954</v>
      </c>
      <c r="AB47" s="181">
        <v>1991</v>
      </c>
    </row>
    <row r="48" spans="27:28" x14ac:dyDescent="0.25">
      <c r="AA48" s="182" t="s">
        <v>955</v>
      </c>
      <c r="AB48" s="181">
        <v>1992</v>
      </c>
    </row>
    <row r="49" spans="27:28" x14ac:dyDescent="0.25">
      <c r="AA49" s="182" t="s">
        <v>956</v>
      </c>
      <c r="AB49" s="181">
        <v>1993</v>
      </c>
    </row>
    <row r="50" spans="27:28" x14ac:dyDescent="0.25">
      <c r="AA50" s="182" t="s">
        <v>957</v>
      </c>
      <c r="AB50" s="181">
        <v>1994</v>
      </c>
    </row>
    <row r="51" spans="27:28" x14ac:dyDescent="0.25">
      <c r="AA51" s="182" t="s">
        <v>958</v>
      </c>
      <c r="AB51" s="181">
        <v>1995</v>
      </c>
    </row>
    <row r="52" spans="27:28" x14ac:dyDescent="0.25">
      <c r="AA52" s="182" t="s">
        <v>959</v>
      </c>
      <c r="AB52" s="181">
        <v>1996</v>
      </c>
    </row>
    <row r="53" spans="27:28" x14ac:dyDescent="0.25">
      <c r="AA53" s="182" t="s">
        <v>960</v>
      </c>
      <c r="AB53" s="181">
        <v>1997</v>
      </c>
    </row>
    <row r="54" spans="27:28" x14ac:dyDescent="0.25">
      <c r="AA54" s="182" t="s">
        <v>961</v>
      </c>
      <c r="AB54" s="181">
        <v>1998</v>
      </c>
    </row>
    <row r="55" spans="27:28" x14ac:dyDescent="0.25">
      <c r="AA55" s="182" t="s">
        <v>962</v>
      </c>
      <c r="AB55" s="181">
        <v>1999</v>
      </c>
    </row>
    <row r="56" spans="27:28" x14ac:dyDescent="0.25">
      <c r="AA56" s="182" t="s">
        <v>963</v>
      </c>
      <c r="AB56" s="181">
        <v>2000</v>
      </c>
    </row>
    <row r="57" spans="27:28" x14ac:dyDescent="0.25">
      <c r="AA57" s="182" t="s">
        <v>964</v>
      </c>
      <c r="AB57" s="181">
        <v>2001</v>
      </c>
    </row>
    <row r="58" spans="27:28" x14ac:dyDescent="0.25">
      <c r="AA58" s="182" t="s">
        <v>965</v>
      </c>
      <c r="AB58" s="181">
        <v>2002</v>
      </c>
    </row>
    <row r="59" spans="27:28" x14ac:dyDescent="0.25">
      <c r="AA59" s="182" t="s">
        <v>966</v>
      </c>
      <c r="AB59" s="181">
        <v>2003</v>
      </c>
    </row>
    <row r="60" spans="27:28" x14ac:dyDescent="0.25">
      <c r="AA60" s="182" t="s">
        <v>967</v>
      </c>
      <c r="AB60" s="181">
        <v>2004</v>
      </c>
    </row>
    <row r="61" spans="27:28" x14ac:dyDescent="0.25">
      <c r="AA61" s="182" t="s">
        <v>968</v>
      </c>
      <c r="AB61" s="181">
        <v>2005</v>
      </c>
    </row>
    <row r="62" spans="27:28" x14ac:dyDescent="0.25">
      <c r="AA62" s="182" t="s">
        <v>969</v>
      </c>
      <c r="AB62" s="181">
        <v>2006</v>
      </c>
    </row>
    <row r="63" spans="27:28" x14ac:dyDescent="0.25">
      <c r="AA63" s="182" t="s">
        <v>970</v>
      </c>
      <c r="AB63" s="181">
        <v>2007</v>
      </c>
    </row>
    <row r="64" spans="27:28" x14ac:dyDescent="0.25">
      <c r="AA64" s="182" t="s">
        <v>971</v>
      </c>
      <c r="AB64" s="181">
        <v>2008</v>
      </c>
    </row>
    <row r="65" spans="27:28" x14ac:dyDescent="0.25">
      <c r="AA65" s="182" t="s">
        <v>972</v>
      </c>
      <c r="AB65" s="181">
        <v>2009</v>
      </c>
    </row>
    <row r="66" spans="27:28" x14ac:dyDescent="0.25">
      <c r="AA66" s="182" t="s">
        <v>973</v>
      </c>
      <c r="AB66" s="181">
        <v>2010</v>
      </c>
    </row>
    <row r="67" spans="27:28" x14ac:dyDescent="0.25">
      <c r="AA67" s="182" t="s">
        <v>974</v>
      </c>
      <c r="AB67" s="181">
        <v>2011</v>
      </c>
    </row>
    <row r="68" spans="27:28" x14ac:dyDescent="0.25">
      <c r="AA68" s="182" t="s">
        <v>975</v>
      </c>
      <c r="AB68" s="181">
        <v>2012</v>
      </c>
    </row>
    <row r="69" spans="27:28" x14ac:dyDescent="0.25">
      <c r="AA69" s="182" t="s">
        <v>976</v>
      </c>
      <c r="AB69" s="181">
        <v>2013</v>
      </c>
    </row>
    <row r="70" spans="27:28" x14ac:dyDescent="0.25">
      <c r="AA70" s="182" t="s">
        <v>977</v>
      </c>
      <c r="AB70" s="181">
        <v>2014</v>
      </c>
    </row>
    <row r="71" spans="27:28" x14ac:dyDescent="0.25">
      <c r="AA71" s="182" t="s">
        <v>978</v>
      </c>
      <c r="AB71" s="181">
        <v>2015</v>
      </c>
    </row>
    <row r="72" spans="27:28" x14ac:dyDescent="0.25">
      <c r="AA72" s="182" t="s">
        <v>979</v>
      </c>
      <c r="AB72" s="181">
        <v>2016</v>
      </c>
    </row>
    <row r="73" spans="27:28" x14ac:dyDescent="0.25">
      <c r="AA73" s="182" t="s">
        <v>980</v>
      </c>
      <c r="AB73" s="181">
        <v>2017</v>
      </c>
    </row>
    <row r="74" spans="27:28" x14ac:dyDescent="0.25">
      <c r="AA74" s="182" t="s">
        <v>981</v>
      </c>
      <c r="AB74" s="181">
        <v>2018</v>
      </c>
    </row>
    <row r="75" spans="27:28" x14ac:dyDescent="0.25">
      <c r="AA75" s="182" t="s">
        <v>982</v>
      </c>
      <c r="AB75" s="181">
        <v>2019</v>
      </c>
    </row>
    <row r="76" spans="27:28" x14ac:dyDescent="0.25">
      <c r="AA76" s="182" t="s">
        <v>983</v>
      </c>
      <c r="AB76" s="181">
        <v>2020</v>
      </c>
    </row>
    <row r="77" spans="27:28" x14ac:dyDescent="0.25">
      <c r="AA77" s="182" t="s">
        <v>984</v>
      </c>
      <c r="AB77" s="181">
        <v>2021</v>
      </c>
    </row>
  </sheetData>
  <mergeCells count="8">
    <mergeCell ref="G8:P8"/>
    <mergeCell ref="H11:L11"/>
    <mergeCell ref="U3:V3"/>
    <mergeCell ref="A1:B1"/>
    <mergeCell ref="A2:F2"/>
    <mergeCell ref="L3:M3"/>
    <mergeCell ref="O3:P3"/>
    <mergeCell ref="S3:T3"/>
  </mergeCells>
  <phoneticPr fontId="49" type="noConversion"/>
  <conditionalFormatting sqref="C1">
    <cfRule type="duplicateValues" dxfId="3125" priority="1"/>
    <cfRule type="duplicateValues" dxfId="3124" priority="2"/>
    <cfRule type="duplicateValues" dxfId="3123" priority="3"/>
    <cfRule type="duplicateValues" dxfId="3122" priority="4"/>
  </conditionalFormatting>
  <dataValidations xWindow="270" yWindow="608" count="11">
    <dataValidation type="whole" allowBlank="1" showInputMessage="1" showErrorMessage="1" sqref="F11" xr:uid="{00000000-0002-0000-0100-000000000000}">
      <formula1>1950</formula1>
      <formula2>2021</formula2>
    </dataValidation>
    <dataValidation allowBlank="1" showInputMessage="1" showErrorMessage="1" promptTitle="مكان الميلاد باللغة الانكليزية" prompt="يجب أن يكون صحيح لأن سيتم إعتماده في جميع الوثائق الجامعية" sqref="F8" xr:uid="{00000000-0002-0000-0100-000001000000}"/>
    <dataValidation allowBlank="1" showInputMessage="1" showErrorMessage="1" promptTitle="اسم الأم باللغة الانكليزية" prompt="يجب أن يكون صحيح لأن سيتم إعتماده في جميع الوثائق الجامعية" sqref="E8" xr:uid="{00000000-0002-0000-0100-000002000000}"/>
    <dataValidation allowBlank="1" showInputMessage="1" showErrorMessage="1" promptTitle="اسم الأب باللغة الانكليزية" prompt="يجب أن يكون صحيح لأن سيتم إعتماده في جميع الوثائق الجامعية" sqref="D8" xr:uid="{00000000-0002-0000-0100-000003000000}"/>
    <dataValidation type="date" allowBlank="1" showInputMessage="1" showErrorMessage="1" promptTitle="يجب أن يكون التاريخ " prompt="يوم / شهر / سنة" sqref="A11" xr:uid="{00000000-0002-0000-0100-000004000000}">
      <formula1>18264</formula1>
      <formula2>37986</formula2>
    </dataValidation>
    <dataValidation type="custom" allowBlank="1" showInputMessage="1" showErrorMessage="1" errorTitle="خطأ" error="رقم الهاتف غير صحيح_x000a_يجب كتابة نداء المحافظة ثم رقم الهاتف_x000a_" sqref="D5:E5" xr:uid="{00000000-0002-0000-0100-000005000000}">
      <formula1>AND(LEFT(D5,1)="0",AND(LEN(D5)&gt;8,LEN(D5)&lt;12))</formula1>
    </dataValidation>
    <dataValidation type="list" allowBlank="1" showInputMessage="1" showErrorMessage="1" sqref="D11" xr:uid="{00000000-0002-0000-0100-000007000000}">
      <formula1>$V$6:$V$7</formula1>
    </dataValidation>
    <dataValidation type="custom" allowBlank="1" showInputMessage="1" showErrorMessage="1" errorTitle="خطأ" error="الرقم الوطني خطأ في حال لم تكن تحمل الجنسية السورية أو الفلسطينية السورية عليك إدخال رقم جواز السفر أو رقمك القومي في الحقل المخصص" promptTitle="الرقم الوطني" prompt="يجب أن تدخل الرقم الوطني من اليسار إلى اليمين_x000a_في حال لم تكن تحمل الجنسية السورية عليك إدخال رقم جواز سفرك أو رقمك القومي" sqref="A5" xr:uid="{00000000-0002-0000-0100-000008000000}">
      <formula1>AND(OR(LEFT(A5,1)="0",LEFT(A5,1)="1",LEFT(A5,1)="9"),LEFT(A5,2)&lt;&gt;"00",LEN(A5)=11)</formula1>
    </dataValidation>
    <dataValidation type="list" allowBlank="1" showInputMessage="1" showErrorMessage="1" sqref="C11" xr:uid="{00000000-0002-0000-0100-000009000000}">
      <formula1>$J$6:$J$13</formula1>
    </dataValidation>
    <dataValidation type="list" allowBlank="1" showInputMessage="1" showErrorMessage="1" sqref="G11" xr:uid="{00000000-0002-0000-0100-00000A000000}">
      <formula1>$M$6:$M$21</formula1>
    </dataValidation>
    <dataValidation type="list" allowBlank="1" showInputMessage="1" showErrorMessage="1" sqref="E11" xr:uid="{00000000-0002-0000-0100-00000B000000}">
      <formula1>$T$6:$T$7</formula1>
    </dataValidation>
  </dataValidation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ورقة4"/>
  <dimension ref="A1:CJ59"/>
  <sheetViews>
    <sheetView showGridLines="0" rightToLeft="1" topLeftCell="C1" zoomScale="91" zoomScaleNormal="91" workbookViewId="0">
      <selection activeCell="Z39" sqref="Z39:Z42"/>
    </sheetView>
  </sheetViews>
  <sheetFormatPr defaultColWidth="9" defaultRowHeight="13.8" x14ac:dyDescent="0.25"/>
  <cols>
    <col min="1" max="1" width="8.8984375" style="1" hidden="1" customWidth="1"/>
    <col min="2" max="2" width="10.19921875" style="1" hidden="1" customWidth="1"/>
    <col min="3" max="3" width="6.69921875" style="1" customWidth="1"/>
    <col min="4" max="4" width="9.3984375" style="1" customWidth="1"/>
    <col min="5" max="5" width="5" style="1" customWidth="1"/>
    <col min="6" max="6" width="3.3984375" style="1" customWidth="1"/>
    <col min="7" max="7" width="4.3984375" style="1" customWidth="1"/>
    <col min="8" max="8" width="4.8984375" style="1" customWidth="1"/>
    <col min="9" max="9" width="5.09765625" style="1" customWidth="1"/>
    <col min="10" max="11" width="0.59765625" style="1" customWidth="1"/>
    <col min="12" max="12" width="8.19921875" style="1" hidden="1" customWidth="1"/>
    <col min="13" max="13" width="4.19921875" style="1" bestFit="1" customWidth="1"/>
    <col min="14" max="14" width="9.3984375" style="1" customWidth="1"/>
    <col min="15" max="15" width="6.3984375" style="1" customWidth="1"/>
    <col min="16" max="16" width="7.3984375" style="1" customWidth="1"/>
    <col min="17" max="17" width="4.8984375" style="1" customWidth="1"/>
    <col min="18" max="18" width="4.19921875" style="1" customWidth="1"/>
    <col min="19" max="19" width="1" style="1" customWidth="1"/>
    <col min="20" max="20" width="5.3984375" style="1" hidden="1" customWidth="1"/>
    <col min="21" max="21" width="6.69921875" style="1" customWidth="1"/>
    <col min="22" max="22" width="5.3984375" style="1" customWidth="1"/>
    <col min="23" max="23" width="5.3984375" style="1" bestFit="1" customWidth="1"/>
    <col min="24" max="24" width="17.3984375" style="1" customWidth="1"/>
    <col min="25" max="25" width="4.8984375" style="1" customWidth="1"/>
    <col min="26" max="26" width="5.09765625" style="1" customWidth="1"/>
    <col min="27" max="27" width="3.3984375" style="1" hidden="1" customWidth="1"/>
    <col min="28" max="28" width="5.69921875" style="1" hidden="1" customWidth="1"/>
    <col min="29" max="29" width="6.69921875" style="1" customWidth="1"/>
    <col min="30" max="30" width="10" style="1" customWidth="1"/>
    <col min="31" max="31" width="10.09765625" style="1" customWidth="1"/>
    <col min="32" max="32" width="2.3984375" style="1" bestFit="1" customWidth="1"/>
    <col min="33" max="34" width="4.8984375" style="1" customWidth="1"/>
    <col min="35" max="35" width="9" style="1" customWidth="1"/>
    <col min="36" max="36" width="3.8984375" style="1" customWidth="1"/>
    <col min="37" max="37" width="10.19921875" style="1" customWidth="1"/>
    <col min="38" max="38" width="6.69921875" style="1" customWidth="1"/>
    <col min="39" max="39" width="5.3984375" style="1" customWidth="1"/>
    <col min="40" max="40" width="2.8984375" style="1" customWidth="1"/>
    <col min="41" max="41" width="11.19921875" style="1" customWidth="1"/>
    <col min="42" max="42" width="53.8984375" style="1" customWidth="1"/>
    <col min="43" max="47" width="9" style="1" customWidth="1"/>
    <col min="48" max="48" width="2.8984375" style="1" customWidth="1"/>
    <col min="49" max="49" width="3.8984375" style="1" customWidth="1"/>
    <col min="50" max="50" width="32" style="1" customWidth="1"/>
    <col min="51" max="51" width="2.19921875" style="1" customWidth="1"/>
    <col min="52" max="52" width="5.3984375" style="1" customWidth="1"/>
    <col min="53" max="55" width="9" style="1" customWidth="1"/>
    <col min="56" max="56" width="3.09765625" style="1" customWidth="1"/>
    <col min="57" max="66" width="9" style="1" customWidth="1"/>
    <col min="67" max="16384" width="9" style="1"/>
  </cols>
  <sheetData>
    <row r="1" spans="1:88" s="64" customFormat="1" ht="21" customHeight="1" thickBot="1" x14ac:dyDescent="0.3">
      <c r="A1" s="64">
        <v>2</v>
      </c>
      <c r="B1" s="197"/>
      <c r="C1" s="666" t="s">
        <v>2</v>
      </c>
      <c r="D1" s="666"/>
      <c r="E1" s="667">
        <f>'إدخال البيانات'!C1</f>
        <v>0</v>
      </c>
      <c r="F1" s="668"/>
      <c r="G1" s="668"/>
      <c r="H1" s="630" t="s">
        <v>3</v>
      </c>
      <c r="I1" s="630"/>
      <c r="J1" s="630"/>
      <c r="K1" s="537"/>
      <c r="L1" s="105"/>
      <c r="M1" s="669">
        <f>'إدخال البيانات'!D1</f>
        <v>0</v>
      </c>
      <c r="N1" s="669"/>
      <c r="O1" s="669"/>
      <c r="P1" s="630" t="s">
        <v>4</v>
      </c>
      <c r="Q1" s="630"/>
      <c r="R1" s="637">
        <f>'إدخال البيانات'!A8</f>
        <v>0</v>
      </c>
      <c r="S1" s="637"/>
      <c r="T1" s="637"/>
      <c r="U1" s="637"/>
      <c r="V1" s="630" t="s">
        <v>5</v>
      </c>
      <c r="W1" s="630"/>
      <c r="X1" s="103">
        <f>'إدخال البيانات'!B8</f>
        <v>0</v>
      </c>
      <c r="Y1" s="630" t="s">
        <v>51</v>
      </c>
      <c r="Z1" s="630"/>
      <c r="AA1" s="630"/>
      <c r="AB1" s="205"/>
      <c r="AC1" s="631">
        <f>'إدخال البيانات'!A11</f>
        <v>0</v>
      </c>
      <c r="AD1" s="631"/>
      <c r="AE1" s="207" t="s">
        <v>6</v>
      </c>
      <c r="AF1" s="637">
        <f>'إدخال البيانات'!B11</f>
        <v>0</v>
      </c>
      <c r="AG1" s="637"/>
      <c r="AH1" s="637"/>
      <c r="AI1" s="627"/>
      <c r="AJ1" s="627"/>
      <c r="AM1" s="1"/>
      <c r="AN1" s="1"/>
      <c r="AO1" s="1">
        <f>الإستمارة!AJ1</f>
        <v>0</v>
      </c>
      <c r="AP1" s="1" t="s">
        <v>176</v>
      </c>
      <c r="AQ1" s="1"/>
      <c r="AR1" s="1"/>
      <c r="AS1" s="1"/>
      <c r="AT1" s="1"/>
      <c r="AU1" s="1"/>
      <c r="AV1" s="1"/>
      <c r="AW1" s="1"/>
      <c r="AX1" s="1"/>
      <c r="AY1" s="1"/>
      <c r="AZ1" s="1"/>
      <c r="BA1" s="1"/>
      <c r="BB1" s="1"/>
      <c r="BC1" s="1"/>
      <c r="BD1" s="1"/>
      <c r="BE1" s="1"/>
      <c r="BF1" s="1"/>
      <c r="BG1" s="1"/>
      <c r="BH1" s="1"/>
      <c r="BI1" s="1"/>
      <c r="BJ1" s="1"/>
      <c r="BK1" s="1"/>
      <c r="BL1" s="1"/>
      <c r="BM1" s="1"/>
      <c r="BN1" s="1"/>
      <c r="BO1" s="198"/>
      <c r="BP1" s="198"/>
      <c r="BQ1" s="198"/>
      <c r="BR1" s="198"/>
      <c r="BS1" s="198"/>
      <c r="BT1" s="198"/>
      <c r="BU1" s="198"/>
      <c r="BV1" s="198"/>
      <c r="BW1" s="198"/>
      <c r="BX1" s="198"/>
      <c r="BY1" s="198"/>
      <c r="BZ1" s="198"/>
      <c r="CA1" s="198"/>
      <c r="CB1" s="198"/>
      <c r="CC1" s="198"/>
      <c r="CD1" s="198"/>
      <c r="CE1" s="198"/>
      <c r="CF1" s="198"/>
      <c r="CG1" s="198"/>
      <c r="CH1" s="198"/>
      <c r="CI1" s="198"/>
      <c r="CJ1" s="198"/>
    </row>
    <row r="2" spans="1:88" s="69" customFormat="1" ht="21" customHeight="1" thickTop="1" x14ac:dyDescent="0.25">
      <c r="B2" s="197"/>
      <c r="C2" s="666" t="s">
        <v>9</v>
      </c>
      <c r="D2" s="666"/>
      <c r="E2" s="670">
        <f>'إدخال البيانات'!G5</f>
        <v>0</v>
      </c>
      <c r="F2" s="670"/>
      <c r="G2" s="670"/>
      <c r="H2" s="637"/>
      <c r="I2" s="637"/>
      <c r="J2" s="637"/>
      <c r="K2" s="637"/>
      <c r="L2" s="637"/>
      <c r="M2" s="637"/>
      <c r="N2" s="637"/>
      <c r="O2" s="637"/>
      <c r="P2" s="630"/>
      <c r="Q2" s="630"/>
      <c r="R2" s="637"/>
      <c r="S2" s="637"/>
      <c r="T2" s="637"/>
      <c r="U2" s="637"/>
      <c r="V2" s="630"/>
      <c r="W2" s="630"/>
      <c r="X2" s="103"/>
      <c r="Y2" s="630"/>
      <c r="Z2" s="630"/>
      <c r="AA2" s="630"/>
      <c r="AB2" s="206"/>
      <c r="AC2" s="631"/>
      <c r="AD2" s="631"/>
      <c r="AE2" s="207"/>
      <c r="AF2" s="638"/>
      <c r="AG2" s="638"/>
      <c r="AH2" s="638"/>
      <c r="AI2" s="627"/>
      <c r="AJ2" s="627"/>
      <c r="AM2" s="1"/>
      <c r="AN2" s="1"/>
      <c r="AO2" s="1"/>
      <c r="AP2" s="1" t="s">
        <v>177</v>
      </c>
      <c r="AQ2" s="1"/>
      <c r="AR2" s="1"/>
      <c r="AS2" s="1"/>
      <c r="AT2" s="1"/>
      <c r="AU2" s="1"/>
      <c r="AV2" s="1"/>
      <c r="AW2" s="1"/>
      <c r="AX2" s="1"/>
      <c r="AY2" s="1"/>
      <c r="AZ2" s="1"/>
      <c r="BA2" s="1"/>
      <c r="BB2" s="1"/>
      <c r="BC2" s="1"/>
      <c r="BD2" s="1"/>
      <c r="BE2" s="1"/>
      <c r="BF2" s="1"/>
      <c r="BG2" s="1"/>
      <c r="BH2" s="1"/>
      <c r="BI2" s="1"/>
      <c r="BJ2" s="1"/>
      <c r="BK2" s="1"/>
      <c r="BL2" s="1"/>
      <c r="BM2" s="1"/>
      <c r="BN2" s="1"/>
      <c r="BO2" s="199"/>
      <c r="BP2" s="199"/>
      <c r="BQ2" s="199"/>
      <c r="BR2" s="199"/>
      <c r="BS2" s="199"/>
      <c r="BT2" s="199"/>
      <c r="BU2" s="199"/>
      <c r="BV2" s="199"/>
      <c r="BW2" s="199"/>
      <c r="BX2" s="199"/>
      <c r="BY2" s="199"/>
      <c r="BZ2" s="199"/>
      <c r="CA2" s="199"/>
      <c r="CB2" s="199"/>
      <c r="CC2" s="199"/>
      <c r="CD2" s="199"/>
      <c r="CE2" s="199"/>
      <c r="CF2" s="199"/>
      <c r="CG2" s="199"/>
      <c r="CH2" s="199"/>
      <c r="CI2" s="199"/>
      <c r="CJ2" s="199"/>
    </row>
    <row r="3" spans="1:88" s="69" customFormat="1" ht="21" customHeight="1" x14ac:dyDescent="0.25">
      <c r="B3" s="675" t="s">
        <v>11</v>
      </c>
      <c r="C3" s="675"/>
      <c r="D3" s="675"/>
      <c r="E3" s="629">
        <f>'إدخال البيانات'!D11</f>
        <v>0</v>
      </c>
      <c r="F3" s="629"/>
      <c r="G3" s="629"/>
      <c r="H3" s="630" t="s">
        <v>10</v>
      </c>
      <c r="I3" s="630"/>
      <c r="J3" s="630"/>
      <c r="K3" s="537"/>
      <c r="L3" s="106"/>
      <c r="M3" s="637">
        <f>'إدخال البيانات'!C11</f>
        <v>0</v>
      </c>
      <c r="N3" s="637"/>
      <c r="O3" s="637"/>
      <c r="P3" s="630" t="s">
        <v>52</v>
      </c>
      <c r="Q3" s="630"/>
      <c r="R3" s="637">
        <f>IF(OR(M3='إدخال البيانات'!J6,'اختيار المقررات'!M3='إدخال البيانات'!J7),'إدخال البيانات'!A5,'إدخال البيانات'!B5)</f>
        <v>0</v>
      </c>
      <c r="S3" s="637"/>
      <c r="T3" s="637"/>
      <c r="U3" s="637"/>
      <c r="V3" s="630" t="s">
        <v>16</v>
      </c>
      <c r="W3" s="630"/>
      <c r="X3" s="107" t="str">
        <f>IFERROR(IF(M3&lt;&gt;'إدخال البيانات'!J6,'إدخال البيانات'!M22,VLOOKUP(LEFT('إدخال البيانات'!A5,2),'إدخال البيانات'!L1:M22,2,0)),"")</f>
        <v>غير سوري</v>
      </c>
      <c r="Y3" s="630" t="s">
        <v>193</v>
      </c>
      <c r="Z3" s="630"/>
      <c r="AA3" s="630"/>
      <c r="AB3" s="207"/>
      <c r="AC3" s="632" t="str">
        <f>IF(M3&lt;&gt;'إدخال البيانات'!J6,"غير سوري",'إدخال البيانات'!C5)</f>
        <v>غير سوري</v>
      </c>
      <c r="AD3" s="632"/>
      <c r="AE3" s="207"/>
      <c r="AF3" s="629"/>
      <c r="AG3" s="629"/>
      <c r="AH3" s="629"/>
      <c r="AI3" s="628"/>
      <c r="AJ3" s="628"/>
      <c r="AM3" s="1"/>
      <c r="AN3" s="1"/>
      <c r="AO3" s="1"/>
      <c r="AP3" s="1" t="s">
        <v>45</v>
      </c>
      <c r="AQ3" s="1"/>
      <c r="AR3" s="1"/>
      <c r="AS3" s="1"/>
      <c r="AT3" s="1"/>
      <c r="AU3" s="1"/>
      <c r="AV3" s="1"/>
      <c r="AW3" s="1"/>
      <c r="AX3" s="1"/>
      <c r="AY3" s="1"/>
      <c r="AZ3" s="1"/>
      <c r="BA3" s="1"/>
      <c r="BB3" s="1"/>
      <c r="BC3" s="1"/>
      <c r="BD3" s="1"/>
      <c r="BE3" s="1"/>
      <c r="BF3" s="1"/>
      <c r="BG3" s="1"/>
      <c r="BH3" s="1"/>
      <c r="BI3" s="1"/>
      <c r="BJ3" s="1"/>
      <c r="BK3" s="1"/>
      <c r="BL3" s="1"/>
      <c r="BM3" s="1"/>
      <c r="BN3" s="1"/>
      <c r="BO3" s="199"/>
      <c r="BP3" s="199"/>
      <c r="BQ3" s="199"/>
      <c r="BR3" s="199"/>
      <c r="BS3" s="199"/>
      <c r="BT3" s="199"/>
      <c r="BU3" s="199"/>
      <c r="BV3" s="199"/>
      <c r="BW3" s="199"/>
      <c r="BX3" s="199"/>
      <c r="BY3" s="199"/>
      <c r="BZ3" s="199"/>
      <c r="CA3" s="199"/>
      <c r="CB3" s="199"/>
      <c r="CC3" s="199"/>
      <c r="CD3" s="199"/>
      <c r="CE3" s="199"/>
      <c r="CF3" s="199"/>
      <c r="CG3" s="199"/>
      <c r="CH3" s="199"/>
      <c r="CI3" s="199"/>
      <c r="CJ3" s="199"/>
    </row>
    <row r="4" spans="1:88" s="69" customFormat="1" ht="21" customHeight="1" x14ac:dyDescent="0.25">
      <c r="B4" s="197"/>
      <c r="C4" s="666" t="s">
        <v>12</v>
      </c>
      <c r="D4" s="666"/>
      <c r="E4" s="629">
        <f>'إدخال البيانات'!E11</f>
        <v>0</v>
      </c>
      <c r="F4" s="629"/>
      <c r="G4" s="629"/>
      <c r="H4" s="630" t="s">
        <v>13</v>
      </c>
      <c r="I4" s="630"/>
      <c r="J4" s="630"/>
      <c r="K4" s="537"/>
      <c r="L4" s="108"/>
      <c r="M4" s="637">
        <f>'إدخال البيانات'!F11</f>
        <v>0</v>
      </c>
      <c r="N4" s="637"/>
      <c r="O4" s="637"/>
      <c r="P4" s="630" t="s">
        <v>14</v>
      </c>
      <c r="Q4" s="630"/>
      <c r="R4" s="637">
        <f>'إدخال البيانات'!G11</f>
        <v>0</v>
      </c>
      <c r="S4" s="637"/>
      <c r="T4" s="637"/>
      <c r="U4" s="637"/>
      <c r="V4" s="630" t="s">
        <v>166</v>
      </c>
      <c r="W4" s="630"/>
      <c r="X4" s="109">
        <f>'إدخال البيانات'!E5</f>
        <v>0</v>
      </c>
      <c r="Y4" s="630" t="s">
        <v>167</v>
      </c>
      <c r="Z4" s="630"/>
      <c r="AA4" s="630"/>
      <c r="AB4" s="207"/>
      <c r="AC4" s="681">
        <f>'إدخال البيانات'!D5</f>
        <v>0</v>
      </c>
      <c r="AD4" s="681"/>
      <c r="AE4" s="207" t="s">
        <v>55</v>
      </c>
      <c r="AF4" s="629">
        <f>'إدخال البيانات'!F5</f>
        <v>0</v>
      </c>
      <c r="AG4" s="629"/>
      <c r="AH4" s="629"/>
      <c r="AI4" s="629"/>
      <c r="AJ4" s="629"/>
      <c r="AK4" s="104"/>
      <c r="AM4" s="1"/>
      <c r="AN4" s="1"/>
      <c r="AO4" s="1"/>
      <c r="AP4" s="1" t="s">
        <v>57</v>
      </c>
      <c r="AQ4" s="1"/>
      <c r="AR4" s="1"/>
      <c r="AS4" s="1"/>
      <c r="AT4" s="1"/>
      <c r="AU4" s="1"/>
      <c r="AV4" s="1"/>
      <c r="AW4" s="1"/>
      <c r="AX4" s="1"/>
      <c r="AY4" s="1"/>
      <c r="AZ4" s="1"/>
      <c r="BA4" s="1"/>
      <c r="BB4" s="1"/>
      <c r="BC4" s="1"/>
      <c r="BD4" s="1" t="s">
        <v>194</v>
      </c>
      <c r="BE4" s="1"/>
      <c r="BF4" s="1"/>
      <c r="BG4" s="1"/>
      <c r="BH4" s="1"/>
      <c r="BI4" s="1"/>
      <c r="BJ4" s="1"/>
      <c r="BK4" s="1"/>
      <c r="BL4" s="1"/>
      <c r="BM4" s="1"/>
      <c r="BN4" s="1"/>
      <c r="BO4" s="199"/>
      <c r="BP4" s="199"/>
      <c r="BQ4" s="199"/>
      <c r="BR4" s="199"/>
      <c r="BS4" s="199"/>
      <c r="BT4" s="199"/>
      <c r="BU4" s="199"/>
      <c r="BV4" s="199"/>
      <c r="BW4" s="199"/>
      <c r="BX4" s="199"/>
      <c r="BY4" s="199"/>
      <c r="BZ4" s="199"/>
      <c r="CA4" s="199"/>
      <c r="CB4" s="199"/>
      <c r="CC4" s="199"/>
      <c r="CD4" s="199"/>
      <c r="CE4" s="199"/>
      <c r="CF4" s="199"/>
      <c r="CG4" s="199"/>
      <c r="CH4" s="199"/>
      <c r="CI4" s="199"/>
      <c r="CJ4" s="199"/>
    </row>
    <row r="5" spans="1:88" s="69" customFormat="1" ht="21" customHeight="1" x14ac:dyDescent="0.25">
      <c r="B5" s="110"/>
      <c r="C5" s="664" t="s">
        <v>175</v>
      </c>
      <c r="D5" s="664"/>
      <c r="E5" s="664"/>
      <c r="F5" s="665"/>
      <c r="G5" s="665"/>
      <c r="H5" s="665"/>
      <c r="I5" s="665"/>
      <c r="J5" s="665"/>
      <c r="K5" s="665"/>
      <c r="L5" s="665"/>
      <c r="M5" s="665"/>
      <c r="N5" s="665"/>
      <c r="O5" s="665"/>
      <c r="P5" s="630" t="s">
        <v>905</v>
      </c>
      <c r="Q5" s="630"/>
      <c r="R5" s="665"/>
      <c r="S5" s="665"/>
      <c r="T5" s="665"/>
      <c r="U5" s="665"/>
      <c r="V5" s="630" t="s">
        <v>0</v>
      </c>
      <c r="W5" s="630"/>
      <c r="X5" s="126"/>
      <c r="Y5" s="630" t="s">
        <v>906</v>
      </c>
      <c r="Z5" s="630"/>
      <c r="AA5" s="630"/>
      <c r="AB5" s="207"/>
      <c r="AC5" s="682">
        <v>0</v>
      </c>
      <c r="AD5" s="682"/>
      <c r="AE5" s="111"/>
      <c r="AF5" s="112"/>
      <c r="AG5" s="112"/>
      <c r="AH5" s="112"/>
      <c r="AI5" s="113"/>
      <c r="AJ5" s="113"/>
      <c r="AK5" s="114"/>
      <c r="AM5" s="1"/>
      <c r="AN5" s="1"/>
      <c r="AO5" s="1"/>
      <c r="AP5" s="1" t="s">
        <v>368</v>
      </c>
      <c r="AQ5" s="1"/>
      <c r="AR5" s="1"/>
      <c r="AS5" s="1"/>
      <c r="AT5" s="1"/>
      <c r="AU5" s="1"/>
      <c r="AV5" s="1">
        <v>1</v>
      </c>
      <c r="AW5" s="1">
        <v>510</v>
      </c>
      <c r="AX5" s="1" t="s">
        <v>392</v>
      </c>
      <c r="AY5" s="1">
        <f t="shared" ref="AY5:AZ10" si="0">H8</f>
        <v>0</v>
      </c>
      <c r="AZ5" s="1">
        <f t="shared" si="0"/>
        <v>0</v>
      </c>
      <c r="BA5" s="1"/>
      <c r="BB5" s="1"/>
      <c r="BC5" s="1"/>
      <c r="BD5" s="1" t="s">
        <v>195</v>
      </c>
      <c r="BE5" s="1"/>
      <c r="BF5" s="1"/>
      <c r="BG5" s="1"/>
      <c r="BH5" s="1"/>
      <c r="BI5" s="1"/>
      <c r="BJ5" s="1"/>
      <c r="BK5" s="1"/>
      <c r="BL5" s="1"/>
      <c r="BM5" s="1"/>
      <c r="BN5" s="1"/>
      <c r="BO5" s="199"/>
      <c r="BP5" s="199"/>
      <c r="BQ5" s="199"/>
      <c r="BR5" s="199"/>
      <c r="BS5" s="199"/>
      <c r="BT5" s="199"/>
      <c r="BU5" s="199"/>
      <c r="BV5" s="199"/>
      <c r="BW5" s="199"/>
      <c r="BX5" s="199"/>
      <c r="BY5" s="199"/>
      <c r="BZ5" s="199"/>
      <c r="CA5" s="199"/>
      <c r="CB5" s="199"/>
      <c r="CC5" s="199"/>
      <c r="CD5" s="199"/>
      <c r="CE5" s="199"/>
      <c r="CF5" s="199"/>
      <c r="CG5" s="199"/>
      <c r="CH5" s="199"/>
      <c r="CI5" s="199"/>
      <c r="CJ5" s="199"/>
    </row>
    <row r="6" spans="1:88" ht="28.5" customHeight="1" thickBot="1" x14ac:dyDescent="0.3">
      <c r="B6" s="679" t="str">
        <f>IF(E1&lt;&gt;"","مقررات السنة الأولى","أدخل الرقم الامتحاني في الحقل المخصص واملأ جميع الحقول بالبيانات الصحيحة")</f>
        <v>مقررات السنة الأولى</v>
      </c>
      <c r="C6" s="679"/>
      <c r="D6" s="679"/>
      <c r="E6" s="679"/>
      <c r="F6" s="679"/>
      <c r="G6" s="679"/>
      <c r="H6" s="679"/>
      <c r="I6" s="679"/>
      <c r="J6" s="679"/>
      <c r="K6" s="679"/>
      <c r="L6" s="679"/>
      <c r="M6" s="679"/>
      <c r="N6" s="679"/>
      <c r="O6" s="679"/>
      <c r="P6" s="679"/>
      <c r="Q6" s="679"/>
      <c r="R6" s="680"/>
      <c r="S6" s="156"/>
      <c r="T6" s="157"/>
      <c r="U6" s="639" t="str">
        <f>IF(E1&lt;&gt;"","مقررات السنة الثالثة","لايحق لك تعديل الاستمارة بعد تثبيت التسجيل تحت طائلة إلغاء التسجيل")</f>
        <v>مقررات السنة الثالثة</v>
      </c>
      <c r="V6" s="640"/>
      <c r="W6" s="640"/>
      <c r="X6" s="640"/>
      <c r="Y6" s="640"/>
      <c r="Z6" s="640"/>
      <c r="AA6" s="640"/>
      <c r="AB6" s="640"/>
      <c r="AC6" s="640"/>
      <c r="AD6" s="640"/>
      <c r="AE6" s="640"/>
      <c r="AF6" s="640"/>
      <c r="AG6" s="640"/>
      <c r="AH6" s="640"/>
      <c r="AI6" s="158"/>
      <c r="AJ6" s="158"/>
      <c r="AK6" s="158"/>
      <c r="AL6" s="159"/>
      <c r="AP6" s="1" t="s">
        <v>375</v>
      </c>
      <c r="AV6" s="1">
        <v>2</v>
      </c>
      <c r="AW6" s="1">
        <v>511</v>
      </c>
      <c r="AX6" s="1" t="s">
        <v>393</v>
      </c>
      <c r="AY6" s="1">
        <f t="shared" si="0"/>
        <v>0</v>
      </c>
      <c r="AZ6" s="1">
        <f t="shared" si="0"/>
        <v>0</v>
      </c>
      <c r="BO6" s="200"/>
      <c r="BP6" s="200"/>
      <c r="BQ6" s="200"/>
      <c r="BR6" s="200"/>
      <c r="BS6" s="200"/>
      <c r="BT6" s="200"/>
      <c r="BU6" s="200"/>
      <c r="BV6" s="200"/>
      <c r="BW6" s="200"/>
      <c r="BX6" s="200"/>
      <c r="BY6" s="200"/>
      <c r="BZ6" s="200"/>
      <c r="CA6" s="200"/>
      <c r="CB6" s="200"/>
      <c r="CC6" s="200"/>
      <c r="CD6" s="200"/>
      <c r="CE6" s="200"/>
      <c r="CF6" s="200"/>
      <c r="CG6" s="200"/>
      <c r="CH6" s="200"/>
      <c r="CI6" s="200"/>
      <c r="CJ6" s="200"/>
    </row>
    <row r="7" spans="1:88" ht="23.25" customHeight="1" thickBot="1" x14ac:dyDescent="0.3">
      <c r="B7" s="641" t="s">
        <v>17</v>
      </c>
      <c r="C7" s="641"/>
      <c r="D7" s="641"/>
      <c r="E7" s="641"/>
      <c r="F7" s="641"/>
      <c r="G7" s="641"/>
      <c r="H7" s="641"/>
      <c r="I7" s="642"/>
      <c r="J7" s="161"/>
      <c r="K7" s="538"/>
      <c r="L7" s="160"/>
      <c r="M7" s="660" t="s">
        <v>18</v>
      </c>
      <c r="N7" s="641"/>
      <c r="O7" s="641"/>
      <c r="P7" s="641"/>
      <c r="Q7" s="641"/>
      <c r="R7" s="642"/>
      <c r="S7" s="162"/>
      <c r="T7" s="163"/>
      <c r="U7" s="661" t="s">
        <v>19</v>
      </c>
      <c r="V7" s="662"/>
      <c r="W7" s="662"/>
      <c r="X7" s="662"/>
      <c r="Y7" s="662"/>
      <c r="Z7" s="663"/>
      <c r="AA7" s="164"/>
      <c r="AB7" s="165"/>
      <c r="AC7" s="661" t="s">
        <v>18</v>
      </c>
      <c r="AD7" s="662"/>
      <c r="AE7" s="662"/>
      <c r="AF7" s="662"/>
      <c r="AG7" s="662"/>
      <c r="AH7" s="663"/>
      <c r="AI7" s="158"/>
      <c r="AJ7" s="158"/>
      <c r="AK7" s="158"/>
      <c r="AL7" s="159"/>
      <c r="AP7" s="1" t="s">
        <v>178</v>
      </c>
      <c r="AV7" s="1">
        <v>3</v>
      </c>
      <c r="AW7" s="1">
        <v>512</v>
      </c>
      <c r="AX7" s="1" t="s">
        <v>394</v>
      </c>
      <c r="AY7" s="1">
        <f t="shared" si="0"/>
        <v>0</v>
      </c>
      <c r="AZ7" s="1">
        <f t="shared" si="0"/>
        <v>0</v>
      </c>
      <c r="BO7" s="200"/>
      <c r="BP7" s="200"/>
      <c r="BQ7" s="200"/>
      <c r="BR7" s="200"/>
      <c r="BS7" s="200"/>
      <c r="BT7" s="200"/>
      <c r="BU7" s="200"/>
      <c r="BV7" s="200"/>
      <c r="BW7" s="200"/>
      <c r="BX7" s="200"/>
      <c r="BY7" s="200"/>
      <c r="BZ7" s="204"/>
      <c r="CA7" s="200"/>
      <c r="CB7" s="200"/>
      <c r="CC7" s="200"/>
      <c r="CD7" s="200"/>
      <c r="CE7" s="200"/>
      <c r="CF7" s="200"/>
      <c r="CG7" s="200"/>
      <c r="CH7" s="200"/>
      <c r="CI7" s="200"/>
      <c r="CJ7" s="200"/>
    </row>
    <row r="8" spans="1:88" ht="26.25" customHeight="1" thickBot="1" x14ac:dyDescent="0.35">
      <c r="A8" s="1" t="str">
        <f>IF(AND(I8&lt;&gt;"",H8=1),1,"")</f>
        <v/>
      </c>
      <c r="B8" s="166" t="b">
        <f>IF(AND(I8="A",H8=1),50000,IF(OR(I8="ج",I8="ر1",I8="ر2"),IF(H8=1,IF(OR($F$5=$AP$8,$F$5=$AP$9),0,IF(OR($F$5=$AP$1,$F$5=$AP$2,$F$5=$AP$5,$F$5=$AP$6),IF(I8="ج",20000,IF(I8="ر1",28000,IF(I8="ر2",36000,""))),IF(OR($F$5=$AP$3,$F$5=$AP$7),IF(I8="ج",12500,IF(I8="ر1",17500,IF(I8="ر2",22500,""))),IF($F$5=$AP$4,500,IF(I8="ج",25000,IF(I8="ر1",35000,IF(I8="ر2",45000,""))))))))))</f>
        <v>0</v>
      </c>
      <c r="C8" s="39">
        <v>510</v>
      </c>
      <c r="D8" s="651" t="s">
        <v>392</v>
      </c>
      <c r="E8" s="651"/>
      <c r="F8" s="651"/>
      <c r="G8" s="652"/>
      <c r="H8" s="897"/>
      <c r="I8" s="896"/>
      <c r="J8" s="167" t="str">
        <f>IF(AND(R8&lt;&gt;"",Q8=1),7,"")</f>
        <v/>
      </c>
      <c r="K8" s="539"/>
      <c r="L8" s="166" t="b">
        <f>IF(AND(R8="A",Q8=1),50000,IF(OR(R8="ج",R8="ر1",R8="ر2"),IF(Q8=1,IF(OR($F$5=$AP$8,$F$5=$AP$9),0,IF(OR($F$5=$AP$1,$F$5=$AP$2,$F$5=$AP$5,$F$5=$AP$6),IF(R8="ج",20000,IF(R8="ر1",28000,IF(R8="ر2",36000,""))),IF(OR($F$5=$AP$3,$F$5=$AP$7),IF(R8="ج",12500,IF(R8="ر1",17500,IF(R8="ر2",22500,""))),IF($F$5=$AP$4,500,IF(R8="ج",25000,IF(R8="ر1",35000,IF(R8="ر2",45000,""))))))))))</f>
        <v>0</v>
      </c>
      <c r="M8" s="39">
        <v>516</v>
      </c>
      <c r="N8" s="643" t="s">
        <v>398</v>
      </c>
      <c r="O8" s="644"/>
      <c r="P8" s="645"/>
      <c r="Q8" s="897"/>
      <c r="R8" s="896"/>
      <c r="S8" s="168" t="str">
        <f>IF(AND(Z8&lt;&gt;"",Y8=1),25,"")</f>
        <v/>
      </c>
      <c r="T8" s="166" t="b">
        <f>IF(AND(Z8="A",Y8=1),50000,IF(OR(Z8="ج",Z8="ر1",Z8="ر2"),IF(Y8=1,IF(OR($F$5=$AP$8,$F$5=$AP$9),0,IF(OR($F$5=$AP$1,$F$5=$AP$2,$F$5=$AP$5,$F$5=$AP$6),IF(Z8="ج",20000,IF(Z8="ر1",28000,IF(Z8="ر2",36000,""))),IF(OR($F$5=$AP$3,$F$5=$AP$7),IF(Z8="ج",12500,IF(Z8="ر1",17500,IF(Z8="ر2",22500,""))),IF($F$5=$AP$4,500,IF(Z8="ج",25000,IF(Z8="ر1",35000,IF(Z8="ر2",45000,""))))))))))</f>
        <v>0</v>
      </c>
      <c r="U8" s="79">
        <v>534</v>
      </c>
      <c r="V8" s="672" t="s">
        <v>404</v>
      </c>
      <c r="W8" s="673"/>
      <c r="X8" s="674"/>
      <c r="Y8" s="897"/>
      <c r="Z8" s="896"/>
      <c r="AA8" s="167" t="str">
        <f>IF(AND(AH8&lt;&gt;"",AG8=1),31,"")</f>
        <v/>
      </c>
      <c r="AB8" s="166" t="b">
        <f>IF(AND(AH8="A",AG8=1),50000,IF(OR(AH8="ج",AH8="ر1",AH8="ر2"),IF(AG8=1,IF(OR($F$5=$AP$8,$F$5=$AP$9),0,IF(OR($F$5=$AP$1,$F$5=$AP$2,$F$5=$AP$5,$F$5=$AP$6),IF(AH8="ج",20000,IF(AH8="ر1",28000,IF(AH8="ر2",36000,""))),IF(OR($F$5=$AP$3,$F$5=$AP$7),IF(AH8="ج",12500,IF(AH8="ر1",17500,IF(AH8="ر2",22500,""))),IF($F$5=$AP$4,500,IF(AH8="ج",25000,IF(AH8="ر1",35000,IF(AH8="ر2",45000,""))))))))))</f>
        <v>0</v>
      </c>
      <c r="AC8" s="79">
        <v>540</v>
      </c>
      <c r="AD8" s="672" t="s">
        <v>410</v>
      </c>
      <c r="AE8" s="673"/>
      <c r="AF8" s="674"/>
      <c r="AG8" s="897"/>
      <c r="AH8" s="896"/>
      <c r="AI8" s="169"/>
      <c r="AJ8" s="169"/>
      <c r="AK8" s="169"/>
      <c r="AL8" s="159"/>
      <c r="AM8" s="208" t="str">
        <f t="shared" ref="AM8:AM13" si="1">IF(A8&lt;&gt;"",A8,"")</f>
        <v/>
      </c>
      <c r="AN8" s="208">
        <v>1</v>
      </c>
      <c r="AO8" s="208"/>
      <c r="AP8" s="1" t="s">
        <v>8</v>
      </c>
      <c r="AV8" s="1">
        <v>4</v>
      </c>
      <c r="AW8" s="1">
        <v>513</v>
      </c>
      <c r="AX8" s="1" t="s">
        <v>395</v>
      </c>
      <c r="AY8" s="1">
        <f t="shared" si="0"/>
        <v>0</v>
      </c>
      <c r="AZ8" s="1">
        <f t="shared" si="0"/>
        <v>0</v>
      </c>
      <c r="BO8" s="200"/>
      <c r="BP8" s="200"/>
      <c r="BQ8" s="200"/>
      <c r="BR8" s="200"/>
      <c r="BS8" s="200"/>
      <c r="BT8" s="200"/>
      <c r="BU8" s="200"/>
      <c r="BV8" s="200"/>
      <c r="BW8" s="200"/>
      <c r="BX8" s="200"/>
      <c r="BY8" s="200"/>
      <c r="BZ8" s="200"/>
      <c r="CA8" s="200"/>
      <c r="CB8" s="200"/>
      <c r="CC8" s="200"/>
      <c r="CD8" s="200"/>
      <c r="CE8" s="200"/>
      <c r="CF8" s="200"/>
      <c r="CG8" s="200"/>
      <c r="CH8" s="200"/>
      <c r="CI8" s="200"/>
      <c r="CJ8" s="200"/>
    </row>
    <row r="9" spans="1:88" ht="26.25" customHeight="1" thickBot="1" x14ac:dyDescent="0.3">
      <c r="A9" s="1" t="str">
        <f>IF(AND(I9&lt;&gt;"",H9=1),2,"")</f>
        <v/>
      </c>
      <c r="B9" s="166" t="b">
        <f t="shared" ref="B9:B13" si="2">IF(AND(I9="A",H9=1),50000,IF(OR(I9="ج",I9="ر1",I9="ر2"),IF(H9=1,IF(OR($F$5=$AP$8,$F$5=$AP$9),0,IF(OR($F$5=$AP$1,$F$5=$AP$2,$F$5=$AP$5,$F$5=$AP$6),IF(I9="ج",20000,IF(I9="ر1",28000,IF(I9="ر2",36000,""))),IF(OR($F$5=$AP$3,$F$5=$AP$7),IF(I9="ج",12500,IF(I9="ر1",17500,IF(I9="ر2",22500,""))),IF($F$5=$AP$4,500,IF(I9="ج",25000,IF(I9="ر1",35000,IF(I9="ر2",45000,""))))))))))</f>
        <v>0</v>
      </c>
      <c r="C9" s="40">
        <v>511</v>
      </c>
      <c r="D9" s="653" t="s">
        <v>393</v>
      </c>
      <c r="E9" s="653"/>
      <c r="F9" s="653"/>
      <c r="G9" s="654"/>
      <c r="H9" s="897"/>
      <c r="I9" s="896"/>
      <c r="J9" s="167" t="str">
        <f>IF(AND(R9&lt;&gt;"",Q9=1),8,"")</f>
        <v/>
      </c>
      <c r="K9" s="539"/>
      <c r="L9" s="166" t="b">
        <f t="shared" ref="L9:L13" si="3">IF(AND(R9="A",Q9=1),50000,IF(OR(R9="ج",R9="ر1",R9="ر2"),IF(Q9=1,IF(OR($F$5=$AP$8,$F$5=$AP$9),0,IF(OR($F$5=$AP$1,$F$5=$AP$2,$F$5=$AP$5,$F$5=$AP$6),IF(R9="ج",20000,IF(R9="ر1",28000,IF(R9="ر2",36000,""))),IF(OR($F$5=$AP$3,$F$5=$AP$7),IF(R9="ج",12500,IF(R9="ر1",17500,IF(R9="ر2",22500,""))),IF($F$5=$AP$4,500,IF(R9="ج",25000,IF(R9="ر1",35000,IF(R9="ر2",45000,""))))))))))</f>
        <v>0</v>
      </c>
      <c r="M9" s="40">
        <v>517</v>
      </c>
      <c r="N9" s="646" t="s">
        <v>399</v>
      </c>
      <c r="O9" s="646"/>
      <c r="P9" s="647"/>
      <c r="Q9" s="897"/>
      <c r="R9" s="896"/>
      <c r="S9" s="168" t="str">
        <f>IF(AND(Z9&lt;&gt;"",Y9=1),26,"")</f>
        <v/>
      </c>
      <c r="T9" s="166" t="b">
        <f t="shared" ref="T9:T13" si="4">IF(AND(Z9="A",Y9=1),50000,IF(OR(Z9="ج",Z9="ر1",Z9="ر2"),IF(Y9=1,IF(OR($F$5=$AP$8,$F$5=$AP$9),0,IF(OR($F$5=$AP$1,$F$5=$AP$2,$F$5=$AP$5,$F$5=$AP$6),IF(Z9="ج",20000,IF(Z9="ر1",28000,IF(Z9="ر2",36000,""))),IF(OR($F$5=$AP$3,$F$5=$AP$7),IF(Z9="ج",12500,IF(Z9="ر1",17500,IF(Z9="ر2",22500,""))),IF($F$5=$AP$4,500,IF(Z9="ج",25000,IF(Z9="ر1",35000,IF(Z9="ر2",45000,""))))))))))</f>
        <v>0</v>
      </c>
      <c r="U9" s="80">
        <v>535</v>
      </c>
      <c r="V9" s="624" t="s">
        <v>405</v>
      </c>
      <c r="W9" s="625"/>
      <c r="X9" s="626"/>
      <c r="Y9" s="897"/>
      <c r="Z9" s="896"/>
      <c r="AA9" s="167" t="str">
        <f>IF(AND(AH9&lt;&gt;"",AG9=1),32,"")</f>
        <v/>
      </c>
      <c r="AB9" s="166" t="b">
        <f t="shared" ref="AB9:AB13" si="5">IF(AND(AH9="A",AG9=1),50000,IF(OR(AH9="ج",AH9="ر1",AH9="ر2"),IF(AG9=1,IF(OR($F$5=$AP$8,$F$5=$AP$9),0,IF(OR($F$5=$AP$1,$F$5=$AP$2,$F$5=$AP$5,$F$5=$AP$6),IF(AH9="ج",20000,IF(AH9="ر1",28000,IF(AH9="ر2",36000,""))),IF(OR($F$5=$AP$3,$F$5=$AP$7),IF(AH9="ج",12500,IF(AH9="ر1",17500,IF(AH9="ر2",22500,""))),IF($F$5=$AP$4,500,IF(AH9="ج",25000,IF(AH9="ر1",35000,IF(AH9="ر2",45000,""))))))))))</f>
        <v>0</v>
      </c>
      <c r="AC9" s="80">
        <v>541</v>
      </c>
      <c r="AD9" s="624" t="s">
        <v>411</v>
      </c>
      <c r="AE9" s="625"/>
      <c r="AF9" s="626"/>
      <c r="AG9" s="897"/>
      <c r="AH9" s="896"/>
      <c r="AI9" s="633"/>
      <c r="AJ9" s="634"/>
      <c r="AK9" s="634"/>
      <c r="AL9" s="159"/>
      <c r="AM9" s="208" t="str">
        <f t="shared" si="1"/>
        <v/>
      </c>
      <c r="AN9" s="208">
        <v>2</v>
      </c>
      <c r="AO9" s="208"/>
      <c r="AP9" s="1" t="s">
        <v>15</v>
      </c>
      <c r="AV9" s="1">
        <v>5</v>
      </c>
      <c r="AW9" s="1">
        <v>514</v>
      </c>
      <c r="AX9" s="1" t="s">
        <v>396</v>
      </c>
      <c r="AY9" s="1">
        <f t="shared" si="0"/>
        <v>0</v>
      </c>
      <c r="AZ9" s="1">
        <f t="shared" si="0"/>
        <v>0</v>
      </c>
      <c r="BO9" s="200"/>
      <c r="BP9" s="200"/>
      <c r="BQ9" s="200"/>
      <c r="BR9" s="200"/>
      <c r="BS9" s="200"/>
      <c r="BT9" s="200"/>
      <c r="BU9" s="200"/>
      <c r="BV9" s="200"/>
      <c r="BW9" s="200"/>
      <c r="BX9" s="200"/>
      <c r="BY9" s="200"/>
      <c r="BZ9" s="200"/>
      <c r="CA9" s="200"/>
      <c r="CB9" s="200"/>
      <c r="CC9" s="200"/>
      <c r="CD9" s="200"/>
      <c r="CE9" s="200"/>
      <c r="CF9" s="200"/>
      <c r="CG9" s="200"/>
      <c r="CH9" s="200"/>
      <c r="CI9" s="200"/>
      <c r="CJ9" s="200"/>
    </row>
    <row r="10" spans="1:88" ht="26.25" customHeight="1" thickBot="1" x14ac:dyDescent="0.3">
      <c r="A10" s="1" t="str">
        <f>IF(AND(I10&lt;&gt;"",H10=1),3,"")</f>
        <v/>
      </c>
      <c r="B10" s="166" t="b">
        <f t="shared" si="2"/>
        <v>0</v>
      </c>
      <c r="C10" s="40">
        <v>512</v>
      </c>
      <c r="D10" s="655" t="s">
        <v>394</v>
      </c>
      <c r="E10" s="655"/>
      <c r="F10" s="655"/>
      <c r="G10" s="656"/>
      <c r="H10" s="897"/>
      <c r="I10" s="896"/>
      <c r="J10" s="167" t="str">
        <f>IF(AND(R10&lt;&gt;"",Q10=1),9,"")</f>
        <v/>
      </c>
      <c r="K10" s="539"/>
      <c r="L10" s="166" t="b">
        <f t="shared" si="3"/>
        <v>0</v>
      </c>
      <c r="M10" s="40">
        <v>518</v>
      </c>
      <c r="N10" s="646" t="s">
        <v>400</v>
      </c>
      <c r="O10" s="646"/>
      <c r="P10" s="647"/>
      <c r="Q10" s="897"/>
      <c r="R10" s="896"/>
      <c r="S10" s="168" t="str">
        <f>IF(AND(Z10&lt;&gt;"",Y10=1),27,"")</f>
        <v/>
      </c>
      <c r="T10" s="166" t="b">
        <f t="shared" si="4"/>
        <v>0</v>
      </c>
      <c r="U10" s="80">
        <v>536</v>
      </c>
      <c r="V10" s="657" t="s">
        <v>406</v>
      </c>
      <c r="W10" s="658"/>
      <c r="X10" s="659"/>
      <c r="Y10" s="897"/>
      <c r="Z10" s="896"/>
      <c r="AA10" s="167" t="str">
        <f>IF(AND(AH10&lt;&gt;"",AG10=1),33,"")</f>
        <v/>
      </c>
      <c r="AB10" s="166" t="b">
        <f t="shared" si="5"/>
        <v>0</v>
      </c>
      <c r="AC10" s="80">
        <v>542</v>
      </c>
      <c r="AD10" s="657" t="s">
        <v>412</v>
      </c>
      <c r="AE10" s="658"/>
      <c r="AF10" s="659"/>
      <c r="AG10" s="897"/>
      <c r="AH10" s="896"/>
      <c r="AI10" s="635"/>
      <c r="AJ10" s="636"/>
      <c r="AK10" s="636"/>
      <c r="AL10" s="159"/>
      <c r="AM10" s="208" t="str">
        <f t="shared" si="1"/>
        <v/>
      </c>
      <c r="AN10" s="208">
        <v>3</v>
      </c>
      <c r="AO10" s="208"/>
      <c r="AV10" s="1">
        <v>6</v>
      </c>
      <c r="AW10" s="1">
        <v>515</v>
      </c>
      <c r="AX10" s="1" t="s">
        <v>397</v>
      </c>
      <c r="AY10" s="1">
        <f t="shared" si="0"/>
        <v>0</v>
      </c>
      <c r="AZ10" s="1">
        <f t="shared" si="0"/>
        <v>0</v>
      </c>
      <c r="BO10" s="200"/>
      <c r="BP10" s="200"/>
      <c r="BQ10" s="200"/>
      <c r="BR10" s="200"/>
      <c r="BS10" s="200"/>
      <c r="BT10" s="200"/>
      <c r="BU10" s="200"/>
      <c r="BV10" s="200"/>
      <c r="BW10" s="200"/>
      <c r="BX10" s="200"/>
      <c r="BY10" s="200"/>
      <c r="BZ10" s="200"/>
      <c r="CA10" s="200"/>
      <c r="CB10" s="200"/>
      <c r="CC10" s="200"/>
      <c r="CD10" s="200"/>
      <c r="CE10" s="200"/>
      <c r="CF10" s="200"/>
      <c r="CG10" s="200"/>
      <c r="CH10" s="200"/>
      <c r="CI10" s="200"/>
      <c r="CJ10" s="200"/>
    </row>
    <row r="11" spans="1:88" ht="26.25" customHeight="1" thickBot="1" x14ac:dyDescent="0.3">
      <c r="A11" s="1" t="str">
        <f>IF(AND(I11&lt;&gt;"",H11=1),4,"")</f>
        <v/>
      </c>
      <c r="B11" s="166" t="b">
        <f t="shared" si="2"/>
        <v>0</v>
      </c>
      <c r="C11" s="40">
        <v>513</v>
      </c>
      <c r="D11" s="655" t="s">
        <v>395</v>
      </c>
      <c r="E11" s="655"/>
      <c r="F11" s="655"/>
      <c r="G11" s="656"/>
      <c r="H11" s="897"/>
      <c r="I11" s="896"/>
      <c r="J11" s="167" t="str">
        <f>IF(AND(R11&lt;&gt;"",Q11=1),10,"")</f>
        <v/>
      </c>
      <c r="K11" s="539"/>
      <c r="L11" s="166" t="b">
        <f t="shared" si="3"/>
        <v>0</v>
      </c>
      <c r="M11" s="40">
        <v>519</v>
      </c>
      <c r="N11" s="646" t="s">
        <v>401</v>
      </c>
      <c r="O11" s="646"/>
      <c r="P11" s="647"/>
      <c r="Q11" s="897"/>
      <c r="R11" s="896"/>
      <c r="S11" s="168" t="str">
        <f>IF(AND(Z11&lt;&gt;"",Y11=1),28,"")</f>
        <v/>
      </c>
      <c r="T11" s="166" t="b">
        <f t="shared" si="4"/>
        <v>0</v>
      </c>
      <c r="U11" s="80">
        <v>537</v>
      </c>
      <c r="V11" s="624" t="s">
        <v>407</v>
      </c>
      <c r="W11" s="625"/>
      <c r="X11" s="626"/>
      <c r="Y11" s="897"/>
      <c r="Z11" s="896"/>
      <c r="AA11" s="167" t="str">
        <f>IF(AND(AH11&lt;&gt;"",AG11=1),34,"")</f>
        <v/>
      </c>
      <c r="AB11" s="166" t="b">
        <f t="shared" si="5"/>
        <v>0</v>
      </c>
      <c r="AC11" s="80">
        <v>543</v>
      </c>
      <c r="AD11" s="624" t="s">
        <v>413</v>
      </c>
      <c r="AE11" s="625"/>
      <c r="AF11" s="626"/>
      <c r="AG11" s="897"/>
      <c r="AH11" s="896"/>
      <c r="AI11" s="635"/>
      <c r="AJ11" s="636"/>
      <c r="AK11" s="636"/>
      <c r="AL11" s="159"/>
      <c r="AM11" s="208" t="str">
        <f t="shared" si="1"/>
        <v/>
      </c>
      <c r="AN11" s="208">
        <v>4</v>
      </c>
      <c r="AO11" s="208"/>
      <c r="AV11" s="1">
        <v>7</v>
      </c>
      <c r="AW11" s="1">
        <v>516</v>
      </c>
      <c r="AX11" s="1" t="s">
        <v>398</v>
      </c>
      <c r="AY11" s="1">
        <f t="shared" ref="AY11:AZ14" si="6">Q8</f>
        <v>0</v>
      </c>
      <c r="AZ11" s="1">
        <f t="shared" si="6"/>
        <v>0</v>
      </c>
      <c r="BO11" s="200"/>
      <c r="BP11" s="200"/>
      <c r="BQ11" s="200"/>
      <c r="BR11" s="200"/>
      <c r="BS11" s="200"/>
      <c r="BT11" s="200"/>
      <c r="BU11" s="200"/>
      <c r="BV11" s="200"/>
      <c r="BW11" s="200"/>
      <c r="BX11" s="200"/>
      <c r="BY11" s="200"/>
      <c r="BZ11" s="200"/>
      <c r="CA11" s="200"/>
      <c r="CB11" s="200"/>
      <c r="CC11" s="200"/>
      <c r="CD11" s="200"/>
      <c r="CE11" s="200"/>
      <c r="CF11" s="200"/>
      <c r="CG11" s="200"/>
      <c r="CH11" s="200"/>
      <c r="CI11" s="200"/>
      <c r="CJ11" s="200"/>
    </row>
    <row r="12" spans="1:88" ht="26.25" customHeight="1" thickBot="1" x14ac:dyDescent="0.3">
      <c r="A12" s="1" t="str">
        <f>IF(AND(I12&lt;&gt;"",H12=1),5,"")</f>
        <v/>
      </c>
      <c r="B12" s="166" t="b">
        <f t="shared" si="2"/>
        <v>0</v>
      </c>
      <c r="C12" s="40">
        <v>514</v>
      </c>
      <c r="D12" s="653" t="s">
        <v>396</v>
      </c>
      <c r="E12" s="653"/>
      <c r="F12" s="653"/>
      <c r="G12" s="654"/>
      <c r="H12" s="897"/>
      <c r="I12" s="896"/>
      <c r="J12" s="167" t="str">
        <f>IF(AND(R12&lt;&gt;"",Q12=1),11,"")</f>
        <v/>
      </c>
      <c r="K12" s="539"/>
      <c r="L12" s="166" t="b">
        <f t="shared" si="3"/>
        <v>0</v>
      </c>
      <c r="M12" s="40">
        <v>520</v>
      </c>
      <c r="N12" s="646" t="s">
        <v>402</v>
      </c>
      <c r="O12" s="646"/>
      <c r="P12" s="647"/>
      <c r="Q12" s="897"/>
      <c r="R12" s="896"/>
      <c r="S12" s="168" t="str">
        <f>IF(AND(Z12&lt;&gt;"",Y12=1),29,"")</f>
        <v/>
      </c>
      <c r="T12" s="166" t="b">
        <f t="shared" si="4"/>
        <v>0</v>
      </c>
      <c r="U12" s="80">
        <v>538</v>
      </c>
      <c r="V12" s="624" t="s">
        <v>408</v>
      </c>
      <c r="W12" s="625"/>
      <c r="X12" s="626"/>
      <c r="Y12" s="897"/>
      <c r="Z12" s="896"/>
      <c r="AA12" s="167" t="str">
        <f>IF(AND(AH12&lt;&gt;"",AG12=1),35,"")</f>
        <v/>
      </c>
      <c r="AB12" s="166" t="b">
        <f t="shared" si="5"/>
        <v>0</v>
      </c>
      <c r="AC12" s="80">
        <v>544</v>
      </c>
      <c r="AD12" s="624" t="s">
        <v>414</v>
      </c>
      <c r="AE12" s="625"/>
      <c r="AF12" s="626"/>
      <c r="AG12" s="897"/>
      <c r="AH12" s="896"/>
      <c r="AI12" s="702"/>
      <c r="AJ12" s="702"/>
      <c r="AK12" s="702"/>
      <c r="AL12" s="159"/>
      <c r="AM12" s="208" t="str">
        <f t="shared" si="1"/>
        <v/>
      </c>
      <c r="AN12" s="208">
        <v>5</v>
      </c>
      <c r="AO12" s="208"/>
      <c r="AV12" s="1">
        <v>8</v>
      </c>
      <c r="AW12" s="1">
        <v>517</v>
      </c>
      <c r="AX12" s="1" t="s">
        <v>399</v>
      </c>
      <c r="AY12" s="1">
        <f t="shared" si="6"/>
        <v>0</v>
      </c>
      <c r="AZ12" s="1">
        <f t="shared" si="6"/>
        <v>0</v>
      </c>
      <c r="BO12" s="200"/>
      <c r="BP12" s="200"/>
      <c r="BQ12" s="200"/>
      <c r="BR12" s="200"/>
      <c r="BS12" s="200"/>
      <c r="BT12" s="200"/>
      <c r="BU12" s="200"/>
      <c r="BV12" s="200"/>
      <c r="BW12" s="200"/>
      <c r="BX12" s="200"/>
      <c r="BY12" s="200"/>
      <c r="BZ12" s="200"/>
      <c r="CA12" s="200"/>
      <c r="CB12" s="200"/>
      <c r="CC12" s="200"/>
      <c r="CD12" s="200"/>
      <c r="CE12" s="200"/>
      <c r="CF12" s="200"/>
      <c r="CG12" s="200"/>
      <c r="CH12" s="200"/>
      <c r="CI12" s="200"/>
      <c r="CJ12" s="200"/>
    </row>
    <row r="13" spans="1:88" ht="21.6" thickBot="1" x14ac:dyDescent="0.3">
      <c r="A13" s="1" t="str">
        <f>IF(AND(I13&lt;&gt;"",H13=1),6,"")</f>
        <v/>
      </c>
      <c r="B13" s="166" t="b">
        <f t="shared" si="2"/>
        <v>0</v>
      </c>
      <c r="C13" s="42">
        <v>515</v>
      </c>
      <c r="D13" s="648" t="s">
        <v>397</v>
      </c>
      <c r="E13" s="649"/>
      <c r="F13" s="649"/>
      <c r="G13" s="650"/>
      <c r="H13" s="897"/>
      <c r="I13" s="896"/>
      <c r="J13" s="167" t="str">
        <f>IF(AND(R13&lt;&gt;"",Q13=1),12,"")</f>
        <v/>
      </c>
      <c r="K13" s="539"/>
      <c r="L13" s="166" t="b">
        <f t="shared" si="3"/>
        <v>0</v>
      </c>
      <c r="M13" s="40">
        <v>521</v>
      </c>
      <c r="N13" s="655" t="s">
        <v>403</v>
      </c>
      <c r="O13" s="655"/>
      <c r="P13" s="693"/>
      <c r="Q13" s="897"/>
      <c r="R13" s="896"/>
      <c r="S13" s="168" t="str">
        <f>IF(AND(Z13&lt;&gt;"",Y13=1),30,"")</f>
        <v/>
      </c>
      <c r="T13" s="166" t="b">
        <f t="shared" si="4"/>
        <v>0</v>
      </c>
      <c r="U13" s="80">
        <v>539</v>
      </c>
      <c r="V13" s="624" t="s">
        <v>409</v>
      </c>
      <c r="W13" s="625"/>
      <c r="X13" s="626"/>
      <c r="Y13" s="897"/>
      <c r="Z13" s="896"/>
      <c r="AA13" s="167" t="str">
        <f>IF(AND(AH13&lt;&gt;"",AG13=1),36,"")</f>
        <v/>
      </c>
      <c r="AB13" s="166" t="b">
        <f t="shared" si="5"/>
        <v>0</v>
      </c>
      <c r="AC13" s="80">
        <v>545</v>
      </c>
      <c r="AD13" s="676" t="s">
        <v>415</v>
      </c>
      <c r="AE13" s="677"/>
      <c r="AF13" s="678"/>
      <c r="AG13" s="897"/>
      <c r="AH13" s="896"/>
      <c r="AI13" s="702"/>
      <c r="AJ13" s="702"/>
      <c r="AK13" s="702"/>
      <c r="AL13" s="159"/>
      <c r="AM13" s="208" t="str">
        <f t="shared" si="1"/>
        <v/>
      </c>
      <c r="AN13" s="208">
        <v>6</v>
      </c>
      <c r="AO13" s="208"/>
      <c r="AV13" s="1">
        <v>9</v>
      </c>
      <c r="AW13" s="1">
        <v>518</v>
      </c>
      <c r="AX13" s="1" t="s">
        <v>400</v>
      </c>
      <c r="AY13" s="1">
        <f t="shared" si="6"/>
        <v>0</v>
      </c>
      <c r="AZ13" s="1">
        <f t="shared" si="6"/>
        <v>0</v>
      </c>
      <c r="BO13" s="200"/>
      <c r="BP13" s="200"/>
      <c r="BQ13" s="200"/>
      <c r="BR13" s="200"/>
      <c r="BS13" s="200"/>
      <c r="BT13" s="200"/>
      <c r="BU13" s="200"/>
      <c r="BV13" s="200"/>
      <c r="BW13" s="200"/>
      <c r="BX13" s="200"/>
      <c r="BY13" s="200"/>
      <c r="BZ13" s="200"/>
      <c r="CA13" s="200"/>
      <c r="CB13" s="200"/>
      <c r="CC13" s="200"/>
      <c r="CD13" s="200"/>
      <c r="CE13" s="200"/>
      <c r="CF13" s="200"/>
      <c r="CG13" s="200"/>
      <c r="CH13" s="200"/>
      <c r="CI13" s="200"/>
      <c r="CJ13" s="200"/>
    </row>
    <row r="14" spans="1:88" ht="17.25" hidden="1" customHeight="1" thickBot="1" x14ac:dyDescent="0.3">
      <c r="A14" s="1" t="str">
        <f>IF(AND(I14&lt;&gt;"",H14=1),7,"")</f>
        <v/>
      </c>
      <c r="B14" s="124">
        <f>SUM(B8:B13)</f>
        <v>0</v>
      </c>
      <c r="C14" s="170"/>
      <c r="D14" s="171"/>
      <c r="E14" s="171"/>
      <c r="F14" s="171">
        <f>COUNTIFS(I8:I13,"A",H8:H13,1)</f>
        <v>0</v>
      </c>
      <c r="G14" s="171">
        <f>COUNTIFS(I8:I13,$S$30,H8:H13,1)</f>
        <v>0</v>
      </c>
      <c r="H14" s="172">
        <f>COUNTIFS(I8:I13,$Y$30,H8:H13,1)</f>
        <v>0</v>
      </c>
      <c r="I14" s="44">
        <f>COUNTIFS(I8:I13,$AG$30,H8:H13,1)</f>
        <v>0</v>
      </c>
      <c r="J14" s="167"/>
      <c r="K14" s="539"/>
      <c r="L14" s="124">
        <f>SUM(L8:L13)</f>
        <v>0</v>
      </c>
      <c r="M14" s="29"/>
      <c r="N14" s="37"/>
      <c r="O14" s="171">
        <f>COUNTIFS(R8:R13,"A",Q8:Q13,1)</f>
        <v>0</v>
      </c>
      <c r="P14" s="171">
        <f>COUNTIFS(R8:R13,$S$30,Q8:Q13,1)</f>
        <v>0</v>
      </c>
      <c r="Q14" s="172">
        <f>COUNTIFS(R8:R13,$Y$30,Q8:Q13,1)</f>
        <v>0</v>
      </c>
      <c r="R14" s="44">
        <f>COUNTIFS(R8:R13,$AG$30,Q8:Q13,1)</f>
        <v>0</v>
      </c>
      <c r="S14" s="162"/>
      <c r="T14" s="124">
        <f>SUM(T8:T13)</f>
        <v>0</v>
      </c>
      <c r="U14" s="32"/>
      <c r="V14" s="33"/>
      <c r="W14" s="171">
        <f>COUNTIFS(Z8:Z13,"A",Y8:Y13,1)</f>
        <v>0</v>
      </c>
      <c r="X14" s="171">
        <f>COUNTIFS(Z8:Z13,$S$30,Y8:Y13,1)</f>
        <v>0</v>
      </c>
      <c r="Y14" s="172">
        <f>COUNTIFS(Z8:Z13,$Y$30,Y8:Y13,1)</f>
        <v>0</v>
      </c>
      <c r="Z14" s="44">
        <f>COUNTIFS(Z8:Z13,$AG$30,Y8:Y13,1)</f>
        <v>0</v>
      </c>
      <c r="AA14" s="173"/>
      <c r="AB14" s="34">
        <f>SUM(AB8:AB13)</f>
        <v>0</v>
      </c>
      <c r="AC14" s="33"/>
      <c r="AD14" s="33"/>
      <c r="AE14" s="171">
        <f>COUNTIFS(AH8:AH13,"A",AG8:AG13,1)</f>
        <v>0</v>
      </c>
      <c r="AF14" s="171">
        <f>COUNTIFS(AH8:AH13,$S$30,AG8:AG13,1)</f>
        <v>0</v>
      </c>
      <c r="AG14" s="172">
        <f>COUNTIFS(AH8:AH13,$Y$30,AG8:AG13,1)</f>
        <v>0</v>
      </c>
      <c r="AH14" s="44">
        <f>COUNTIFS(AH8:AH13,$AG$30,AG8:AG13,1)</f>
        <v>0</v>
      </c>
      <c r="AI14" s="702"/>
      <c r="AJ14" s="702"/>
      <c r="AK14" s="702"/>
      <c r="AL14" s="159"/>
      <c r="AM14" s="208" t="str">
        <f t="shared" ref="AM14" si="7">IF(J8&lt;&gt;"",J8,"")</f>
        <v/>
      </c>
      <c r="AN14" s="208">
        <v>7</v>
      </c>
      <c r="AO14" s="208"/>
      <c r="AV14" s="1">
        <v>10</v>
      </c>
      <c r="AW14" s="1">
        <v>519</v>
      </c>
      <c r="AX14" s="1" t="s">
        <v>401</v>
      </c>
      <c r="AY14" s="1">
        <f t="shared" si="6"/>
        <v>0</v>
      </c>
      <c r="AZ14" s="1">
        <f t="shared" si="6"/>
        <v>0</v>
      </c>
      <c r="BO14" s="200"/>
      <c r="BP14" s="200"/>
      <c r="BQ14" s="200"/>
      <c r="BR14" s="200"/>
      <c r="BS14" s="200"/>
      <c r="BT14" s="200"/>
      <c r="BU14" s="200"/>
      <c r="BV14" s="200"/>
      <c r="BW14" s="200"/>
      <c r="BX14" s="200"/>
      <c r="BY14" s="200"/>
      <c r="BZ14" s="200"/>
      <c r="CA14" s="200"/>
      <c r="CB14" s="200"/>
      <c r="CC14" s="200"/>
      <c r="CD14" s="200"/>
      <c r="CE14" s="200"/>
      <c r="CF14" s="200"/>
      <c r="CG14" s="200"/>
      <c r="CH14" s="200"/>
      <c r="CI14" s="200"/>
      <c r="CJ14" s="200"/>
    </row>
    <row r="15" spans="1:88" ht="21.6" thickBot="1" x14ac:dyDescent="0.3">
      <c r="B15" s="623" t="s">
        <v>21</v>
      </c>
      <c r="C15" s="623"/>
      <c r="D15" s="623"/>
      <c r="E15" s="623"/>
      <c r="F15" s="623"/>
      <c r="G15" s="623"/>
      <c r="H15" s="623"/>
      <c r="I15" s="623"/>
      <c r="J15" s="623"/>
      <c r="K15" s="623"/>
      <c r="L15" s="623"/>
      <c r="M15" s="623"/>
      <c r="N15" s="623"/>
      <c r="O15" s="623"/>
      <c r="P15" s="623"/>
      <c r="Q15" s="623"/>
      <c r="R15" s="671"/>
      <c r="S15" s="162"/>
      <c r="T15" s="174"/>
      <c r="U15" s="622" t="s">
        <v>22</v>
      </c>
      <c r="V15" s="623"/>
      <c r="W15" s="623"/>
      <c r="X15" s="623"/>
      <c r="Y15" s="623"/>
      <c r="Z15" s="623"/>
      <c r="AA15" s="623"/>
      <c r="AB15" s="623"/>
      <c r="AC15" s="623"/>
      <c r="AD15" s="623"/>
      <c r="AE15" s="623"/>
      <c r="AF15" s="623"/>
      <c r="AG15" s="623"/>
      <c r="AH15" s="623"/>
      <c r="AI15" s="702"/>
      <c r="AJ15" s="702"/>
      <c r="AK15" s="702"/>
      <c r="AL15" s="159"/>
      <c r="AM15" s="208" t="str">
        <f>IF(J9&lt;&gt;"",J9,"")</f>
        <v/>
      </c>
      <c r="AN15" s="208">
        <v>8</v>
      </c>
      <c r="AO15" s="208"/>
      <c r="AV15" s="1">
        <v>11</v>
      </c>
      <c r="AW15" s="1">
        <v>520</v>
      </c>
      <c r="AX15" s="1" t="s">
        <v>402</v>
      </c>
      <c r="AY15" s="1">
        <f>Q12</f>
        <v>0</v>
      </c>
      <c r="AZ15" s="1">
        <f>R12</f>
        <v>0</v>
      </c>
      <c r="BO15" s="200"/>
      <c r="BP15" s="200"/>
      <c r="BQ15" s="200"/>
      <c r="BR15" s="200"/>
      <c r="BS15" s="200"/>
      <c r="BT15" s="200"/>
      <c r="BU15" s="200"/>
      <c r="BV15" s="200"/>
      <c r="BW15" s="200"/>
      <c r="BX15" s="200"/>
      <c r="BY15" s="200"/>
      <c r="BZ15" s="200"/>
      <c r="CA15" s="200"/>
      <c r="CB15" s="200"/>
      <c r="CC15" s="200"/>
      <c r="CD15" s="200"/>
      <c r="CE15" s="200"/>
      <c r="CF15" s="200"/>
      <c r="CG15" s="200"/>
      <c r="CH15" s="200"/>
      <c r="CI15" s="200"/>
      <c r="CJ15" s="200"/>
    </row>
    <row r="16" spans="1:88" ht="26.25" customHeight="1" thickBot="1" x14ac:dyDescent="0.3">
      <c r="A16" s="1" t="str">
        <f>IF(AND(I16&lt;&gt;"",H16=1),13,"")</f>
        <v/>
      </c>
      <c r="B16" s="166" t="b">
        <f t="shared" ref="B16:B21" si="8">IF(AND(I16="A",H16=1),50000,IF(OR(I16="ج",I16="ر1",I16="ر2"),IF(H16=1,IF(OR($F$5=$AP$8,$F$5=$AP$9),0,IF(OR($F$5=$AP$1,$F$5=$AP$2,$F$5=$AP$5,$F$5=$AP$6),IF(I16="ج",20000,IF(I16="ر1",28000,IF(I16="ر2",36000,""))),IF(OR($F$5=$AP$3,$F$5=$AP$7),IF(I16="ج",12500,IF(I16="ر1",17500,IF(I16="ر2",22500,""))),IF($F$5=$AP$4,500,IF(I16="ج",25000,IF(I16="ر1",35000,IF(I16="ر2",45000,""))))))))))</f>
        <v>0</v>
      </c>
      <c r="C16" s="39">
        <v>522</v>
      </c>
      <c r="D16" s="651" t="s">
        <v>434</v>
      </c>
      <c r="E16" s="651"/>
      <c r="F16" s="651"/>
      <c r="G16" s="652"/>
      <c r="H16" s="897"/>
      <c r="I16" s="896"/>
      <c r="J16" s="167" t="str">
        <f>IF(AND(R16&lt;&gt;"",Q16=1),19,"")</f>
        <v/>
      </c>
      <c r="K16" s="539"/>
      <c r="L16" s="166" t="b">
        <f t="shared" ref="L16:L21" si="9">IF(AND(R16="A",Q16=1),50000,IF(OR(R16="ج",R16="ر1",R16="ر2"),IF(Q16=1,IF(OR($F$5=$AP$8,$F$5=$AP$9),0,IF(OR($F$5=$AP$1,$F$5=$AP$2,$F$5=$AP$5,$F$5=$AP$6),IF(R16="ج",20000,IF(R16="ر1",28000,IF(R16="ر2",36000,""))),IF(OR($F$5=$AP$3,$F$5=$AP$7),IF(R16="ج",12500,IF(R16="ر1",17500,IF(R16="ر2",22500,""))),IF($F$5=$AP$4,500,IF(R16="ج",25000,IF(R16="ر1",35000,IF(R16="ر2",45000,""))))))))))</f>
        <v>0</v>
      </c>
      <c r="M16" s="39">
        <v>528</v>
      </c>
      <c r="N16" s="651" t="s">
        <v>428</v>
      </c>
      <c r="O16" s="651"/>
      <c r="P16" s="692"/>
      <c r="Q16" s="897"/>
      <c r="R16" s="896"/>
      <c r="S16" s="168" t="str">
        <f>IF(AND(Z16&lt;&gt;"",Y16=1),37,"")</f>
        <v/>
      </c>
      <c r="T16" s="166" t="b">
        <f t="shared" ref="T16:T21" si="10">IF(AND(Z16="A",Y16=1),50000,IF(OR(Z16="ج",Z16="ر1",Z16="ر2"),IF(Y16=1,IF(OR($F$5=$AP$8,$F$5=$AP$9),0,IF(OR($F$5=$AP$1,$F$5=$AP$2,$F$5=$AP$5,$F$5=$AP$6),IF(Z16="ج",20000,IF(Z16="ر1",28000,IF(Z16="ر2",36000,""))),IF(OR($F$5=$AP$3,$F$5=$AP$7),IF(Z16="ج",12500,IF(Z16="ر1",17500,IF(Z16="ر2",22500,""))),IF($F$5=$AP$4,500,IF(Z16="ج",25000,IF(Z16="ر1",35000,IF(Z16="ر2",45000,""))))))))))</f>
        <v>0</v>
      </c>
      <c r="U16" s="79">
        <v>546</v>
      </c>
      <c r="V16" s="672" t="s">
        <v>422</v>
      </c>
      <c r="W16" s="673"/>
      <c r="X16" s="674"/>
      <c r="Y16" s="897"/>
      <c r="Z16" s="896"/>
      <c r="AA16" s="167" t="str">
        <f>IF(AND(AH16&lt;&gt;"",AG16=1),43,"")</f>
        <v/>
      </c>
      <c r="AB16" s="166" t="b">
        <f t="shared" ref="AB16:AB21" si="11">IF(AND(AH16="A",AG16=1),50000,IF(OR(AH16="ج",AH16="ر1",AH16="ر2"),IF(AG16=1,IF(OR($F$5=$AP$8,$F$5=$AP$9),0,IF(OR($F$5=$AP$1,$F$5=$AP$2,$F$5=$AP$5,$F$5=$AP$6),IF(AH16="ج",20000,IF(AH16="ر1",28000,IF(AH16="ر2",36000,""))),IF(OR($F$5=$AP$3,$F$5=$AP$7),IF(AH16="ج",12500,IF(AH16="ر1",17500,IF(AH16="ر2",22500,""))),IF($F$5=$AP$4,500,IF(AH16="ج",25000,IF(AH16="ر1",35000,IF(AH16="ر2",45000,""))))))))))</f>
        <v>0</v>
      </c>
      <c r="AC16" s="79">
        <v>552</v>
      </c>
      <c r="AD16" s="705" t="s">
        <v>416</v>
      </c>
      <c r="AE16" s="706"/>
      <c r="AF16" s="707"/>
      <c r="AG16" s="897"/>
      <c r="AH16" s="896"/>
      <c r="AI16" s="702"/>
      <c r="AJ16" s="702"/>
      <c r="AK16" s="702"/>
      <c r="AL16" s="159"/>
      <c r="AM16" s="208" t="str">
        <f>IF(J10&lt;&gt;"",J10,"")</f>
        <v/>
      </c>
      <c r="AN16" s="208">
        <v>9</v>
      </c>
      <c r="AO16" s="208"/>
      <c r="AV16" s="1">
        <v>12</v>
      </c>
      <c r="AW16" s="1">
        <v>521</v>
      </c>
      <c r="AX16" s="1" t="s">
        <v>403</v>
      </c>
      <c r="AY16" s="1">
        <f>Q13</f>
        <v>0</v>
      </c>
      <c r="AZ16" s="1">
        <f>R13</f>
        <v>0</v>
      </c>
      <c r="BO16" s="200"/>
      <c r="BP16" s="200"/>
      <c r="BQ16" s="200"/>
      <c r="BR16" s="200"/>
      <c r="BS16" s="200"/>
      <c r="BT16" s="200"/>
      <c r="BU16" s="200"/>
      <c r="BV16" s="200"/>
      <c r="BW16" s="200"/>
      <c r="BX16" s="200"/>
      <c r="BY16" s="200"/>
      <c r="BZ16" s="200"/>
      <c r="CA16" s="200"/>
      <c r="CB16" s="200"/>
      <c r="CC16" s="200"/>
      <c r="CD16" s="200"/>
      <c r="CE16" s="200"/>
      <c r="CF16" s="200"/>
      <c r="CG16" s="200"/>
      <c r="CH16" s="200"/>
      <c r="CI16" s="200"/>
      <c r="CJ16" s="200"/>
    </row>
    <row r="17" spans="1:88" ht="26.25" customHeight="1" thickBot="1" x14ac:dyDescent="0.3">
      <c r="A17" s="1" t="str">
        <f>IF(AND(I17&lt;&gt;"",H17=1),14,"")</f>
        <v/>
      </c>
      <c r="B17" s="166" t="b">
        <f t="shared" si="8"/>
        <v>0</v>
      </c>
      <c r="C17" s="40">
        <v>523</v>
      </c>
      <c r="D17" s="653" t="s">
        <v>435</v>
      </c>
      <c r="E17" s="653"/>
      <c r="F17" s="653"/>
      <c r="G17" s="654"/>
      <c r="H17" s="897"/>
      <c r="I17" s="896"/>
      <c r="J17" s="167" t="str">
        <f>IF(AND(R17&lt;&gt;"",Q17=1),20,"")</f>
        <v/>
      </c>
      <c r="K17" s="539"/>
      <c r="L17" s="166" t="b">
        <f t="shared" si="9"/>
        <v>0</v>
      </c>
      <c r="M17" s="40">
        <v>529</v>
      </c>
      <c r="N17" s="653" t="s">
        <v>429</v>
      </c>
      <c r="O17" s="653"/>
      <c r="P17" s="694"/>
      <c r="Q17" s="897"/>
      <c r="R17" s="896"/>
      <c r="S17" s="168" t="str">
        <f>IF(AND(Z17&lt;&gt;"",Y17=1),38,"")</f>
        <v/>
      </c>
      <c r="T17" s="166" t="b">
        <f t="shared" si="10"/>
        <v>0</v>
      </c>
      <c r="U17" s="80">
        <v>547</v>
      </c>
      <c r="V17" s="624" t="s">
        <v>423</v>
      </c>
      <c r="W17" s="625"/>
      <c r="X17" s="626"/>
      <c r="Y17" s="897"/>
      <c r="Z17" s="896"/>
      <c r="AA17" s="167" t="str">
        <f>IF(AND(AH17&lt;&gt;"",AG17=1),44,"")</f>
        <v/>
      </c>
      <c r="AB17" s="166" t="b">
        <f t="shared" si="11"/>
        <v>0</v>
      </c>
      <c r="AC17" s="80">
        <v>553</v>
      </c>
      <c r="AD17" s="624" t="s">
        <v>417</v>
      </c>
      <c r="AE17" s="625"/>
      <c r="AF17" s="626"/>
      <c r="AG17" s="897"/>
      <c r="AH17" s="896"/>
      <c r="AI17" s="702"/>
      <c r="AJ17" s="702"/>
      <c r="AK17" s="702"/>
      <c r="AL17" s="159"/>
      <c r="AM17" s="208" t="str">
        <f>IF(J11&lt;&gt;"",J11,"")</f>
        <v/>
      </c>
      <c r="AN17" s="208">
        <v>10</v>
      </c>
      <c r="AO17" s="208"/>
      <c r="AV17" s="1">
        <v>13</v>
      </c>
      <c r="AW17" s="1">
        <v>522</v>
      </c>
      <c r="AX17" s="1" t="s">
        <v>434</v>
      </c>
      <c r="AY17" s="1">
        <f t="shared" ref="AY17:AZ22" si="12">H16</f>
        <v>0</v>
      </c>
      <c r="AZ17" s="1">
        <f t="shared" si="12"/>
        <v>0</v>
      </c>
      <c r="BO17" s="200"/>
      <c r="BP17" s="200"/>
      <c r="BQ17" s="200"/>
      <c r="BR17" s="200"/>
      <c r="BS17" s="200"/>
      <c r="BT17" s="200"/>
      <c r="BU17" s="200"/>
      <c r="BV17" s="200"/>
      <c r="BW17" s="200"/>
      <c r="BX17" s="200"/>
      <c r="BY17" s="200"/>
      <c r="BZ17" s="200"/>
      <c r="CA17" s="200"/>
      <c r="CB17" s="200"/>
      <c r="CC17" s="200"/>
      <c r="CD17" s="200"/>
      <c r="CE17" s="200"/>
      <c r="CF17" s="200"/>
      <c r="CG17" s="200"/>
      <c r="CH17" s="200"/>
      <c r="CI17" s="200"/>
      <c r="CJ17" s="200"/>
    </row>
    <row r="18" spans="1:88" ht="26.25" customHeight="1" thickBot="1" x14ac:dyDescent="0.3">
      <c r="A18" s="1" t="str">
        <f>IF(AND(I18&lt;&gt;"",H18=1),15,"")</f>
        <v/>
      </c>
      <c r="B18" s="166" t="b">
        <f t="shared" si="8"/>
        <v>0</v>
      </c>
      <c r="C18" s="40">
        <v>524</v>
      </c>
      <c r="D18" s="655" t="s">
        <v>436</v>
      </c>
      <c r="E18" s="655"/>
      <c r="F18" s="655"/>
      <c r="G18" s="656"/>
      <c r="H18" s="897"/>
      <c r="I18" s="896"/>
      <c r="J18" s="167" t="str">
        <f>IF(AND(R18&lt;&gt;"",Q18=1),21,"")</f>
        <v/>
      </c>
      <c r="K18" s="539"/>
      <c r="L18" s="166" t="b">
        <f t="shared" si="9"/>
        <v>0</v>
      </c>
      <c r="M18" s="40">
        <v>530</v>
      </c>
      <c r="N18" s="655" t="s">
        <v>430</v>
      </c>
      <c r="O18" s="655"/>
      <c r="P18" s="693"/>
      <c r="Q18" s="897"/>
      <c r="R18" s="896"/>
      <c r="S18" s="168" t="str">
        <f>IF(AND(Z18&lt;&gt;"",Y18=1),39,"")</f>
        <v/>
      </c>
      <c r="T18" s="166" t="b">
        <f t="shared" si="10"/>
        <v>0</v>
      </c>
      <c r="U18" s="80">
        <v>548</v>
      </c>
      <c r="V18" s="657" t="s">
        <v>424</v>
      </c>
      <c r="W18" s="658"/>
      <c r="X18" s="659"/>
      <c r="Y18" s="897"/>
      <c r="Z18" s="896"/>
      <c r="AA18" s="167" t="str">
        <f>IF(AND(AH18&lt;&gt;"",AG18=1),45,"")</f>
        <v/>
      </c>
      <c r="AB18" s="166" t="b">
        <f t="shared" si="11"/>
        <v>0</v>
      </c>
      <c r="AC18" s="80">
        <v>554</v>
      </c>
      <c r="AD18" s="657" t="s">
        <v>418</v>
      </c>
      <c r="AE18" s="658"/>
      <c r="AF18" s="659"/>
      <c r="AG18" s="897"/>
      <c r="AH18" s="896"/>
      <c r="AI18" s="702"/>
      <c r="AJ18" s="702"/>
      <c r="AK18" s="702"/>
      <c r="AL18" s="159"/>
      <c r="AM18" s="208" t="str">
        <f>IF(J12&lt;&gt;"",J12,"")</f>
        <v/>
      </c>
      <c r="AN18" s="208">
        <v>11</v>
      </c>
      <c r="AO18" s="208"/>
      <c r="AV18" s="1">
        <v>14</v>
      </c>
      <c r="AW18" s="1">
        <v>523</v>
      </c>
      <c r="AX18" s="1" t="s">
        <v>435</v>
      </c>
      <c r="AY18" s="1">
        <f t="shared" si="12"/>
        <v>0</v>
      </c>
      <c r="AZ18" s="1">
        <f t="shared" si="12"/>
        <v>0</v>
      </c>
      <c r="BO18" s="200"/>
      <c r="BP18" s="200"/>
      <c r="BQ18" s="200"/>
      <c r="BR18" s="200"/>
      <c r="BS18" s="200"/>
      <c r="BT18" s="200"/>
      <c r="BU18" s="200"/>
      <c r="BV18" s="200"/>
      <c r="BW18" s="200"/>
      <c r="BX18" s="200"/>
      <c r="BY18" s="200"/>
      <c r="BZ18" s="200"/>
      <c r="CA18" s="200"/>
      <c r="CB18" s="200"/>
      <c r="CC18" s="200"/>
      <c r="CD18" s="200"/>
      <c r="CE18" s="200"/>
      <c r="CF18" s="200"/>
      <c r="CG18" s="200"/>
      <c r="CH18" s="200"/>
      <c r="CI18" s="200"/>
      <c r="CJ18" s="200"/>
    </row>
    <row r="19" spans="1:88" ht="26.25" customHeight="1" thickBot="1" x14ac:dyDescent="0.35">
      <c r="A19" s="1" t="str">
        <f>IF(AND(I19&lt;&gt;"",H19=1),16,"")</f>
        <v/>
      </c>
      <c r="B19" s="166" t="b">
        <f t="shared" si="8"/>
        <v>0</v>
      </c>
      <c r="C19" s="40">
        <v>525</v>
      </c>
      <c r="D19" s="655" t="s">
        <v>437</v>
      </c>
      <c r="E19" s="655"/>
      <c r="F19" s="655"/>
      <c r="G19" s="656"/>
      <c r="H19" s="897"/>
      <c r="I19" s="896"/>
      <c r="J19" s="167" t="str">
        <f>IF(AND(R19&lt;&gt;"",Q19=1),22,"")</f>
        <v/>
      </c>
      <c r="K19" s="539"/>
      <c r="L19" s="166" t="b">
        <f t="shared" si="9"/>
        <v>0</v>
      </c>
      <c r="M19" s="40">
        <v>531</v>
      </c>
      <c r="N19" s="655" t="s">
        <v>431</v>
      </c>
      <c r="O19" s="655"/>
      <c r="P19" s="693"/>
      <c r="Q19" s="897"/>
      <c r="R19" s="896"/>
      <c r="S19" s="168" t="str">
        <f>IF(AND(Z19&lt;&gt;"",Y19=1),40,"")</f>
        <v/>
      </c>
      <c r="T19" s="166" t="b">
        <f t="shared" si="10"/>
        <v>0</v>
      </c>
      <c r="U19" s="80">
        <v>549</v>
      </c>
      <c r="V19" s="624" t="s">
        <v>425</v>
      </c>
      <c r="W19" s="625"/>
      <c r="X19" s="626"/>
      <c r="Y19" s="897"/>
      <c r="Z19" s="896"/>
      <c r="AA19" s="167" t="str">
        <f>IF(AND(AH19&lt;&gt;"",AG19=1),46,"")</f>
        <v/>
      </c>
      <c r="AB19" s="166" t="b">
        <f t="shared" si="11"/>
        <v>0</v>
      </c>
      <c r="AC19" s="80">
        <v>555</v>
      </c>
      <c r="AD19" s="624" t="s">
        <v>419</v>
      </c>
      <c r="AE19" s="625"/>
      <c r="AF19" s="626"/>
      <c r="AG19" s="897"/>
      <c r="AH19" s="896"/>
      <c r="AI19" s="169"/>
      <c r="AJ19" s="169"/>
      <c r="AK19" s="169"/>
      <c r="AL19" s="159"/>
      <c r="AM19" s="208" t="str">
        <f>IF(J13&lt;&gt;"",J13,"")</f>
        <v/>
      </c>
      <c r="AN19" s="208">
        <v>12</v>
      </c>
      <c r="AO19" s="208"/>
      <c r="AV19" s="1">
        <v>15</v>
      </c>
      <c r="AW19" s="1">
        <v>524</v>
      </c>
      <c r="AX19" s="1" t="s">
        <v>436</v>
      </c>
      <c r="AY19" s="1">
        <f t="shared" si="12"/>
        <v>0</v>
      </c>
      <c r="AZ19" s="1">
        <f t="shared" si="12"/>
        <v>0</v>
      </c>
      <c r="BO19" s="200"/>
      <c r="BP19" s="200"/>
      <c r="BQ19" s="200"/>
      <c r="BR19" s="200"/>
      <c r="BS19" s="200"/>
      <c r="BT19" s="200"/>
      <c r="BU19" s="200"/>
      <c r="BV19" s="200"/>
      <c r="BW19" s="200"/>
      <c r="BX19" s="200"/>
      <c r="BY19" s="200"/>
      <c r="BZ19" s="200"/>
      <c r="CA19" s="200"/>
      <c r="CB19" s="200"/>
      <c r="CC19" s="200"/>
      <c r="CD19" s="200"/>
      <c r="CE19" s="200"/>
      <c r="CF19" s="200"/>
      <c r="CG19" s="200"/>
      <c r="CH19" s="200"/>
      <c r="CI19" s="200"/>
      <c r="CJ19" s="200"/>
    </row>
    <row r="20" spans="1:88" ht="26.25" customHeight="1" thickBot="1" x14ac:dyDescent="0.35">
      <c r="A20" s="1" t="str">
        <f>IF(AND(I20&lt;&gt;"",H20=1),17,"")</f>
        <v/>
      </c>
      <c r="B20" s="166" t="b">
        <f t="shared" si="8"/>
        <v>0</v>
      </c>
      <c r="C20" s="40">
        <v>526</v>
      </c>
      <c r="D20" s="653" t="s">
        <v>438</v>
      </c>
      <c r="E20" s="653"/>
      <c r="F20" s="653"/>
      <c r="G20" s="654"/>
      <c r="H20" s="897"/>
      <c r="I20" s="896"/>
      <c r="J20" s="167" t="str">
        <f>IF(AND(R20&lt;&gt;"",Q20=1),23,"")</f>
        <v/>
      </c>
      <c r="K20" s="539"/>
      <c r="L20" s="166" t="b">
        <f t="shared" si="9"/>
        <v>0</v>
      </c>
      <c r="M20" s="40">
        <v>532</v>
      </c>
      <c r="N20" s="655" t="s">
        <v>432</v>
      </c>
      <c r="O20" s="655"/>
      <c r="P20" s="693"/>
      <c r="Q20" s="897"/>
      <c r="R20" s="896"/>
      <c r="S20" s="168" t="str">
        <f>IF(AND(Z20&lt;&gt;"",Y20=1),41,"")</f>
        <v/>
      </c>
      <c r="T20" s="166" t="b">
        <f t="shared" si="10"/>
        <v>0</v>
      </c>
      <c r="U20" s="80">
        <v>550</v>
      </c>
      <c r="V20" s="624" t="s">
        <v>426</v>
      </c>
      <c r="W20" s="625"/>
      <c r="X20" s="626"/>
      <c r="Y20" s="897"/>
      <c r="Z20" s="896"/>
      <c r="AA20" s="167" t="str">
        <f>IF(AND(AH20&lt;&gt;"",AG20=1),47,"")</f>
        <v/>
      </c>
      <c r="AB20" s="166" t="b">
        <f t="shared" si="11"/>
        <v>0</v>
      </c>
      <c r="AC20" s="80">
        <v>556</v>
      </c>
      <c r="AD20" s="676" t="s">
        <v>420</v>
      </c>
      <c r="AE20" s="677"/>
      <c r="AF20" s="678"/>
      <c r="AG20" s="897"/>
      <c r="AH20" s="896"/>
      <c r="AI20" s="169"/>
      <c r="AJ20" s="169"/>
      <c r="AK20" s="169"/>
      <c r="AL20" s="159"/>
      <c r="AM20" s="208" t="str">
        <f t="shared" ref="AM20:AM25" si="13">IF(A16&lt;&gt;"",A16,"")</f>
        <v/>
      </c>
      <c r="AN20" s="208">
        <v>13</v>
      </c>
      <c r="AO20" s="208"/>
      <c r="AV20" s="1">
        <v>16</v>
      </c>
      <c r="AW20" s="1">
        <v>525</v>
      </c>
      <c r="AX20" s="1" t="s">
        <v>437</v>
      </c>
      <c r="AY20" s="1">
        <f t="shared" si="12"/>
        <v>0</v>
      </c>
      <c r="AZ20" s="1">
        <f t="shared" si="12"/>
        <v>0</v>
      </c>
      <c r="BO20" s="200"/>
      <c r="BP20" s="200"/>
      <c r="BQ20" s="200"/>
      <c r="BR20" s="200"/>
      <c r="BS20" s="200"/>
      <c r="BT20" s="200"/>
      <c r="BU20" s="200"/>
      <c r="BV20" s="200"/>
      <c r="BW20" s="200"/>
      <c r="BX20" s="200"/>
      <c r="BY20" s="200"/>
      <c r="BZ20" s="200"/>
      <c r="CA20" s="200"/>
      <c r="CB20" s="200"/>
      <c r="CC20" s="200"/>
      <c r="CD20" s="200"/>
      <c r="CE20" s="200"/>
      <c r="CF20" s="200"/>
      <c r="CG20" s="200"/>
      <c r="CH20" s="200"/>
      <c r="CI20" s="200"/>
      <c r="CJ20" s="200"/>
    </row>
    <row r="21" spans="1:88" ht="21" x14ac:dyDescent="0.3">
      <c r="A21" s="1" t="str">
        <f>IF(AND(I21&lt;&gt;"",H21=1),18,"")</f>
        <v/>
      </c>
      <c r="B21" s="166" t="b">
        <f t="shared" si="8"/>
        <v>0</v>
      </c>
      <c r="C21" s="40">
        <v>527</v>
      </c>
      <c r="D21" s="654" t="s">
        <v>439</v>
      </c>
      <c r="E21" s="703"/>
      <c r="F21" s="703"/>
      <c r="G21" s="704"/>
      <c r="H21" s="897"/>
      <c r="I21" s="896"/>
      <c r="J21" s="167" t="str">
        <f>IF(AND(R21&lt;&gt;"",Q21=1),24,"")</f>
        <v/>
      </c>
      <c r="K21" s="539"/>
      <c r="L21" s="166" t="b">
        <f t="shared" si="9"/>
        <v>0</v>
      </c>
      <c r="M21" s="40">
        <v>533</v>
      </c>
      <c r="N21" s="655" t="s">
        <v>433</v>
      </c>
      <c r="O21" s="655"/>
      <c r="P21" s="693"/>
      <c r="Q21" s="897"/>
      <c r="R21" s="896"/>
      <c r="S21" s="168" t="str">
        <f>IF(AND(Z21&lt;&gt;"",Y21=1),42,"")</f>
        <v/>
      </c>
      <c r="T21" s="166" t="b">
        <f t="shared" si="10"/>
        <v>0</v>
      </c>
      <c r="U21" s="80">
        <v>551</v>
      </c>
      <c r="V21" s="624" t="s">
        <v>427</v>
      </c>
      <c r="W21" s="625"/>
      <c r="X21" s="626"/>
      <c r="Y21" s="897"/>
      <c r="Z21" s="896"/>
      <c r="AA21" s="167" t="str">
        <f>IF(AND(AH21&lt;&gt;"",AG21=1),48,"")</f>
        <v/>
      </c>
      <c r="AB21" s="166" t="b">
        <f t="shared" si="11"/>
        <v>0</v>
      </c>
      <c r="AC21" s="80">
        <v>557</v>
      </c>
      <c r="AD21" s="676" t="s">
        <v>421</v>
      </c>
      <c r="AE21" s="677"/>
      <c r="AF21" s="678"/>
      <c r="AG21" s="897"/>
      <c r="AH21" s="896"/>
      <c r="AI21" s="169"/>
      <c r="AJ21" s="169"/>
      <c r="AK21" s="169"/>
      <c r="AL21" s="159"/>
      <c r="AM21" s="208" t="str">
        <f t="shared" si="13"/>
        <v/>
      </c>
      <c r="AN21" s="208">
        <v>14</v>
      </c>
      <c r="AO21" s="208"/>
      <c r="AV21" s="1">
        <v>17</v>
      </c>
      <c r="AW21" s="1">
        <v>526</v>
      </c>
      <c r="AX21" s="1" t="s">
        <v>438</v>
      </c>
      <c r="AY21" s="1">
        <f t="shared" si="12"/>
        <v>0</v>
      </c>
      <c r="AZ21" s="1">
        <f t="shared" si="12"/>
        <v>0</v>
      </c>
      <c r="BO21" s="200"/>
      <c r="BP21" s="200"/>
      <c r="BQ21" s="200"/>
      <c r="BR21" s="200"/>
      <c r="BS21" s="200"/>
      <c r="BT21" s="200"/>
      <c r="BU21" s="200"/>
      <c r="BV21" s="200"/>
      <c r="BW21" s="200"/>
      <c r="BX21" s="200"/>
      <c r="BY21" s="200"/>
      <c r="BZ21" s="200"/>
      <c r="CA21" s="200"/>
      <c r="CB21" s="200"/>
      <c r="CC21" s="200"/>
      <c r="CD21" s="200"/>
      <c r="CE21" s="200"/>
      <c r="CF21" s="200"/>
      <c r="CG21" s="200"/>
      <c r="CH21" s="200"/>
      <c r="CI21" s="200"/>
      <c r="CJ21" s="200"/>
    </row>
    <row r="22" spans="1:88" ht="16.2" hidden="1" thickBot="1" x14ac:dyDescent="0.35">
      <c r="B22" s="31">
        <f>SUM(B16:B21)</f>
        <v>0</v>
      </c>
      <c r="C22" s="47"/>
      <c r="D22" s="48"/>
      <c r="E22" s="48"/>
      <c r="F22" s="171">
        <f>COUNTIFS(I16:I21,"A",H16:H21,1)</f>
        <v>0</v>
      </c>
      <c r="G22" s="171">
        <f>COUNTIFS(I16:I21,$S$30,H16:H21,1)</f>
        <v>0</v>
      </c>
      <c r="H22" s="172">
        <f>COUNTIFS(I16:I21,$Y$30,H16:H21,1)</f>
        <v>0</v>
      </c>
      <c r="I22" s="44">
        <f>COUNTIFS(I16:I21,$AG$30,H16:H21,1)</f>
        <v>0</v>
      </c>
      <c r="J22" s="167" t="str">
        <f>IF(AND(R22&lt;&gt;"",Q22=1),19,"")</f>
        <v/>
      </c>
      <c r="K22" s="539"/>
      <c r="L22" s="31">
        <f>SUM(L16:L21)</f>
        <v>0</v>
      </c>
      <c r="M22" s="47"/>
      <c r="N22" s="48"/>
      <c r="O22" s="171">
        <f>COUNTIFS(R16:R21,"A",Q16:Q21,1)</f>
        <v>0</v>
      </c>
      <c r="P22" s="171">
        <f>COUNTIFS(R16:R21,$S$30,Q16:Q21,1)</f>
        <v>0</v>
      </c>
      <c r="Q22" s="172">
        <f>COUNTIFS(R16:R21,$Y$30,Q16:Q21,1)</f>
        <v>0</v>
      </c>
      <c r="R22" s="44">
        <f>COUNTIFS(R16:R21,$AG$30,Q16:Q21,1)</f>
        <v>0</v>
      </c>
      <c r="S22" s="31"/>
      <c r="T22" s="31">
        <f>SUM(T16:T21)</f>
        <v>0</v>
      </c>
      <c r="U22" s="41"/>
      <c r="V22" s="46"/>
      <c r="W22" s="171">
        <f>COUNTIFS(Z16:Z21,"A",Y16:Y21,1)</f>
        <v>0</v>
      </c>
      <c r="X22" s="171">
        <f>COUNTIFS(Z16:Z21,$S$30,Y16:Y21,1)</f>
        <v>0</v>
      </c>
      <c r="Y22" s="172">
        <f>COUNTIFS(Z16:Z21,$Y$30,Y16:Y21,1)</f>
        <v>0</v>
      </c>
      <c r="Z22" s="44">
        <f>COUNTIFS(Z16:Z21,$AG$30,Y16:Y21,1)</f>
        <v>0</v>
      </c>
      <c r="AA22" s="43"/>
      <c r="AB22" s="31">
        <f>SUM(AB16:AB21)</f>
        <v>0</v>
      </c>
      <c r="AC22" s="46"/>
      <c r="AD22" s="46"/>
      <c r="AE22" s="171">
        <f>COUNTIFS(AH16:AH21,"A",AG16:AG21,1)</f>
        <v>0</v>
      </c>
      <c r="AF22" s="171">
        <f>COUNTIFS(AH16:AH21,$S$30,AG16:AG21,1)</f>
        <v>0</v>
      </c>
      <c r="AG22" s="172">
        <f>COUNTIFS(AH16:AH21,$Y$30,AG16:AG21,1)</f>
        <v>0</v>
      </c>
      <c r="AH22" s="44">
        <f>COUNTIFS(AH16:AH21,$AG$30,AG16:AG21,1)</f>
        <v>0</v>
      </c>
      <c r="AI22" s="175"/>
      <c r="AJ22" s="175"/>
      <c r="AK22" s="175"/>
      <c r="AL22" s="176"/>
      <c r="AM22" s="208" t="str">
        <f t="shared" si="13"/>
        <v/>
      </c>
      <c r="AN22" s="208">
        <v>15</v>
      </c>
      <c r="AO22" s="208"/>
      <c r="AV22" s="1">
        <v>18</v>
      </c>
      <c r="AW22" s="1">
        <v>527</v>
      </c>
      <c r="AX22" s="1" t="s">
        <v>439</v>
      </c>
      <c r="AY22" s="1">
        <f t="shared" si="12"/>
        <v>0</v>
      </c>
      <c r="AZ22" s="1">
        <f t="shared" si="12"/>
        <v>0</v>
      </c>
      <c r="BO22" s="200"/>
      <c r="BP22" s="200"/>
      <c r="BQ22" s="200"/>
      <c r="BR22" s="200"/>
      <c r="BS22" s="200"/>
      <c r="BT22" s="200"/>
      <c r="BU22" s="200"/>
      <c r="BV22" s="200"/>
      <c r="BW22" s="200"/>
      <c r="BX22" s="200"/>
      <c r="BY22" s="200"/>
      <c r="BZ22" s="200"/>
      <c r="CA22" s="200"/>
      <c r="CB22" s="200"/>
      <c r="CC22" s="200"/>
      <c r="CD22" s="200"/>
      <c r="CE22" s="200"/>
      <c r="CF22" s="200"/>
      <c r="CG22" s="200"/>
      <c r="CH22" s="200"/>
      <c r="CI22" s="200"/>
      <c r="CJ22" s="200"/>
    </row>
    <row r="23" spans="1:88" ht="15.6" hidden="1" x14ac:dyDescent="0.3">
      <c r="B23" s="23"/>
      <c r="D23" s="38"/>
      <c r="E23" s="38"/>
      <c r="F23" s="38"/>
      <c r="G23" s="38"/>
      <c r="H23" s="23"/>
      <c r="I23" s="23"/>
      <c r="J23" s="23"/>
      <c r="K23" s="23"/>
      <c r="L23" s="124"/>
      <c r="Q23" s="172"/>
      <c r="R23" s="44"/>
      <c r="S23" s="31"/>
      <c r="T23" s="124"/>
      <c r="U23" s="127">
        <f>B14+B22+L14+L22+T14+T22+AB14+AB22</f>
        <v>0</v>
      </c>
      <c r="V23" s="35"/>
      <c r="W23" s="35"/>
      <c r="X23" s="35"/>
      <c r="Y23" s="177"/>
      <c r="Z23" s="45"/>
      <c r="AA23" s="36"/>
      <c r="AB23" s="31"/>
      <c r="AC23" s="35"/>
      <c r="AD23" s="35"/>
      <c r="AE23" s="35"/>
      <c r="AF23" s="35"/>
      <c r="AG23" s="177"/>
      <c r="AH23" s="45"/>
      <c r="AI23" s="175"/>
      <c r="AJ23" s="175"/>
      <c r="AK23" s="175"/>
      <c r="AL23" s="176"/>
      <c r="AM23" s="208" t="str">
        <f t="shared" si="13"/>
        <v/>
      </c>
      <c r="AN23" s="208">
        <v>16</v>
      </c>
      <c r="AO23" s="208"/>
      <c r="AV23" s="1">
        <v>19</v>
      </c>
      <c r="AW23" s="1">
        <v>528</v>
      </c>
      <c r="AX23" s="1" t="s">
        <v>428</v>
      </c>
      <c r="AY23" s="1">
        <f t="shared" ref="AY23:AZ27" si="14">Q16</f>
        <v>0</v>
      </c>
      <c r="AZ23" s="1">
        <f t="shared" si="14"/>
        <v>0</v>
      </c>
      <c r="BO23" s="200"/>
      <c r="BP23" s="200"/>
      <c r="BQ23" s="200"/>
      <c r="BR23" s="200"/>
      <c r="BS23" s="200"/>
      <c r="BT23" s="200"/>
      <c r="BU23" s="200"/>
      <c r="BV23" s="200"/>
      <c r="BW23" s="200"/>
      <c r="BX23" s="200"/>
      <c r="BY23" s="200"/>
      <c r="BZ23" s="200"/>
      <c r="CA23" s="200"/>
      <c r="CB23" s="200"/>
      <c r="CC23" s="200"/>
      <c r="CD23" s="200"/>
      <c r="CE23" s="200"/>
      <c r="CF23" s="200"/>
      <c r="CG23" s="200"/>
      <c r="CH23" s="200"/>
      <c r="CI23" s="200"/>
      <c r="CJ23" s="200"/>
    </row>
    <row r="24" spans="1:88" x14ac:dyDescent="0.25">
      <c r="T24" s="178"/>
      <c r="AM24" s="208" t="str">
        <f t="shared" si="13"/>
        <v/>
      </c>
      <c r="AN24" s="208">
        <v>17</v>
      </c>
      <c r="AO24" s="208"/>
      <c r="AV24" s="1">
        <v>20</v>
      </c>
      <c r="AW24" s="1">
        <v>529</v>
      </c>
      <c r="AX24" s="1" t="s">
        <v>429</v>
      </c>
      <c r="AY24" s="1">
        <f t="shared" si="14"/>
        <v>0</v>
      </c>
      <c r="AZ24" s="1">
        <f t="shared" si="14"/>
        <v>0</v>
      </c>
      <c r="BO24" s="200"/>
      <c r="BP24" s="200"/>
      <c r="BQ24" s="200"/>
      <c r="BR24" s="200"/>
      <c r="BS24" s="200"/>
      <c r="BT24" s="200"/>
      <c r="BU24" s="200"/>
      <c r="BV24" s="200"/>
      <c r="BW24" s="200"/>
      <c r="BX24" s="200"/>
      <c r="BY24" s="200"/>
      <c r="BZ24" s="200"/>
      <c r="CA24" s="200"/>
      <c r="CB24" s="200"/>
      <c r="CC24" s="200"/>
      <c r="CD24" s="200"/>
      <c r="CE24" s="200"/>
      <c r="CF24" s="200"/>
      <c r="CG24" s="200"/>
      <c r="CH24" s="200"/>
      <c r="CI24" s="200"/>
      <c r="CJ24" s="200"/>
    </row>
    <row r="25" spans="1:88" s="84" customFormat="1" ht="24.6" x14ac:dyDescent="0.5">
      <c r="C25" s="621" t="str">
        <f>IF(E3="أنثى","منقطعة عن التسجيل في","منقطع عن التسجيل في")</f>
        <v>منقطع عن التسجيل في</v>
      </c>
      <c r="D25" s="621"/>
      <c r="E25" s="621"/>
      <c r="F25" s="621"/>
      <c r="G25" s="621"/>
      <c r="H25" s="621"/>
      <c r="M25" s="700" t="s">
        <v>179</v>
      </c>
      <c r="N25" s="700"/>
      <c r="O25" s="699">
        <f>IF(O27&gt;0,37000,12000)</f>
        <v>12000</v>
      </c>
      <c r="P25" s="699"/>
      <c r="Q25" s="699"/>
      <c r="R25" s="699"/>
      <c r="S25" s="699"/>
      <c r="T25" s="85"/>
      <c r="U25" s="708" t="s">
        <v>389</v>
      </c>
      <c r="V25" s="709"/>
      <c r="W25" s="710"/>
      <c r="X25" s="683">
        <f>AC5</f>
        <v>0</v>
      </c>
      <c r="Y25" s="684"/>
      <c r="Z25" s="685"/>
      <c r="AA25" s="695" t="s">
        <v>180</v>
      </c>
      <c r="AB25" s="695"/>
      <c r="AC25" s="695"/>
      <c r="AD25" s="695"/>
      <c r="AE25" s="695"/>
      <c r="AF25" s="697">
        <f>G14+P14+X14+AF14+G22+P22+X22+AF22</f>
        <v>0</v>
      </c>
      <c r="AG25" s="697"/>
      <c r="AH25" s="697"/>
      <c r="AM25" s="208" t="str">
        <f t="shared" si="13"/>
        <v/>
      </c>
      <c r="AN25" s="208">
        <v>18</v>
      </c>
      <c r="AO25" s="208"/>
      <c r="AP25" s="1"/>
      <c r="AQ25" s="1"/>
      <c r="AR25" s="1"/>
      <c r="AS25" s="1"/>
      <c r="AT25" s="1"/>
      <c r="AU25" s="1"/>
      <c r="AV25" s="1">
        <v>21</v>
      </c>
      <c r="AW25" s="1">
        <v>530</v>
      </c>
      <c r="AX25" s="1" t="s">
        <v>430</v>
      </c>
      <c r="AY25" s="1">
        <f t="shared" si="14"/>
        <v>0</v>
      </c>
      <c r="AZ25" s="1">
        <f t="shared" si="14"/>
        <v>0</v>
      </c>
      <c r="BA25" s="1"/>
      <c r="BB25" s="1"/>
      <c r="BC25" s="1"/>
      <c r="BD25" s="1"/>
      <c r="BE25" s="1"/>
      <c r="BF25" s="1"/>
      <c r="BG25" s="1"/>
      <c r="BH25" s="1"/>
      <c r="BI25" s="1"/>
      <c r="BJ25" s="1"/>
      <c r="BK25" s="1"/>
      <c r="BL25" s="1"/>
      <c r="BM25" s="1"/>
      <c r="BN25" s="1"/>
      <c r="BO25" s="201"/>
      <c r="BP25" s="201"/>
      <c r="BQ25" s="201"/>
      <c r="BR25" s="201"/>
      <c r="BS25" s="201"/>
      <c r="BT25" s="201"/>
      <c r="BU25" s="201"/>
      <c r="BV25" s="201"/>
      <c r="BW25" s="201"/>
      <c r="BX25" s="201"/>
      <c r="BY25" s="201"/>
      <c r="BZ25" s="201"/>
      <c r="CA25" s="201"/>
      <c r="CB25" s="201"/>
      <c r="CC25" s="201"/>
      <c r="CD25" s="201"/>
      <c r="CE25" s="201"/>
      <c r="CF25" s="201"/>
      <c r="CG25" s="201"/>
      <c r="CH25" s="201"/>
      <c r="CI25" s="201"/>
      <c r="CJ25" s="201"/>
    </row>
    <row r="26" spans="1:88" s="84" customFormat="1" ht="23.4" customHeight="1" x14ac:dyDescent="0.5">
      <c r="B26" s="86" t="str">
        <f>IFERROR(SMALL($B$48:$B$58,'اختيار المقررات'!AN8),"")</f>
        <v/>
      </c>
      <c r="C26" s="621" t="str">
        <f t="shared" ref="C26:C35" si="15">IF(B26="","",VLOOKUP(B26,$B$48:$D$58,3,0))</f>
        <v/>
      </c>
      <c r="D26" s="621"/>
      <c r="E26" s="621"/>
      <c r="F26" s="621"/>
      <c r="G26" s="621"/>
      <c r="H26" s="621"/>
      <c r="M26" s="700" t="s">
        <v>25</v>
      </c>
      <c r="N26" s="700"/>
      <c r="O26" s="699">
        <f>IF(E2="الرابعة حديث",50000,0)</f>
        <v>0</v>
      </c>
      <c r="P26" s="699"/>
      <c r="Q26" s="699"/>
      <c r="R26" s="699"/>
      <c r="S26" s="699"/>
      <c r="T26" s="85"/>
      <c r="U26" s="711"/>
      <c r="V26" s="712"/>
      <c r="W26" s="713"/>
      <c r="X26" s="686"/>
      <c r="Y26" s="687"/>
      <c r="Z26" s="688"/>
      <c r="AA26" s="696" t="s">
        <v>181</v>
      </c>
      <c r="AB26" s="696"/>
      <c r="AC26" s="696"/>
      <c r="AD26" s="696"/>
      <c r="AE26" s="696"/>
      <c r="AF26" s="697">
        <f>H14+Q14+Y14+AG14+H22+Q22+Y22+AG22</f>
        <v>0</v>
      </c>
      <c r="AG26" s="697"/>
      <c r="AH26" s="697"/>
      <c r="AM26" s="208" t="str">
        <f t="shared" ref="AM26:AM28" si="16">IF(J16&lt;&gt;"",J16,"")</f>
        <v/>
      </c>
      <c r="AN26" s="208">
        <v>19</v>
      </c>
      <c r="AO26" s="208"/>
      <c r="AP26" s="1"/>
      <c r="AQ26" s="1"/>
      <c r="AR26" s="1"/>
      <c r="AS26" s="1"/>
      <c r="AT26" s="1"/>
      <c r="AU26" s="1"/>
      <c r="AV26" s="1">
        <v>22</v>
      </c>
      <c r="AW26" s="1">
        <v>531</v>
      </c>
      <c r="AX26" s="1" t="s">
        <v>431</v>
      </c>
      <c r="AY26" s="1">
        <f t="shared" si="14"/>
        <v>0</v>
      </c>
      <c r="AZ26" s="1">
        <f t="shared" si="14"/>
        <v>0</v>
      </c>
      <c r="BA26" s="1"/>
      <c r="BB26" s="1"/>
      <c r="BC26" s="1"/>
      <c r="BD26" s="1"/>
      <c r="BE26" s="1"/>
      <c r="BF26" s="1"/>
      <c r="BG26" s="1"/>
      <c r="BH26" s="1"/>
      <c r="BI26" s="1"/>
      <c r="BJ26" s="1"/>
      <c r="BK26" s="1"/>
      <c r="BL26" s="1"/>
      <c r="BM26" s="1"/>
      <c r="BN26" s="1"/>
      <c r="BO26" s="201"/>
      <c r="BP26" s="201"/>
      <c r="BQ26" s="201"/>
      <c r="BR26" s="201"/>
      <c r="BS26" s="201"/>
      <c r="BT26" s="201"/>
      <c r="BU26" s="201"/>
      <c r="BV26" s="201"/>
      <c r="BW26" s="201"/>
      <c r="BX26" s="201"/>
      <c r="BY26" s="201"/>
      <c r="BZ26" s="201"/>
      <c r="CA26" s="201"/>
      <c r="CB26" s="201"/>
      <c r="CC26" s="201"/>
      <c r="CD26" s="201"/>
      <c r="CE26" s="201"/>
      <c r="CF26" s="201"/>
      <c r="CG26" s="201"/>
      <c r="CH26" s="201"/>
      <c r="CI26" s="201"/>
      <c r="CJ26" s="201"/>
    </row>
    <row r="27" spans="1:88" s="84" customFormat="1" ht="23.4" customHeight="1" x14ac:dyDescent="0.5">
      <c r="B27" s="86" t="str">
        <f>IFERROR(SMALL($B$48:$B$58,'اختيار المقررات'!AN9),"")</f>
        <v/>
      </c>
      <c r="C27" s="621" t="str">
        <f t="shared" si="15"/>
        <v/>
      </c>
      <c r="D27" s="621"/>
      <c r="E27" s="621"/>
      <c r="F27" s="621"/>
      <c r="G27" s="621"/>
      <c r="H27" s="621"/>
      <c r="M27" s="700" t="s">
        <v>369</v>
      </c>
      <c r="N27" s="700"/>
      <c r="O27" s="717">
        <f>IF(T27=1,COUNT(B26:B32)*15000,IF(F5=AP4,COUNT(B26:B32)*15000,IF(OR(F5=AP1,F5=AP2,F5=AP5,F5=AP6),COUNT(B26:B32)*15000,IF(OR(F5=AP3,F5=AP7),COUNT(B26:B32)*7500,COUNT(B26:B32)*15000))))</f>
        <v>0</v>
      </c>
      <c r="P27" s="718"/>
      <c r="Q27" s="718"/>
      <c r="R27" s="718"/>
      <c r="S27" s="719"/>
      <c r="T27" s="85">
        <f>IF(AND(AA28&lt;&gt;"",AA28&lt;&gt;"ضعف الرسوم"),1,0)</f>
        <v>0</v>
      </c>
      <c r="U27" s="714"/>
      <c r="V27" s="715"/>
      <c r="W27" s="716"/>
      <c r="X27" s="689"/>
      <c r="Y27" s="690"/>
      <c r="Z27" s="691"/>
      <c r="AA27" s="696" t="str">
        <f>IF(T27=1,"عدد المقررات المسجلة","عدد المقررات المسجلة لأكثر من مرتين")</f>
        <v>عدد المقررات المسجلة لأكثر من مرتين</v>
      </c>
      <c r="AB27" s="696"/>
      <c r="AC27" s="696"/>
      <c r="AD27" s="696"/>
      <c r="AE27" s="696"/>
      <c r="AF27" s="697">
        <f>IF(T27=1,SUM(F14,O14,W14,AE14,AE22,W22,O22,F22),I14+R14+Z14+AH14+I22+R22+Z22+AH22)</f>
        <v>0</v>
      </c>
      <c r="AG27" s="697"/>
      <c r="AH27" s="697"/>
      <c r="AM27" s="208" t="str">
        <f t="shared" si="16"/>
        <v/>
      </c>
      <c r="AN27" s="208">
        <v>20</v>
      </c>
      <c r="AO27" s="208"/>
      <c r="AP27" s="1"/>
      <c r="AQ27" s="1"/>
      <c r="AR27" s="1"/>
      <c r="AS27" s="1"/>
      <c r="AT27" s="1"/>
      <c r="AU27" s="1"/>
      <c r="AV27" s="1">
        <v>23</v>
      </c>
      <c r="AW27" s="1">
        <v>532</v>
      </c>
      <c r="AX27" s="1" t="s">
        <v>432</v>
      </c>
      <c r="AY27" s="1">
        <f t="shared" si="14"/>
        <v>0</v>
      </c>
      <c r="AZ27" s="1">
        <f t="shared" si="14"/>
        <v>0</v>
      </c>
      <c r="BA27" s="1"/>
      <c r="BB27" s="1"/>
      <c r="BC27" s="1"/>
      <c r="BD27" s="1"/>
      <c r="BE27" s="1"/>
      <c r="BF27" s="1"/>
      <c r="BG27" s="1"/>
      <c r="BH27" s="1"/>
      <c r="BI27" s="1"/>
      <c r="BJ27" s="1"/>
      <c r="BK27" s="1"/>
      <c r="BL27" s="1"/>
      <c r="BM27" s="1"/>
      <c r="BN27" s="1"/>
      <c r="BO27" s="201"/>
      <c r="BP27" s="201"/>
      <c r="BQ27" s="201"/>
      <c r="BR27" s="201"/>
      <c r="BS27" s="201"/>
      <c r="BT27" s="201"/>
      <c r="BU27" s="201"/>
      <c r="BV27" s="201"/>
      <c r="BW27" s="201"/>
      <c r="BX27" s="201"/>
      <c r="BY27" s="201"/>
      <c r="BZ27" s="201"/>
      <c r="CA27" s="201"/>
      <c r="CB27" s="201"/>
      <c r="CC27" s="201"/>
      <c r="CD27" s="201"/>
      <c r="CE27" s="201"/>
      <c r="CF27" s="201"/>
      <c r="CG27" s="201"/>
      <c r="CH27" s="201"/>
      <c r="CI27" s="201"/>
      <c r="CJ27" s="201"/>
    </row>
    <row r="28" spans="1:88" s="84" customFormat="1" ht="23.4" customHeight="1" x14ac:dyDescent="0.5">
      <c r="B28" s="86" t="str">
        <f>IFERROR(SMALL($B$48:$B$58,'اختيار المقررات'!AN10),"")</f>
        <v/>
      </c>
      <c r="C28" s="621" t="str">
        <f t="shared" si="15"/>
        <v/>
      </c>
      <c r="D28" s="621"/>
      <c r="E28" s="621"/>
      <c r="F28" s="621"/>
      <c r="G28" s="621"/>
      <c r="H28" s="621"/>
      <c r="M28" s="698" t="s">
        <v>370</v>
      </c>
      <c r="N28" s="698"/>
      <c r="O28" s="699">
        <f>IF(AA28="ضعف الرسوم",U23*2,U23)</f>
        <v>0</v>
      </c>
      <c r="P28" s="699"/>
      <c r="Q28" s="699"/>
      <c r="R28" s="699"/>
      <c r="S28" s="699"/>
      <c r="T28" s="85"/>
      <c r="U28" s="700" t="s">
        <v>20</v>
      </c>
      <c r="V28" s="700"/>
      <c r="W28" s="700"/>
      <c r="X28" s="729" t="s">
        <v>194</v>
      </c>
      <c r="Y28" s="729"/>
      <c r="Z28" s="729"/>
      <c r="AA28" s="725" t="str">
        <f>IF('إدخال البيانات'!F1="","",'إدخال البيانات'!F1)</f>
        <v/>
      </c>
      <c r="AB28" s="726"/>
      <c r="AC28" s="726"/>
      <c r="AD28" s="726"/>
      <c r="AE28" s="726"/>
      <c r="AF28" s="726"/>
      <c r="AG28" s="726"/>
      <c r="AH28" s="727"/>
      <c r="AM28" s="208" t="str">
        <f t="shared" si="16"/>
        <v/>
      </c>
      <c r="AN28" s="208">
        <v>21</v>
      </c>
      <c r="AO28" s="208"/>
      <c r="AP28" s="1"/>
      <c r="AQ28" s="1"/>
      <c r="AR28" s="1"/>
      <c r="AS28" s="1"/>
      <c r="AT28" s="1"/>
      <c r="AU28" s="1"/>
      <c r="AV28" s="1">
        <v>24</v>
      </c>
      <c r="AW28" s="1">
        <v>533</v>
      </c>
      <c r="AX28" s="1" t="s">
        <v>433</v>
      </c>
      <c r="AY28" s="1">
        <f t="shared" ref="AY28" si="17">Q21</f>
        <v>0</v>
      </c>
      <c r="AZ28" s="1">
        <f t="shared" ref="AZ28" si="18">R21</f>
        <v>0</v>
      </c>
      <c r="BA28" s="1"/>
      <c r="BB28" s="1"/>
      <c r="BC28" s="1"/>
      <c r="BD28" s="1"/>
      <c r="BE28" s="1"/>
      <c r="BF28" s="1"/>
      <c r="BG28" s="1"/>
      <c r="BH28" s="1"/>
      <c r="BI28" s="1"/>
      <c r="BJ28" s="1"/>
      <c r="BK28" s="1"/>
      <c r="BL28" s="1"/>
      <c r="BM28" s="1"/>
      <c r="BN28" s="1"/>
      <c r="BO28" s="201"/>
      <c r="BP28" s="201"/>
      <c r="BQ28" s="201"/>
      <c r="BR28" s="201"/>
      <c r="BS28" s="201"/>
      <c r="BT28" s="201"/>
      <c r="BU28" s="201"/>
      <c r="BV28" s="201"/>
      <c r="BW28" s="201"/>
      <c r="BX28" s="201"/>
      <c r="BY28" s="201"/>
      <c r="BZ28" s="201"/>
      <c r="CA28" s="201"/>
      <c r="CB28" s="201"/>
      <c r="CC28" s="201"/>
      <c r="CD28" s="201"/>
      <c r="CE28" s="201"/>
      <c r="CF28" s="201"/>
      <c r="CG28" s="201"/>
      <c r="CH28" s="201"/>
      <c r="CI28" s="201"/>
      <c r="CJ28" s="201"/>
    </row>
    <row r="29" spans="1:88" s="84" customFormat="1" ht="23.4" customHeight="1" x14ac:dyDescent="0.5">
      <c r="B29" s="86" t="str">
        <f>IFERROR(SMALL($B$48:$B$58,'اختيار المقررات'!AN11),"")</f>
        <v/>
      </c>
      <c r="C29" s="621" t="str">
        <f t="shared" si="15"/>
        <v/>
      </c>
      <c r="D29" s="621"/>
      <c r="E29" s="621"/>
      <c r="F29" s="621"/>
      <c r="G29" s="621"/>
      <c r="H29" s="621"/>
      <c r="M29" s="700" t="s">
        <v>23</v>
      </c>
      <c r="N29" s="700"/>
      <c r="O29" s="720">
        <f>O25+O28</f>
        <v>12000</v>
      </c>
      <c r="P29" s="721"/>
      <c r="Q29" s="721"/>
      <c r="R29" s="721"/>
      <c r="S29" s="722"/>
      <c r="T29" s="85"/>
      <c r="U29" s="700" t="s">
        <v>24</v>
      </c>
      <c r="V29" s="700"/>
      <c r="W29" s="700"/>
      <c r="X29" s="701">
        <f>IF(X28="نعم",(O25+O26+O27+الإستمارة!U1+الإستمارة!U2)+((O29-(O25+O26+الإستمارة!U1+الإستمارة!U2))/2),O29)</f>
        <v>12000</v>
      </c>
      <c r="Y29" s="701"/>
      <c r="Z29" s="701"/>
      <c r="AA29" s="700" t="s">
        <v>26</v>
      </c>
      <c r="AB29" s="700"/>
      <c r="AC29" s="700"/>
      <c r="AD29" s="700"/>
      <c r="AE29" s="728">
        <f>O29-X29</f>
        <v>0</v>
      </c>
      <c r="AF29" s="728"/>
      <c r="AG29" s="728"/>
      <c r="AH29" s="728"/>
      <c r="AM29" s="208" t="str">
        <f>IF(J19&lt;&gt;"",J19,"")</f>
        <v/>
      </c>
      <c r="AN29" s="208">
        <v>23</v>
      </c>
      <c r="AO29" s="208"/>
      <c r="AP29" s="1"/>
      <c r="AQ29" s="1"/>
      <c r="AR29" s="1"/>
      <c r="AS29" s="1"/>
      <c r="AT29" s="1"/>
      <c r="AU29" s="1"/>
      <c r="AV29" s="1">
        <v>25</v>
      </c>
      <c r="AW29" s="1">
        <v>534</v>
      </c>
      <c r="AX29" s="1" t="s">
        <v>404</v>
      </c>
      <c r="AY29" s="1">
        <f t="shared" ref="AY29:AZ34" si="19">Y8</f>
        <v>0</v>
      </c>
      <c r="AZ29" s="1">
        <f t="shared" si="19"/>
        <v>0</v>
      </c>
      <c r="BA29" s="1"/>
      <c r="BB29" s="1"/>
      <c r="BC29" s="1"/>
      <c r="BD29" s="1"/>
      <c r="BE29" s="1"/>
      <c r="BF29" s="1"/>
      <c r="BG29" s="1"/>
      <c r="BH29" s="1"/>
      <c r="BI29" s="1"/>
      <c r="BJ29" s="1"/>
      <c r="BK29" s="1"/>
      <c r="BL29" s="1"/>
      <c r="BM29" s="1"/>
      <c r="BN29" s="1"/>
      <c r="BO29" s="201">
        <f>SUM(AF25:AH27)</f>
        <v>0</v>
      </c>
      <c r="BP29" s="201"/>
      <c r="BQ29" s="201"/>
      <c r="BR29" s="201"/>
      <c r="BS29" s="201"/>
      <c r="BT29" s="201"/>
      <c r="BU29" s="201"/>
      <c r="BV29" s="201"/>
      <c r="BW29" s="201"/>
      <c r="BX29" s="201"/>
      <c r="BY29" s="201"/>
      <c r="BZ29" s="201"/>
      <c r="CA29" s="201"/>
      <c r="CB29" s="201"/>
      <c r="CC29" s="201"/>
      <c r="CD29" s="201"/>
      <c r="CE29" s="201"/>
      <c r="CF29" s="201"/>
      <c r="CG29" s="201"/>
      <c r="CH29" s="201"/>
      <c r="CI29" s="201"/>
      <c r="CJ29" s="201"/>
    </row>
    <row r="30" spans="1:88" s="179" customFormat="1" ht="23.4" customHeight="1" x14ac:dyDescent="0.5">
      <c r="B30" s="86" t="str">
        <f>IFERROR(SMALL($B$48:$B$58,'اختيار المقررات'!AN12),"")</f>
        <v/>
      </c>
      <c r="C30" s="621" t="str">
        <f t="shared" si="15"/>
        <v/>
      </c>
      <c r="D30" s="621"/>
      <c r="E30" s="621"/>
      <c r="F30" s="621"/>
      <c r="G30" s="621"/>
      <c r="H30" s="621"/>
      <c r="I30" s="84"/>
      <c r="J30" s="84"/>
      <c r="K30" s="84"/>
      <c r="L30" s="87"/>
      <c r="M30" s="723" t="s">
        <v>371</v>
      </c>
      <c r="N30" s="723"/>
      <c r="O30" s="723"/>
      <c r="P30" s="723"/>
      <c r="Q30" s="723"/>
      <c r="R30" s="723"/>
      <c r="S30" s="724" t="s">
        <v>173</v>
      </c>
      <c r="T30" s="724"/>
      <c r="U30" s="724"/>
      <c r="V30" s="723" t="s">
        <v>372</v>
      </c>
      <c r="W30" s="723"/>
      <c r="X30" s="723"/>
      <c r="Y30" s="723" t="s">
        <v>174</v>
      </c>
      <c r="Z30" s="723"/>
      <c r="AA30" s="723" t="s">
        <v>373</v>
      </c>
      <c r="AB30" s="723"/>
      <c r="AC30" s="723"/>
      <c r="AD30" s="723"/>
      <c r="AE30" s="723"/>
      <c r="AF30" s="723"/>
      <c r="AG30" s="88" t="s">
        <v>172</v>
      </c>
      <c r="AH30" s="88"/>
      <c r="AM30" s="208" t="str">
        <f>IF(J20&lt;&gt;"",J20,"")</f>
        <v/>
      </c>
      <c r="AN30" s="208">
        <v>24</v>
      </c>
      <c r="AO30" s="208"/>
      <c r="AP30" s="1"/>
      <c r="AQ30" s="1"/>
      <c r="AR30" s="1"/>
      <c r="AS30" s="1"/>
      <c r="AT30" s="1"/>
      <c r="AU30" s="1"/>
      <c r="AV30" s="1">
        <v>26</v>
      </c>
      <c r="AW30" s="1">
        <v>535</v>
      </c>
      <c r="AX30" s="1" t="s">
        <v>405</v>
      </c>
      <c r="AY30" s="1">
        <f t="shared" si="19"/>
        <v>0</v>
      </c>
      <c r="AZ30" s="1">
        <f t="shared" si="19"/>
        <v>0</v>
      </c>
      <c r="BA30" s="1"/>
      <c r="BB30" s="1"/>
      <c r="BC30" s="1"/>
      <c r="BD30" s="1"/>
      <c r="BE30" s="1"/>
      <c r="BF30" s="1"/>
      <c r="BG30" s="1"/>
      <c r="BH30" s="1"/>
      <c r="BI30" s="1"/>
      <c r="BJ30" s="1"/>
      <c r="BK30" s="1"/>
      <c r="BL30" s="1"/>
      <c r="BM30" s="1"/>
      <c r="BN30" s="1"/>
      <c r="BO30" s="202"/>
      <c r="BP30" s="202"/>
      <c r="BQ30" s="202"/>
      <c r="BR30" s="202"/>
      <c r="BS30" s="202"/>
      <c r="BT30" s="202"/>
      <c r="BU30" s="202"/>
      <c r="BV30" s="202"/>
      <c r="BW30" s="202"/>
      <c r="BX30" s="202"/>
      <c r="BY30" s="202"/>
      <c r="BZ30" s="202"/>
      <c r="CA30" s="202"/>
      <c r="CB30" s="202"/>
      <c r="CC30" s="202"/>
      <c r="CD30" s="202"/>
      <c r="CE30" s="202"/>
      <c r="CF30" s="202"/>
      <c r="CG30" s="202"/>
      <c r="CH30" s="202"/>
      <c r="CI30" s="202"/>
      <c r="CJ30" s="202"/>
    </row>
    <row r="31" spans="1:88" s="3" customFormat="1" ht="23.4" customHeight="1" x14ac:dyDescent="0.5">
      <c r="B31" s="86" t="str">
        <f>IFERROR(SMALL($B$48:$B$58,'اختيار المقررات'!AN13),"")</f>
        <v/>
      </c>
      <c r="C31" s="621" t="str">
        <f t="shared" si="15"/>
        <v/>
      </c>
      <c r="D31" s="621"/>
      <c r="E31" s="621"/>
      <c r="F31" s="621"/>
      <c r="G31" s="621"/>
      <c r="H31" s="621"/>
      <c r="I31" s="136"/>
      <c r="J31" s="136"/>
      <c r="K31" s="136"/>
      <c r="L31" s="136"/>
      <c r="M31" s="136"/>
      <c r="N31" s="136" t="s">
        <v>374</v>
      </c>
      <c r="O31" s="136"/>
      <c r="P31" s="136"/>
      <c r="Q31" s="136"/>
      <c r="R31" s="136"/>
      <c r="S31" s="136"/>
      <c r="T31" s="136"/>
      <c r="U31" s="136"/>
      <c r="V31" s="136"/>
      <c r="W31" s="136"/>
      <c r="X31" s="136"/>
      <c r="Y31" s="136"/>
      <c r="Z31" s="136"/>
      <c r="AA31" s="136"/>
      <c r="AB31" s="136"/>
      <c r="AC31" s="136"/>
      <c r="AD31" s="136"/>
      <c r="AE31" s="136"/>
      <c r="AF31" s="136"/>
      <c r="AG31" s="136"/>
      <c r="AH31" s="136"/>
      <c r="AM31" s="208" t="str">
        <f>IF(J21&lt;&gt;"",J21,"")</f>
        <v/>
      </c>
      <c r="AN31" s="208">
        <v>25</v>
      </c>
      <c r="AO31" s="208"/>
      <c r="AP31" s="1"/>
      <c r="AQ31" s="1"/>
      <c r="AR31" s="1"/>
      <c r="AS31" s="1"/>
      <c r="AT31" s="1"/>
      <c r="AU31" s="1"/>
      <c r="AV31" s="1">
        <v>27</v>
      </c>
      <c r="AW31" s="1">
        <v>536</v>
      </c>
      <c r="AX31" s="1" t="s">
        <v>406</v>
      </c>
      <c r="AY31" s="1">
        <f t="shared" si="19"/>
        <v>0</v>
      </c>
      <c r="AZ31" s="1">
        <f t="shared" si="19"/>
        <v>0</v>
      </c>
      <c r="BA31" s="1"/>
      <c r="BB31" s="1"/>
      <c r="BC31" s="1"/>
      <c r="BD31" s="1"/>
      <c r="BE31" s="1"/>
      <c r="BF31" s="1"/>
      <c r="BG31" s="1"/>
      <c r="BH31" s="1"/>
      <c r="BI31" s="1"/>
      <c r="BJ31" s="1"/>
      <c r="BK31" s="1"/>
      <c r="BL31" s="1"/>
      <c r="BM31" s="1"/>
      <c r="BN31" s="1"/>
      <c r="BO31" s="203"/>
      <c r="BP31" s="203"/>
      <c r="BQ31" s="203"/>
      <c r="BR31" s="203"/>
      <c r="BS31" s="203"/>
      <c r="BT31" s="203"/>
      <c r="BU31" s="203"/>
      <c r="BV31" s="203"/>
      <c r="BW31" s="203"/>
      <c r="BX31" s="203"/>
      <c r="BY31" s="203"/>
      <c r="BZ31" s="203"/>
      <c r="CA31" s="203"/>
      <c r="CB31" s="203"/>
      <c r="CC31" s="203"/>
      <c r="CD31" s="203"/>
      <c r="CE31" s="203"/>
      <c r="CF31" s="203"/>
      <c r="CG31" s="203"/>
      <c r="CH31" s="203"/>
      <c r="CI31" s="203"/>
      <c r="CJ31" s="203"/>
    </row>
    <row r="32" spans="1:88" s="3" customFormat="1" ht="14.4" customHeight="1" x14ac:dyDescent="0.5">
      <c r="B32" s="86" t="str">
        <f>IFERROR(SMALL($B$48:$B$58,'اختيار المقررات'!AN14),"")</f>
        <v/>
      </c>
      <c r="C32" s="621" t="str">
        <f t="shared" si="15"/>
        <v/>
      </c>
      <c r="D32" s="621"/>
      <c r="E32" s="621"/>
      <c r="F32" s="621"/>
      <c r="G32" s="621"/>
      <c r="H32" s="621"/>
      <c r="I32" s="136"/>
      <c r="J32" s="136"/>
      <c r="K32" s="136"/>
      <c r="L32" s="136"/>
      <c r="M32" s="136"/>
      <c r="N32" s="136"/>
      <c r="O32" s="136"/>
      <c r="P32" s="136"/>
      <c r="Q32" s="136"/>
      <c r="R32" s="136"/>
      <c r="S32" s="136"/>
      <c r="T32" s="136"/>
      <c r="U32" s="136"/>
      <c r="V32" s="136"/>
      <c r="W32" s="136"/>
      <c r="X32" s="136"/>
      <c r="Y32" s="136"/>
      <c r="Z32" s="136"/>
      <c r="AA32" s="136"/>
      <c r="AB32" s="136"/>
      <c r="AC32" s="136"/>
      <c r="AD32" s="136"/>
      <c r="AE32" s="136"/>
      <c r="AF32" s="136"/>
      <c r="AG32" s="136"/>
      <c r="AH32" s="136"/>
      <c r="AM32" s="208" t="str">
        <f t="shared" ref="AM32:AM37" si="20">IF(S8&lt;&gt;"",S8,"")</f>
        <v/>
      </c>
      <c r="AN32" s="208">
        <v>26</v>
      </c>
      <c r="AO32" s="208"/>
      <c r="AP32" s="1"/>
      <c r="AQ32" s="1"/>
      <c r="AR32" s="1"/>
      <c r="AS32" s="1"/>
      <c r="AT32" s="1"/>
      <c r="AU32" s="1"/>
      <c r="AV32" s="1">
        <v>28</v>
      </c>
      <c r="AW32" s="1">
        <v>537</v>
      </c>
      <c r="AX32" s="1" t="s">
        <v>407</v>
      </c>
      <c r="AY32" s="1">
        <f t="shared" si="19"/>
        <v>0</v>
      </c>
      <c r="AZ32" s="1">
        <f t="shared" si="19"/>
        <v>0</v>
      </c>
      <c r="BA32" s="1"/>
      <c r="BB32" s="1"/>
      <c r="BC32" s="1"/>
      <c r="BD32" s="1"/>
      <c r="BE32" s="1"/>
      <c r="BF32" s="1"/>
      <c r="BG32" s="1"/>
      <c r="BH32" s="1"/>
      <c r="BI32" s="1"/>
      <c r="BJ32" s="1"/>
      <c r="BK32" s="1"/>
      <c r="BL32" s="1"/>
      <c r="BM32" s="1"/>
      <c r="BN32" s="1"/>
      <c r="BO32" s="203"/>
      <c r="BP32" s="203"/>
      <c r="BQ32" s="203"/>
      <c r="BR32" s="203"/>
      <c r="BS32" s="203"/>
      <c r="BT32" s="203"/>
      <c r="BU32" s="203"/>
      <c r="BV32" s="203"/>
      <c r="BW32" s="203"/>
      <c r="BX32" s="203"/>
      <c r="BY32" s="203"/>
      <c r="BZ32" s="203"/>
      <c r="CA32" s="203"/>
      <c r="CB32" s="203"/>
      <c r="CC32" s="203"/>
      <c r="CD32" s="203"/>
      <c r="CE32" s="203"/>
      <c r="CF32" s="203"/>
      <c r="CG32" s="203"/>
      <c r="CH32" s="203"/>
      <c r="CI32" s="203"/>
      <c r="CJ32" s="203"/>
    </row>
    <row r="33" spans="2:88" s="3" customFormat="1" ht="18" x14ac:dyDescent="0.5">
      <c r="B33" s="86" t="str">
        <f>IFERROR(SMALL($B$48:$B$58,'اختيار المقررات'!AN15),"")</f>
        <v/>
      </c>
      <c r="C33" s="621" t="str">
        <f t="shared" si="15"/>
        <v/>
      </c>
      <c r="D33" s="621"/>
      <c r="E33" s="621"/>
      <c r="F33" s="621"/>
      <c r="G33" s="621"/>
      <c r="H33" s="621"/>
      <c r="AM33" s="208" t="str">
        <f t="shared" si="20"/>
        <v/>
      </c>
      <c r="AN33" s="208">
        <v>27</v>
      </c>
      <c r="AO33" s="208"/>
      <c r="AP33" s="1"/>
      <c r="AQ33" s="1"/>
      <c r="AR33" s="1"/>
      <c r="AS33" s="1"/>
      <c r="AT33" s="1"/>
      <c r="AU33" s="1"/>
      <c r="AV33" s="1">
        <v>29</v>
      </c>
      <c r="AW33" s="1">
        <v>538</v>
      </c>
      <c r="AX33" s="1" t="s">
        <v>408</v>
      </c>
      <c r="AY33" s="1">
        <f t="shared" si="19"/>
        <v>0</v>
      </c>
      <c r="AZ33" s="1">
        <f t="shared" si="19"/>
        <v>0</v>
      </c>
      <c r="BA33" s="1"/>
      <c r="BB33" s="1"/>
      <c r="BC33" s="1"/>
      <c r="BD33" s="1"/>
      <c r="BE33" s="1"/>
      <c r="BF33" s="1"/>
      <c r="BG33" s="1"/>
      <c r="BH33" s="1"/>
      <c r="BI33" s="1"/>
      <c r="BJ33" s="1"/>
      <c r="BK33" s="1"/>
      <c r="BL33" s="1"/>
      <c r="BM33" s="1"/>
      <c r="BN33" s="1"/>
      <c r="BO33" s="203"/>
      <c r="BP33" s="203"/>
      <c r="BQ33" s="203"/>
      <c r="BR33" s="203"/>
      <c r="BS33" s="203"/>
      <c r="BT33" s="203"/>
      <c r="BU33" s="203"/>
      <c r="BV33" s="203"/>
      <c r="BW33" s="203"/>
      <c r="BX33" s="203"/>
      <c r="BY33" s="203"/>
      <c r="BZ33" s="203"/>
      <c r="CA33" s="203"/>
      <c r="CB33" s="203"/>
      <c r="CC33" s="203"/>
      <c r="CD33" s="203"/>
      <c r="CE33" s="203"/>
      <c r="CF33" s="203"/>
      <c r="CG33" s="203"/>
      <c r="CH33" s="203"/>
      <c r="CI33" s="203"/>
      <c r="CJ33" s="203"/>
    </row>
    <row r="34" spans="2:88" s="3" customFormat="1" ht="18" x14ac:dyDescent="0.5">
      <c r="B34" s="86" t="str">
        <f>IFERROR(SMALL($B$48:$B$58,'اختيار المقررات'!AN16),"")</f>
        <v/>
      </c>
      <c r="C34" s="621" t="str">
        <f t="shared" si="15"/>
        <v/>
      </c>
      <c r="D34" s="621"/>
      <c r="E34" s="621"/>
      <c r="F34" s="621"/>
      <c r="G34" s="621"/>
      <c r="H34" s="621"/>
      <c r="AM34" s="208" t="str">
        <f t="shared" si="20"/>
        <v/>
      </c>
      <c r="AN34" s="208">
        <v>28</v>
      </c>
      <c r="AO34" s="208"/>
      <c r="AP34" s="1"/>
      <c r="AQ34" s="1"/>
      <c r="AR34" s="1"/>
      <c r="AS34" s="1"/>
      <c r="AT34" s="1"/>
      <c r="AU34" s="1"/>
      <c r="AV34" s="1">
        <v>30</v>
      </c>
      <c r="AW34" s="1">
        <v>539</v>
      </c>
      <c r="AX34" s="1" t="s">
        <v>409</v>
      </c>
      <c r="AY34" s="1">
        <f t="shared" si="19"/>
        <v>0</v>
      </c>
      <c r="AZ34" s="1">
        <f t="shared" si="19"/>
        <v>0</v>
      </c>
      <c r="BA34" s="1"/>
      <c r="BB34" s="1"/>
      <c r="BC34" s="1"/>
      <c r="BD34" s="1"/>
      <c r="BE34" s="1"/>
      <c r="BF34" s="1"/>
      <c r="BG34" s="1"/>
      <c r="BH34" s="1"/>
      <c r="BI34" s="1"/>
      <c r="BJ34" s="1"/>
      <c r="BK34" s="1"/>
      <c r="BL34" s="1"/>
      <c r="BM34" s="1"/>
      <c r="BN34" s="1"/>
      <c r="BO34" s="203"/>
      <c r="BP34" s="203"/>
      <c r="BQ34" s="203"/>
      <c r="BR34" s="203"/>
      <c r="BS34" s="203"/>
      <c r="BT34" s="203"/>
      <c r="BU34" s="203"/>
      <c r="BV34" s="203"/>
      <c r="BW34" s="203"/>
      <c r="BX34" s="203"/>
      <c r="BY34" s="203"/>
      <c r="BZ34" s="203"/>
      <c r="CA34" s="203"/>
      <c r="CB34" s="203"/>
      <c r="CC34" s="203"/>
      <c r="CD34" s="203"/>
      <c r="CE34" s="203"/>
      <c r="CF34" s="203"/>
      <c r="CG34" s="203"/>
      <c r="CH34" s="203"/>
      <c r="CI34" s="203"/>
      <c r="CJ34" s="203"/>
    </row>
    <row r="35" spans="2:88" s="3" customFormat="1" ht="18" x14ac:dyDescent="0.5">
      <c r="B35" s="86" t="str">
        <f>IFERROR(SMALL($B$48:$B$58,'اختيار المقررات'!AN17),"")</f>
        <v/>
      </c>
      <c r="C35" s="621" t="str">
        <f t="shared" si="15"/>
        <v/>
      </c>
      <c r="D35" s="621"/>
      <c r="E35" s="621"/>
      <c r="F35" s="621"/>
      <c r="G35" s="621"/>
      <c r="H35" s="621"/>
      <c r="I35" s="23"/>
      <c r="J35" s="23"/>
      <c r="K35" s="23"/>
      <c r="L35" s="23"/>
      <c r="M35" s="23"/>
      <c r="N35" s="23"/>
      <c r="O35" s="23"/>
      <c r="P35" s="23"/>
      <c r="Q35" s="23"/>
      <c r="R35" s="23"/>
      <c r="AM35" s="208" t="str">
        <f t="shared" si="20"/>
        <v/>
      </c>
      <c r="AN35" s="208">
        <v>29</v>
      </c>
      <c r="AO35" s="208"/>
      <c r="AP35" s="1"/>
      <c r="AQ35" s="1"/>
      <c r="AR35" s="1"/>
      <c r="AS35" s="1"/>
      <c r="AT35" s="1"/>
      <c r="AU35" s="1"/>
      <c r="AV35" s="1">
        <v>31</v>
      </c>
      <c r="AW35" s="1">
        <v>540</v>
      </c>
      <c r="AX35" s="1" t="s">
        <v>410</v>
      </c>
      <c r="AY35" s="1">
        <f t="shared" ref="AY35:AZ40" si="21">AG8</f>
        <v>0</v>
      </c>
      <c r="AZ35" s="1">
        <f t="shared" si="21"/>
        <v>0</v>
      </c>
      <c r="BA35" s="1"/>
      <c r="BB35" s="1"/>
      <c r="BC35" s="1"/>
      <c r="BD35" s="1"/>
      <c r="BE35" s="1"/>
      <c r="BF35" s="1"/>
      <c r="BG35" s="1"/>
      <c r="BH35" s="1"/>
      <c r="BI35" s="1"/>
      <c r="BJ35" s="1"/>
      <c r="BK35" s="1"/>
      <c r="BL35" s="1"/>
      <c r="BM35" s="1"/>
      <c r="BN35" s="1"/>
      <c r="BO35" s="203"/>
      <c r="BP35" s="203"/>
      <c r="BQ35" s="203"/>
      <c r="BR35" s="203"/>
      <c r="BS35" s="203"/>
      <c r="BT35" s="203"/>
      <c r="BU35" s="203"/>
      <c r="BV35" s="203"/>
      <c r="BW35" s="203"/>
      <c r="BX35" s="203"/>
      <c r="BY35" s="203"/>
      <c r="BZ35" s="203"/>
      <c r="CA35" s="203"/>
      <c r="CB35" s="203"/>
      <c r="CC35" s="203"/>
      <c r="CD35" s="203"/>
      <c r="CE35" s="203"/>
      <c r="CF35" s="203"/>
      <c r="CG35" s="203"/>
      <c r="CH35" s="203"/>
      <c r="CI35" s="203"/>
      <c r="CJ35" s="203"/>
    </row>
    <row r="36" spans="2:88" s="3" customFormat="1" ht="18" x14ac:dyDescent="0.5">
      <c r="B36" s="86" t="str">
        <f>IFERROR(SMALL($B$48:$B$58,'اختيار المقررات'!AN18),"")</f>
        <v/>
      </c>
      <c r="C36" s="621" t="str">
        <f>IF(B36="","",VLOOKUP(B36,$B$48:$D$59,3,0))</f>
        <v/>
      </c>
      <c r="D36" s="621"/>
      <c r="E36" s="621"/>
      <c r="F36" s="621"/>
      <c r="G36" s="621"/>
      <c r="H36" s="621"/>
      <c r="J36" s="24"/>
      <c r="K36" s="24"/>
      <c r="M36" s="4"/>
      <c r="N36" s="5"/>
      <c r="O36" s="5"/>
      <c r="P36" s="5"/>
      <c r="AM36" s="208" t="str">
        <f t="shared" si="20"/>
        <v/>
      </c>
      <c r="AN36" s="208">
        <v>30</v>
      </c>
      <c r="AO36" s="208"/>
      <c r="AP36" s="1"/>
      <c r="AQ36" s="1"/>
      <c r="AR36" s="1"/>
      <c r="AS36" s="1"/>
      <c r="AT36" s="1"/>
      <c r="AU36" s="1"/>
      <c r="AV36" s="1">
        <v>32</v>
      </c>
      <c r="AW36" s="1">
        <v>541</v>
      </c>
      <c r="AX36" s="1" t="s">
        <v>411</v>
      </c>
      <c r="AY36" s="1">
        <f t="shared" si="21"/>
        <v>0</v>
      </c>
      <c r="AZ36" s="1">
        <f t="shared" si="21"/>
        <v>0</v>
      </c>
      <c r="BA36" s="1"/>
      <c r="BB36" s="1"/>
      <c r="BC36" s="1"/>
      <c r="BD36" s="1"/>
      <c r="BE36" s="1"/>
      <c r="BF36" s="1"/>
      <c r="BG36" s="1"/>
      <c r="BH36" s="1"/>
      <c r="BI36" s="1"/>
      <c r="BJ36" s="1"/>
      <c r="BK36" s="1"/>
      <c r="BL36" s="1"/>
      <c r="BM36" s="1"/>
      <c r="BN36" s="1"/>
      <c r="BO36" s="203"/>
      <c r="BP36" s="203"/>
      <c r="BQ36" s="203"/>
      <c r="BR36" s="203"/>
      <c r="BS36" s="203"/>
      <c r="BT36" s="203"/>
      <c r="BU36" s="203"/>
      <c r="BV36" s="203"/>
      <c r="BW36" s="203"/>
      <c r="BX36" s="203"/>
      <c r="BY36" s="203"/>
      <c r="BZ36" s="203"/>
      <c r="CA36" s="203"/>
      <c r="CB36" s="203"/>
      <c r="CC36" s="203"/>
      <c r="CD36" s="203"/>
      <c r="CE36" s="203"/>
      <c r="CF36" s="203"/>
      <c r="CG36" s="203"/>
      <c r="CH36" s="203"/>
      <c r="CI36" s="203"/>
      <c r="CJ36" s="203"/>
    </row>
    <row r="37" spans="2:88" s="3" customFormat="1" x14ac:dyDescent="0.25">
      <c r="C37" s="4"/>
      <c r="D37" s="5"/>
      <c r="E37" s="5"/>
      <c r="F37" s="5"/>
      <c r="G37" s="5"/>
      <c r="J37" s="24"/>
      <c r="K37" s="24"/>
      <c r="M37" s="4"/>
      <c r="N37" s="5"/>
      <c r="O37" s="5"/>
      <c r="P37" s="5"/>
      <c r="AM37" s="208" t="str">
        <f t="shared" si="20"/>
        <v/>
      </c>
      <c r="AN37" s="208">
        <v>31</v>
      </c>
      <c r="AO37" s="208"/>
      <c r="AP37" s="1"/>
      <c r="AQ37" s="1"/>
      <c r="AR37" s="1"/>
      <c r="AS37" s="1"/>
      <c r="AT37" s="1"/>
      <c r="AU37" s="1"/>
      <c r="AV37" s="1">
        <v>33</v>
      </c>
      <c r="AW37" s="1">
        <v>542</v>
      </c>
      <c r="AX37" s="1" t="s">
        <v>412</v>
      </c>
      <c r="AY37" s="1">
        <f t="shared" si="21"/>
        <v>0</v>
      </c>
      <c r="AZ37" s="1">
        <f t="shared" si="21"/>
        <v>0</v>
      </c>
      <c r="BA37" s="1"/>
      <c r="BB37" s="1"/>
      <c r="BC37" s="1"/>
      <c r="BD37" s="1"/>
      <c r="BE37" s="1"/>
      <c r="BF37" s="1"/>
      <c r="BG37" s="1"/>
      <c r="BH37" s="1"/>
      <c r="BI37" s="1"/>
      <c r="BJ37" s="1"/>
      <c r="BK37" s="1"/>
      <c r="BL37" s="1"/>
      <c r="BM37" s="1"/>
      <c r="BN37" s="1"/>
      <c r="BO37" s="203"/>
      <c r="BP37" s="203"/>
      <c r="BQ37" s="203"/>
      <c r="BR37" s="203"/>
      <c r="BS37" s="203"/>
      <c r="BT37" s="203"/>
      <c r="BU37" s="203"/>
      <c r="BV37" s="203"/>
      <c r="BW37" s="203"/>
      <c r="BX37" s="203"/>
      <c r="BY37" s="203"/>
      <c r="BZ37" s="203"/>
      <c r="CA37" s="203"/>
      <c r="CB37" s="203"/>
      <c r="CC37" s="203"/>
      <c r="CD37" s="203"/>
      <c r="CE37" s="203"/>
      <c r="CF37" s="203"/>
      <c r="CG37" s="203"/>
      <c r="CH37" s="203"/>
      <c r="CI37" s="203"/>
      <c r="CJ37" s="203"/>
    </row>
    <row r="38" spans="2:88" s="3" customFormat="1" x14ac:dyDescent="0.25">
      <c r="C38" s="4"/>
      <c r="D38" s="5"/>
      <c r="E38" s="5"/>
      <c r="F38" s="5"/>
      <c r="G38" s="5"/>
      <c r="J38" s="24"/>
      <c r="K38" s="24"/>
      <c r="M38" s="4"/>
      <c r="N38" s="5"/>
      <c r="O38" s="5"/>
      <c r="P38" s="5"/>
      <c r="AM38" s="208" t="str">
        <f t="shared" ref="AM38:AM43" si="22">IF(AA8&lt;&gt;"",AA8,"")</f>
        <v/>
      </c>
      <c r="AN38" s="208">
        <v>32</v>
      </c>
      <c r="AO38" s="208"/>
      <c r="AP38" s="1"/>
      <c r="AQ38" s="1"/>
      <c r="AR38" s="1"/>
      <c r="AS38" s="1"/>
      <c r="AT38" s="1"/>
      <c r="AU38" s="1"/>
      <c r="AV38" s="1">
        <v>34</v>
      </c>
      <c r="AW38" s="1">
        <v>543</v>
      </c>
      <c r="AX38" s="1" t="s">
        <v>413</v>
      </c>
      <c r="AY38" s="1">
        <f t="shared" si="21"/>
        <v>0</v>
      </c>
      <c r="AZ38" s="1">
        <f t="shared" si="21"/>
        <v>0</v>
      </c>
      <c r="BA38" s="1"/>
      <c r="BB38" s="1"/>
      <c r="BC38" s="1"/>
      <c r="BD38" s="1"/>
      <c r="BE38" s="1"/>
      <c r="BF38" s="1"/>
      <c r="BG38" s="1"/>
      <c r="BH38" s="1"/>
      <c r="BI38" s="1"/>
      <c r="BJ38" s="1"/>
      <c r="BK38" s="1"/>
      <c r="BL38" s="1"/>
      <c r="BM38" s="1"/>
      <c r="BN38" s="1"/>
      <c r="BO38" s="203"/>
      <c r="BP38" s="203"/>
      <c r="BQ38" s="203"/>
      <c r="BR38" s="203"/>
      <c r="BS38" s="203"/>
      <c r="BT38" s="203"/>
      <c r="BU38" s="203"/>
      <c r="BV38" s="203"/>
      <c r="BW38" s="203"/>
      <c r="BX38" s="203"/>
      <c r="BY38" s="203"/>
      <c r="BZ38" s="203"/>
      <c r="CA38" s="203"/>
      <c r="CB38" s="203"/>
      <c r="CC38" s="203"/>
      <c r="CD38" s="203"/>
      <c r="CE38" s="203"/>
      <c r="CF38" s="203"/>
      <c r="CG38" s="203"/>
      <c r="CH38" s="203"/>
      <c r="CI38" s="203"/>
      <c r="CJ38" s="203"/>
    </row>
    <row r="39" spans="2:88" s="3" customFormat="1" x14ac:dyDescent="0.25">
      <c r="C39" s="4"/>
      <c r="D39" s="5"/>
      <c r="E39" s="5"/>
      <c r="F39" s="5"/>
      <c r="G39" s="5"/>
      <c r="J39" s="24"/>
      <c r="K39" s="24"/>
      <c r="M39" s="4"/>
      <c r="N39" s="5"/>
      <c r="O39" s="5"/>
      <c r="P39" s="5"/>
      <c r="Z39" s="898" t="s">
        <v>173</v>
      </c>
      <c r="AM39" s="208" t="str">
        <f t="shared" si="22"/>
        <v/>
      </c>
      <c r="AN39" s="208">
        <v>33</v>
      </c>
      <c r="AO39" s="208"/>
      <c r="AP39" s="1"/>
      <c r="AQ39" s="1"/>
      <c r="AR39" s="1"/>
      <c r="AS39" s="1"/>
      <c r="AT39" s="1"/>
      <c r="AU39" s="1"/>
      <c r="AV39" s="1">
        <v>35</v>
      </c>
      <c r="AW39" s="1">
        <v>544</v>
      </c>
      <c r="AX39" s="1" t="s">
        <v>414</v>
      </c>
      <c r="AY39" s="1">
        <f t="shared" si="21"/>
        <v>0</v>
      </c>
      <c r="AZ39" s="1">
        <f t="shared" si="21"/>
        <v>0</v>
      </c>
      <c r="BA39" s="1"/>
      <c r="BB39" s="1"/>
      <c r="BC39" s="1"/>
      <c r="BD39" s="1"/>
      <c r="BE39" s="1"/>
      <c r="BF39" s="1"/>
      <c r="BG39" s="1"/>
      <c r="BH39" s="1"/>
      <c r="BI39" s="1"/>
      <c r="BJ39" s="1"/>
      <c r="BK39" s="1"/>
      <c r="BL39" s="1"/>
      <c r="BM39" s="1"/>
      <c r="BN39" s="1"/>
      <c r="BO39" s="203"/>
      <c r="BP39" s="203"/>
      <c r="BQ39" s="203"/>
      <c r="BR39" s="203"/>
      <c r="BS39" s="203"/>
      <c r="BT39" s="203"/>
      <c r="BU39" s="203"/>
      <c r="BV39" s="203"/>
      <c r="BW39" s="203"/>
      <c r="BX39" s="203"/>
      <c r="BY39" s="203"/>
      <c r="BZ39" s="203"/>
      <c r="CA39" s="203"/>
      <c r="CB39" s="203"/>
      <c r="CC39" s="203"/>
      <c r="CD39" s="203"/>
      <c r="CE39" s="203"/>
      <c r="CF39" s="203"/>
      <c r="CG39" s="203"/>
      <c r="CH39" s="203"/>
      <c r="CI39" s="203"/>
      <c r="CJ39" s="203"/>
    </row>
    <row r="40" spans="2:88" s="3" customFormat="1" x14ac:dyDescent="0.25">
      <c r="C40" s="4"/>
      <c r="D40" s="5"/>
      <c r="E40" s="5"/>
      <c r="F40" s="5"/>
      <c r="G40" s="5"/>
      <c r="J40" s="24"/>
      <c r="K40" s="24"/>
      <c r="M40" s="4"/>
      <c r="N40" s="5"/>
      <c r="O40" s="5"/>
      <c r="P40" s="5"/>
      <c r="Z40" s="898" t="s">
        <v>174</v>
      </c>
      <c r="AM40" s="208" t="str">
        <f t="shared" si="22"/>
        <v/>
      </c>
      <c r="AN40" s="208">
        <v>34</v>
      </c>
      <c r="AO40" s="208"/>
      <c r="AP40" s="1"/>
      <c r="AQ40" s="1"/>
      <c r="AR40" s="1"/>
      <c r="AS40" s="1"/>
      <c r="AT40" s="1"/>
      <c r="AU40" s="1"/>
      <c r="AV40" s="1">
        <v>36</v>
      </c>
      <c r="AW40" s="1">
        <v>545</v>
      </c>
      <c r="AX40" s="1" t="s">
        <v>415</v>
      </c>
      <c r="AY40" s="1">
        <f t="shared" si="21"/>
        <v>0</v>
      </c>
      <c r="AZ40" s="1">
        <f t="shared" si="21"/>
        <v>0</v>
      </c>
      <c r="BA40" s="1"/>
      <c r="BB40" s="1"/>
      <c r="BC40" s="1"/>
      <c r="BD40" s="1"/>
      <c r="BE40" s="1"/>
      <c r="BF40" s="1"/>
      <c r="BG40" s="1"/>
      <c r="BH40" s="1"/>
      <c r="BI40" s="1"/>
      <c r="BJ40" s="1"/>
      <c r="BK40" s="1"/>
      <c r="BL40" s="1"/>
      <c r="BM40" s="1"/>
      <c r="BN40" s="1"/>
      <c r="BO40" s="203"/>
      <c r="BP40" s="203"/>
      <c r="BQ40" s="203"/>
      <c r="BR40" s="203"/>
      <c r="BS40" s="203"/>
      <c r="BT40" s="203"/>
      <c r="BU40" s="203"/>
      <c r="BV40" s="203"/>
      <c r="BW40" s="203"/>
      <c r="BX40" s="203"/>
      <c r="BY40" s="203"/>
      <c r="BZ40" s="203"/>
      <c r="CA40" s="203"/>
      <c r="CB40" s="203"/>
      <c r="CC40" s="203"/>
      <c r="CD40" s="203"/>
      <c r="CE40" s="203"/>
      <c r="CF40" s="203"/>
      <c r="CG40" s="203"/>
      <c r="CH40" s="203"/>
      <c r="CI40" s="203"/>
      <c r="CJ40" s="203"/>
    </row>
    <row r="41" spans="2:88" s="3" customFormat="1" ht="15.6" x14ac:dyDescent="0.25">
      <c r="B41" s="5"/>
      <c r="C41" s="5"/>
      <c r="D41" s="5"/>
      <c r="E41" s="6"/>
      <c r="H41" s="25"/>
      <c r="I41" s="25"/>
      <c r="J41" s="25"/>
      <c r="K41" s="25"/>
      <c r="L41" s="25"/>
      <c r="M41" s="7"/>
      <c r="N41" s="7"/>
      <c r="O41" s="26"/>
      <c r="P41" s="26"/>
      <c r="Q41" s="26"/>
      <c r="R41" s="26"/>
      <c r="Z41" s="898" t="s">
        <v>172</v>
      </c>
      <c r="AM41" s="208" t="str">
        <f t="shared" si="22"/>
        <v/>
      </c>
      <c r="AN41" s="208">
        <v>35</v>
      </c>
      <c r="AO41" s="208"/>
      <c r="AP41" s="1"/>
      <c r="AQ41" s="1"/>
      <c r="AR41" s="1"/>
      <c r="AS41" s="1"/>
      <c r="AT41" s="1"/>
      <c r="AU41" s="1"/>
      <c r="AV41" s="1">
        <v>37</v>
      </c>
      <c r="AW41" s="1">
        <v>546</v>
      </c>
      <c r="AX41" s="1" t="s">
        <v>422</v>
      </c>
      <c r="AY41" s="1">
        <f t="shared" ref="AY41:AZ46" si="23">Y16</f>
        <v>0</v>
      </c>
      <c r="AZ41" s="1">
        <f t="shared" si="23"/>
        <v>0</v>
      </c>
      <c r="BA41" s="1"/>
      <c r="BB41" s="1"/>
      <c r="BC41" s="1"/>
      <c r="BD41" s="1"/>
      <c r="BE41" s="1"/>
      <c r="BF41" s="1"/>
      <c r="BG41" s="1"/>
      <c r="BH41" s="1"/>
      <c r="BI41" s="1"/>
      <c r="BJ41" s="1"/>
      <c r="BK41" s="1"/>
      <c r="BL41" s="1"/>
      <c r="BM41" s="1"/>
      <c r="BN41" s="1"/>
      <c r="BO41" s="203"/>
      <c r="BP41" s="203"/>
      <c r="BQ41" s="203"/>
      <c r="BR41" s="203"/>
      <c r="BS41" s="203"/>
      <c r="BT41" s="203"/>
      <c r="BU41" s="203"/>
      <c r="BV41" s="203"/>
      <c r="BW41" s="203"/>
      <c r="BX41" s="203"/>
      <c r="BY41" s="203"/>
      <c r="BZ41" s="203"/>
      <c r="CA41" s="203"/>
      <c r="CB41" s="203"/>
      <c r="CC41" s="203"/>
      <c r="CD41" s="203"/>
      <c r="CE41" s="203"/>
      <c r="CF41" s="203"/>
      <c r="CG41" s="203"/>
      <c r="CH41" s="203"/>
      <c r="CI41" s="203"/>
      <c r="CJ41" s="203"/>
    </row>
    <row r="42" spans="2:88" s="3" customFormat="1" ht="15.6" x14ac:dyDescent="0.25">
      <c r="F42" s="5"/>
      <c r="H42" s="25"/>
      <c r="I42" s="25"/>
      <c r="J42" s="25"/>
      <c r="K42" s="25"/>
      <c r="L42" s="25"/>
      <c r="M42" s="7"/>
      <c r="N42" s="7"/>
      <c r="O42" s="26"/>
      <c r="P42" s="26"/>
      <c r="Q42" s="26"/>
      <c r="R42" s="26"/>
      <c r="Z42" s="898"/>
      <c r="AM42" s="208" t="str">
        <f t="shared" si="22"/>
        <v/>
      </c>
      <c r="AN42" s="208">
        <v>36</v>
      </c>
      <c r="AO42" s="208"/>
      <c r="AP42" s="1"/>
      <c r="AQ42" s="1"/>
      <c r="AR42" s="1"/>
      <c r="AS42" s="1"/>
      <c r="AT42" s="1"/>
      <c r="AU42" s="1"/>
      <c r="AV42" s="1">
        <v>38</v>
      </c>
      <c r="AW42" s="1">
        <v>547</v>
      </c>
      <c r="AX42" s="1" t="s">
        <v>423</v>
      </c>
      <c r="AY42" s="1">
        <f t="shared" si="23"/>
        <v>0</v>
      </c>
      <c r="AZ42" s="1">
        <f t="shared" si="23"/>
        <v>0</v>
      </c>
      <c r="BA42" s="1"/>
      <c r="BB42" s="1"/>
      <c r="BC42" s="1"/>
      <c r="BD42" s="1"/>
      <c r="BE42" s="1"/>
      <c r="BF42" s="1"/>
      <c r="BG42" s="1"/>
      <c r="BH42" s="1"/>
      <c r="BI42" s="1"/>
      <c r="BJ42" s="1"/>
      <c r="BK42" s="1"/>
      <c r="BL42" s="1"/>
      <c r="BM42" s="1"/>
      <c r="BN42" s="1"/>
      <c r="BO42" s="203"/>
      <c r="BP42" s="203"/>
      <c r="BQ42" s="203"/>
      <c r="BR42" s="203"/>
      <c r="BS42" s="203"/>
      <c r="BT42" s="203"/>
      <c r="BU42" s="203"/>
      <c r="BV42" s="203"/>
      <c r="BW42" s="203"/>
      <c r="BX42" s="203"/>
      <c r="BY42" s="203"/>
      <c r="BZ42" s="203"/>
      <c r="CA42" s="203"/>
      <c r="CB42" s="203"/>
      <c r="CC42" s="203"/>
      <c r="CD42" s="203"/>
      <c r="CE42" s="203"/>
      <c r="CF42" s="203"/>
      <c r="CG42" s="203"/>
      <c r="CH42" s="203"/>
      <c r="CI42" s="203"/>
      <c r="CJ42" s="203"/>
    </row>
    <row r="43" spans="2:88" s="3" customFormat="1" ht="17.399999999999999" x14ac:dyDescent="0.25">
      <c r="F43" s="9"/>
      <c r="G43" s="10"/>
      <c r="H43" s="8"/>
      <c r="I43" s="8"/>
      <c r="J43" s="8"/>
      <c r="K43" s="8"/>
      <c r="L43" s="8"/>
      <c r="M43" s="5"/>
      <c r="N43" s="5"/>
      <c r="O43" s="26"/>
      <c r="P43" s="26"/>
      <c r="Q43" s="26"/>
      <c r="R43" s="26"/>
      <c r="AM43" s="208" t="str">
        <f t="shared" si="22"/>
        <v/>
      </c>
      <c r="AN43" s="208">
        <v>37</v>
      </c>
      <c r="AO43" s="208"/>
      <c r="AP43" s="1"/>
      <c r="AQ43" s="1"/>
      <c r="AR43" s="1"/>
      <c r="AS43" s="1"/>
      <c r="AT43" s="1"/>
      <c r="AU43" s="1"/>
      <c r="AV43" s="1">
        <v>39</v>
      </c>
      <c r="AW43" s="1">
        <v>548</v>
      </c>
      <c r="AX43" s="1" t="s">
        <v>424</v>
      </c>
      <c r="AY43" s="1">
        <f t="shared" si="23"/>
        <v>0</v>
      </c>
      <c r="AZ43" s="1">
        <f t="shared" si="23"/>
        <v>0</v>
      </c>
      <c r="BA43" s="1"/>
      <c r="BB43" s="1"/>
      <c r="BC43" s="1"/>
      <c r="BD43" s="1"/>
      <c r="BE43" s="1"/>
      <c r="BF43" s="1"/>
      <c r="BG43" s="1"/>
      <c r="BH43" s="1"/>
      <c r="BI43" s="1"/>
      <c r="BJ43" s="1"/>
      <c r="BK43" s="1"/>
      <c r="BL43" s="1"/>
      <c r="BM43" s="1"/>
      <c r="BN43" s="1"/>
      <c r="BO43" s="203"/>
      <c r="BP43" s="203"/>
      <c r="BQ43" s="203"/>
      <c r="BR43" s="203"/>
      <c r="BS43" s="203"/>
      <c r="BT43" s="203"/>
      <c r="BU43" s="203"/>
      <c r="BV43" s="203"/>
      <c r="BW43" s="203"/>
      <c r="BX43" s="203"/>
      <c r="BY43" s="203"/>
      <c r="BZ43" s="203"/>
      <c r="CA43" s="203"/>
      <c r="CB43" s="203"/>
      <c r="CC43" s="203"/>
      <c r="CD43" s="203"/>
      <c r="CE43" s="203"/>
      <c r="CF43" s="203"/>
      <c r="CG43" s="203"/>
      <c r="CH43" s="203"/>
      <c r="CI43" s="203"/>
      <c r="CJ43" s="203"/>
    </row>
    <row r="44" spans="2:88" s="3" customFormat="1" x14ac:dyDescent="0.25">
      <c r="G44" s="5"/>
      <c r="H44" s="5"/>
      <c r="I44" s="5"/>
      <c r="J44" s="5"/>
      <c r="K44" s="5"/>
      <c r="L44" s="5"/>
      <c r="M44" s="5"/>
      <c r="N44" s="11"/>
      <c r="O44" s="26"/>
      <c r="P44" s="26"/>
      <c r="Q44" s="26"/>
      <c r="R44" s="26"/>
      <c r="AM44" s="208" t="str">
        <f t="shared" ref="AM44:AM49" si="24">IF(S16&lt;&gt;"",S16,"")</f>
        <v/>
      </c>
      <c r="AN44" s="208">
        <v>38</v>
      </c>
      <c r="AO44" s="208"/>
      <c r="AP44" s="1"/>
      <c r="AQ44" s="1"/>
      <c r="AR44" s="1"/>
      <c r="AS44" s="1"/>
      <c r="AT44" s="1"/>
      <c r="AU44" s="1"/>
      <c r="AV44" s="1">
        <v>40</v>
      </c>
      <c r="AW44" s="1">
        <v>549</v>
      </c>
      <c r="AX44" s="1" t="s">
        <v>425</v>
      </c>
      <c r="AY44" s="1">
        <f t="shared" si="23"/>
        <v>0</v>
      </c>
      <c r="AZ44" s="1">
        <f t="shared" si="23"/>
        <v>0</v>
      </c>
      <c r="BA44" s="1"/>
      <c r="BB44" s="1"/>
      <c r="BC44" s="1"/>
      <c r="BD44" s="1"/>
      <c r="BE44" s="1"/>
      <c r="BF44" s="1"/>
      <c r="BG44" s="1"/>
      <c r="BH44" s="1"/>
      <c r="BI44" s="1"/>
      <c r="BJ44" s="1"/>
      <c r="BK44" s="1"/>
      <c r="BL44" s="1"/>
      <c r="BM44" s="1"/>
      <c r="BN44" s="1"/>
      <c r="BO44" s="203"/>
      <c r="BP44" s="203"/>
      <c r="BQ44" s="203"/>
      <c r="BR44" s="203"/>
      <c r="BS44" s="203"/>
      <c r="BT44" s="203"/>
      <c r="BU44" s="203"/>
      <c r="BV44" s="203"/>
      <c r="BW44" s="203"/>
      <c r="BX44" s="203"/>
      <c r="BY44" s="203"/>
      <c r="BZ44" s="203"/>
      <c r="CA44" s="203"/>
      <c r="CB44" s="203"/>
      <c r="CC44" s="203"/>
      <c r="CD44" s="203"/>
      <c r="CE44" s="203"/>
      <c r="CF44" s="203"/>
      <c r="CG44" s="203"/>
      <c r="CH44" s="203"/>
      <c r="CI44" s="203"/>
      <c r="CJ44" s="203"/>
    </row>
    <row r="45" spans="2:88" s="3" customFormat="1" ht="17.399999999999999" x14ac:dyDescent="0.25">
      <c r="F45" s="10"/>
      <c r="G45" s="5"/>
      <c r="H45" s="5"/>
      <c r="I45" s="5"/>
      <c r="J45" s="5"/>
      <c r="K45" s="5"/>
      <c r="L45" s="5"/>
      <c r="M45" s="5"/>
      <c r="N45" s="7"/>
      <c r="O45" s="7"/>
      <c r="P45" s="12"/>
      <c r="Q45" s="12"/>
      <c r="R45" s="12"/>
      <c r="AM45" s="208" t="str">
        <f t="shared" si="24"/>
        <v/>
      </c>
      <c r="AN45" s="208">
        <v>39</v>
      </c>
      <c r="AO45" s="208"/>
      <c r="AP45" s="1"/>
      <c r="AQ45" s="1"/>
      <c r="AR45" s="1"/>
      <c r="AS45" s="1"/>
      <c r="AT45" s="1"/>
      <c r="AU45" s="1"/>
      <c r="AV45" s="1">
        <v>41</v>
      </c>
      <c r="AW45" s="1">
        <v>550</v>
      </c>
      <c r="AX45" s="1" t="s">
        <v>426</v>
      </c>
      <c r="AY45" s="1">
        <f t="shared" si="23"/>
        <v>0</v>
      </c>
      <c r="AZ45" s="1">
        <f t="shared" si="23"/>
        <v>0</v>
      </c>
      <c r="BA45" s="1"/>
      <c r="BB45" s="1"/>
      <c r="BC45" s="1"/>
      <c r="BD45" s="1"/>
      <c r="BE45" s="1"/>
      <c r="BF45" s="1"/>
      <c r="BG45" s="1"/>
      <c r="BH45" s="1"/>
      <c r="BI45" s="1"/>
      <c r="BJ45" s="1"/>
      <c r="BK45" s="1"/>
      <c r="BL45" s="1"/>
      <c r="BM45" s="1"/>
      <c r="BN45" s="1"/>
      <c r="BO45" s="203"/>
      <c r="BP45" s="203"/>
      <c r="BQ45" s="203"/>
      <c r="BR45" s="203"/>
      <c r="BS45" s="203"/>
      <c r="BT45" s="203"/>
      <c r="BU45" s="203"/>
      <c r="BV45" s="203"/>
      <c r="BW45" s="203"/>
      <c r="BX45" s="203"/>
      <c r="BY45" s="203"/>
      <c r="BZ45" s="203"/>
      <c r="CA45" s="203"/>
      <c r="CB45" s="203"/>
      <c r="CC45" s="203"/>
      <c r="CD45" s="203"/>
      <c r="CE45" s="203"/>
      <c r="CF45" s="203"/>
      <c r="CG45" s="203"/>
      <c r="CH45" s="203"/>
      <c r="CI45" s="203"/>
      <c r="CJ45" s="203"/>
    </row>
    <row r="46" spans="2:88" s="3" customFormat="1" x14ac:dyDescent="0.25">
      <c r="AM46" s="208" t="str">
        <f t="shared" si="24"/>
        <v/>
      </c>
      <c r="AN46" s="208">
        <v>40</v>
      </c>
      <c r="AO46" s="208"/>
      <c r="AP46" s="1"/>
      <c r="AQ46" s="1"/>
      <c r="AR46" s="1"/>
      <c r="AS46" s="1"/>
      <c r="AT46" s="1"/>
      <c r="AU46" s="1"/>
      <c r="AV46" s="1">
        <v>42</v>
      </c>
      <c r="AW46" s="1">
        <v>551</v>
      </c>
      <c r="AX46" s="1" t="s">
        <v>427</v>
      </c>
      <c r="AY46" s="1">
        <f t="shared" si="23"/>
        <v>0</v>
      </c>
      <c r="AZ46" s="1">
        <f t="shared" si="23"/>
        <v>0</v>
      </c>
      <c r="BA46" s="1"/>
      <c r="BB46" s="1"/>
      <c r="BC46" s="1"/>
      <c r="BD46" s="1"/>
      <c r="BE46" s="1"/>
      <c r="BF46" s="1"/>
      <c r="BG46" s="1"/>
      <c r="BH46" s="1"/>
      <c r="BI46" s="1"/>
      <c r="BJ46" s="1"/>
      <c r="BK46" s="1"/>
      <c r="BL46" s="1"/>
      <c r="BM46" s="1"/>
      <c r="BN46" s="1"/>
      <c r="BO46" s="203"/>
      <c r="BP46" s="203"/>
      <c r="BQ46" s="203"/>
      <c r="BR46" s="203"/>
      <c r="BS46" s="203"/>
      <c r="BT46" s="203"/>
      <c r="BU46" s="203"/>
      <c r="BV46" s="203"/>
      <c r="BW46" s="203"/>
      <c r="BX46" s="203"/>
      <c r="BY46" s="203"/>
      <c r="BZ46" s="203"/>
      <c r="CA46" s="203"/>
      <c r="CB46" s="203"/>
      <c r="CC46" s="203"/>
      <c r="CD46" s="203"/>
      <c r="CE46" s="203"/>
      <c r="CF46" s="203"/>
      <c r="CG46" s="203"/>
      <c r="CH46" s="203"/>
      <c r="CI46" s="203"/>
      <c r="CJ46" s="203"/>
    </row>
    <row r="47" spans="2:88" s="3" customFormat="1" ht="15" x14ac:dyDescent="0.25">
      <c r="F47" s="27"/>
      <c r="G47" s="27"/>
      <c r="H47" s="27"/>
      <c r="I47" s="27"/>
      <c r="J47" s="27"/>
      <c r="K47" s="27"/>
      <c r="L47" s="27"/>
      <c r="M47" s="27"/>
      <c r="N47" s="27"/>
      <c r="O47" s="27"/>
      <c r="P47" s="27"/>
      <c r="Q47" s="27"/>
      <c r="R47" s="27"/>
      <c r="AM47" s="208" t="str">
        <f t="shared" si="24"/>
        <v/>
      </c>
      <c r="AN47" s="208">
        <v>41</v>
      </c>
      <c r="AO47" s="208"/>
      <c r="AP47" s="1"/>
      <c r="AQ47" s="1"/>
      <c r="AR47" s="1"/>
      <c r="AS47" s="1"/>
      <c r="AT47" s="1"/>
      <c r="AU47" s="1"/>
      <c r="AV47" s="1">
        <v>43</v>
      </c>
      <c r="AW47" s="1">
        <v>552</v>
      </c>
      <c r="AX47" s="1" t="s">
        <v>416</v>
      </c>
      <c r="AY47" s="1">
        <f t="shared" ref="AY47:AZ50" si="25">AG16</f>
        <v>0</v>
      </c>
      <c r="AZ47" s="1">
        <f t="shared" si="25"/>
        <v>0</v>
      </c>
      <c r="BA47" s="1"/>
      <c r="BB47" s="1"/>
      <c r="BC47" s="1"/>
      <c r="BD47" s="1"/>
      <c r="BE47" s="1"/>
      <c r="BF47" s="1"/>
      <c r="BG47" s="1"/>
      <c r="BH47" s="1"/>
      <c r="BI47" s="1"/>
      <c r="BJ47" s="1"/>
      <c r="BK47" s="1"/>
      <c r="BL47" s="1"/>
      <c r="BM47" s="1"/>
      <c r="BN47" s="1"/>
      <c r="BO47" s="203"/>
      <c r="BP47" s="203"/>
      <c r="BQ47" s="203"/>
      <c r="BR47" s="203"/>
      <c r="BS47" s="203"/>
      <c r="BT47" s="203"/>
      <c r="BU47" s="203"/>
      <c r="BV47" s="203"/>
      <c r="BW47" s="203"/>
      <c r="BX47" s="203"/>
      <c r="BY47" s="203"/>
      <c r="BZ47" s="203"/>
      <c r="CA47" s="203"/>
      <c r="CB47" s="203"/>
      <c r="CC47" s="203"/>
      <c r="CD47" s="203"/>
      <c r="CE47" s="203"/>
      <c r="CF47" s="203"/>
      <c r="CG47" s="203"/>
      <c r="CH47" s="203"/>
      <c r="CI47" s="203"/>
      <c r="CJ47" s="203"/>
    </row>
    <row r="48" spans="2:88" s="3" customFormat="1" ht="17.399999999999999" x14ac:dyDescent="0.25">
      <c r="B48" s="27" t="e">
        <f>IF(VLOOKUP($E$1,#REF!,23,0)&lt;&gt;"",1,"")</f>
        <v>#REF!</v>
      </c>
      <c r="C48" s="8">
        <v>1</v>
      </c>
      <c r="D48" s="8" t="s">
        <v>1316</v>
      </c>
      <c r="E48" s="5"/>
      <c r="F48" s="5"/>
      <c r="G48" s="27"/>
      <c r="H48" s="27"/>
      <c r="I48" s="27"/>
      <c r="J48" s="27"/>
      <c r="K48" s="27"/>
      <c r="L48" s="27"/>
      <c r="M48" s="27"/>
      <c r="N48" s="27"/>
      <c r="O48" s="27"/>
      <c r="P48" s="27"/>
      <c r="Q48" s="27"/>
      <c r="R48" s="27"/>
      <c r="AM48" s="208" t="str">
        <f t="shared" si="24"/>
        <v/>
      </c>
      <c r="AN48" s="208">
        <v>42</v>
      </c>
      <c r="AO48" s="208"/>
      <c r="AP48" s="1"/>
      <c r="AQ48" s="1"/>
      <c r="AR48" s="1"/>
      <c r="AS48" s="1"/>
      <c r="AT48" s="1"/>
      <c r="AU48" s="1"/>
      <c r="AV48" s="1">
        <v>44</v>
      </c>
      <c r="AW48" s="1">
        <v>553</v>
      </c>
      <c r="AX48" s="1" t="s">
        <v>417</v>
      </c>
      <c r="AY48" s="1">
        <f t="shared" si="25"/>
        <v>0</v>
      </c>
      <c r="AZ48" s="1">
        <f t="shared" si="25"/>
        <v>0</v>
      </c>
      <c r="BA48" s="1"/>
      <c r="BB48" s="1"/>
      <c r="BC48" s="1"/>
      <c r="BD48" s="1"/>
      <c r="BE48" s="1"/>
      <c r="BF48" s="1"/>
      <c r="BG48" s="1"/>
      <c r="BH48" s="1"/>
      <c r="BI48" s="1"/>
      <c r="BJ48" s="1"/>
      <c r="BK48" s="1"/>
      <c r="BL48" s="1"/>
      <c r="BM48" s="1"/>
      <c r="BN48" s="1"/>
      <c r="BO48" s="203"/>
      <c r="BP48" s="203"/>
      <c r="BQ48" s="203"/>
      <c r="BR48" s="203"/>
      <c r="BS48" s="203"/>
      <c r="BT48" s="203"/>
      <c r="BU48" s="203"/>
      <c r="BV48" s="203"/>
      <c r="BW48" s="203"/>
      <c r="BX48" s="203"/>
      <c r="BY48" s="203"/>
      <c r="BZ48" s="203"/>
      <c r="CA48" s="203"/>
      <c r="CB48" s="203"/>
      <c r="CC48" s="203"/>
      <c r="CD48" s="203"/>
      <c r="CE48" s="203"/>
      <c r="CF48" s="203"/>
      <c r="CG48" s="203"/>
      <c r="CH48" s="203"/>
      <c r="CI48" s="203"/>
      <c r="CJ48" s="203"/>
    </row>
    <row r="49" spans="2:88" s="3" customFormat="1" ht="17.399999999999999" x14ac:dyDescent="0.25">
      <c r="B49" s="27" t="e">
        <f>IF(VLOOKUP($E$1,#REF!,24,0)&lt;&gt;"",2,"")</f>
        <v>#REF!</v>
      </c>
      <c r="C49" s="8">
        <v>2</v>
      </c>
      <c r="D49" s="8" t="s">
        <v>1317</v>
      </c>
      <c r="E49" s="9"/>
      <c r="F49" s="9"/>
      <c r="G49" s="13"/>
      <c r="H49" s="14"/>
      <c r="I49" s="14"/>
      <c r="J49" s="14"/>
      <c r="K49" s="14"/>
      <c r="L49" s="8"/>
      <c r="M49" s="8"/>
      <c r="N49" s="14"/>
      <c r="O49" s="14"/>
      <c r="P49" s="13"/>
      <c r="Q49" s="13"/>
      <c r="R49" s="13"/>
      <c r="AM49" s="208" t="str">
        <f t="shared" si="24"/>
        <v/>
      </c>
      <c r="AN49" s="208">
        <v>43</v>
      </c>
      <c r="AO49" s="208"/>
      <c r="AP49" s="1"/>
      <c r="AQ49" s="1"/>
      <c r="AR49" s="1"/>
      <c r="AS49" s="1"/>
      <c r="AT49" s="1"/>
      <c r="AU49" s="1"/>
      <c r="AV49" s="1">
        <v>45</v>
      </c>
      <c r="AW49" s="1">
        <v>554</v>
      </c>
      <c r="AX49" s="1" t="s">
        <v>418</v>
      </c>
      <c r="AY49" s="1">
        <f t="shared" si="25"/>
        <v>0</v>
      </c>
      <c r="AZ49" s="1">
        <f t="shared" si="25"/>
        <v>0</v>
      </c>
      <c r="BA49" s="1"/>
      <c r="BB49" s="1"/>
      <c r="BC49" s="1"/>
      <c r="BD49" s="1"/>
      <c r="BE49" s="1"/>
      <c r="BF49" s="1"/>
      <c r="BG49" s="1"/>
      <c r="BH49" s="1"/>
      <c r="BI49" s="1"/>
      <c r="BJ49" s="1"/>
      <c r="BK49" s="1"/>
      <c r="BL49" s="1"/>
      <c r="BM49" s="1"/>
      <c r="BN49" s="1"/>
      <c r="BO49" s="203"/>
      <c r="BP49" s="203"/>
      <c r="BQ49" s="203"/>
      <c r="BR49" s="203"/>
      <c r="BS49" s="203"/>
      <c r="BT49" s="203"/>
      <c r="BU49" s="203"/>
      <c r="BV49" s="203"/>
      <c r="BW49" s="203"/>
      <c r="BX49" s="203"/>
      <c r="BY49" s="203"/>
      <c r="BZ49" s="203"/>
      <c r="CA49" s="203"/>
      <c r="CB49" s="203"/>
      <c r="CC49" s="203"/>
      <c r="CD49" s="203"/>
      <c r="CE49" s="203"/>
      <c r="CF49" s="203"/>
      <c r="CG49" s="203"/>
      <c r="CH49" s="203"/>
      <c r="CI49" s="203"/>
      <c r="CJ49" s="203"/>
    </row>
    <row r="50" spans="2:88" s="3" customFormat="1" ht="17.399999999999999" x14ac:dyDescent="0.25">
      <c r="B50" s="27" t="e">
        <f>IF(VLOOKUP($E$1,#REF!,25,0)&lt;&gt;"",3,"")</f>
        <v>#REF!</v>
      </c>
      <c r="C50" s="8">
        <v>3</v>
      </c>
      <c r="D50" s="8" t="s">
        <v>1318</v>
      </c>
      <c r="E50" s="5"/>
      <c r="G50" s="14"/>
      <c r="P50" s="14"/>
      <c r="Q50" s="14"/>
      <c r="R50" s="14"/>
      <c r="AM50" s="208" t="str">
        <f>IF(AA16&lt;&gt;"",AA16,"")</f>
        <v/>
      </c>
      <c r="AN50" s="208">
        <v>44</v>
      </c>
      <c r="AO50" s="208"/>
      <c r="AP50" s="1"/>
      <c r="AQ50" s="1"/>
      <c r="AR50" s="1"/>
      <c r="AS50" s="1"/>
      <c r="AT50" s="1"/>
      <c r="AU50" s="1"/>
      <c r="AV50" s="1">
        <v>46</v>
      </c>
      <c r="AW50" s="1">
        <v>555</v>
      </c>
      <c r="AX50" s="1" t="s">
        <v>419</v>
      </c>
      <c r="AY50" s="1">
        <f t="shared" si="25"/>
        <v>0</v>
      </c>
      <c r="AZ50" s="1">
        <f t="shared" si="25"/>
        <v>0</v>
      </c>
      <c r="BA50" s="1"/>
      <c r="BB50" s="1"/>
      <c r="BC50" s="1"/>
      <c r="BD50" s="1"/>
      <c r="BE50" s="1"/>
      <c r="BF50" s="1"/>
      <c r="BG50" s="1"/>
      <c r="BH50" s="1"/>
      <c r="BI50" s="1"/>
      <c r="BJ50" s="1"/>
      <c r="BK50" s="1"/>
      <c r="BL50" s="1"/>
      <c r="BM50" s="1"/>
      <c r="BN50" s="1"/>
      <c r="BO50" s="203"/>
      <c r="BP50" s="203"/>
      <c r="BQ50" s="203"/>
      <c r="BR50" s="203"/>
      <c r="BS50" s="203"/>
      <c r="BT50" s="203"/>
      <c r="BU50" s="203"/>
      <c r="BV50" s="203"/>
      <c r="BW50" s="203"/>
      <c r="BX50" s="203"/>
      <c r="BY50" s="203"/>
      <c r="BZ50" s="203"/>
      <c r="CA50" s="203"/>
      <c r="CB50" s="203"/>
      <c r="CC50" s="203"/>
      <c r="CD50" s="203"/>
      <c r="CE50" s="203"/>
      <c r="CF50" s="203"/>
      <c r="CG50" s="203"/>
      <c r="CH50" s="203"/>
      <c r="CI50" s="203"/>
      <c r="CJ50" s="203"/>
    </row>
    <row r="51" spans="2:88" s="3" customFormat="1" ht="21" x14ac:dyDescent="0.6">
      <c r="B51" s="27" t="e">
        <f>IF(VLOOKUP($E$1,#REF!,26,0)&lt;&gt;"",4,"")</f>
        <v>#REF!</v>
      </c>
      <c r="C51" s="8">
        <v>4</v>
      </c>
      <c r="D51" s="8" t="s">
        <v>1524</v>
      </c>
      <c r="G51" s="15"/>
      <c r="H51" s="15"/>
      <c r="I51" s="28"/>
      <c r="J51" s="28"/>
      <c r="K51" s="28"/>
      <c r="L51" s="28"/>
      <c r="M51" s="28"/>
      <c r="N51" s="28"/>
      <c r="O51" s="28"/>
      <c r="P51" s="28"/>
      <c r="Q51" s="28"/>
      <c r="R51" s="28"/>
      <c r="AM51" s="208" t="str">
        <f>IF(AA17&lt;&gt;"",AA17,"")</f>
        <v/>
      </c>
      <c r="AN51" s="208">
        <v>45</v>
      </c>
      <c r="AO51" s="208"/>
      <c r="AP51" s="1"/>
      <c r="AQ51" s="1"/>
      <c r="AR51" s="1"/>
      <c r="AS51" s="1"/>
      <c r="AT51" s="1"/>
      <c r="AU51" s="1"/>
      <c r="AV51" s="1">
        <v>47</v>
      </c>
      <c r="AW51" s="1">
        <v>556</v>
      </c>
      <c r="AX51" s="1" t="s">
        <v>420</v>
      </c>
      <c r="AY51" s="1">
        <f>AG20</f>
        <v>0</v>
      </c>
      <c r="AZ51" s="1">
        <f>AH20</f>
        <v>0</v>
      </c>
      <c r="BA51" s="1"/>
      <c r="BB51" s="1"/>
      <c r="BC51" s="1"/>
      <c r="BD51" s="1"/>
      <c r="BE51" s="1"/>
      <c r="BF51" s="1"/>
      <c r="BG51" s="1"/>
      <c r="BH51" s="1"/>
      <c r="BI51" s="1"/>
      <c r="BJ51" s="1"/>
      <c r="BK51" s="1"/>
      <c r="BL51" s="1"/>
      <c r="BM51" s="1"/>
      <c r="BN51" s="1"/>
      <c r="BO51" s="203"/>
      <c r="BP51" s="203"/>
      <c r="BQ51" s="203"/>
      <c r="BR51" s="203"/>
      <c r="BS51" s="203"/>
      <c r="BT51" s="203"/>
      <c r="BU51" s="203"/>
      <c r="BV51" s="203"/>
      <c r="BW51" s="203"/>
      <c r="BX51" s="203"/>
      <c r="BY51" s="203"/>
      <c r="BZ51" s="203"/>
      <c r="CA51" s="203"/>
      <c r="CB51" s="203"/>
      <c r="CC51" s="203"/>
      <c r="CD51" s="203"/>
      <c r="CE51" s="203"/>
      <c r="CF51" s="203"/>
      <c r="CG51" s="203"/>
      <c r="CH51" s="203"/>
      <c r="CI51" s="203"/>
      <c r="CJ51" s="203"/>
    </row>
    <row r="52" spans="2:88" s="3" customFormat="1" ht="21" x14ac:dyDescent="0.25">
      <c r="B52" s="27" t="e">
        <f>IF(VLOOKUP($E$1,#REF!,27,0)&lt;&gt;"",5,"")</f>
        <v>#REF!</v>
      </c>
      <c r="C52" s="8">
        <v>5</v>
      </c>
      <c r="D52" s="8" t="s">
        <v>1519</v>
      </c>
      <c r="E52" s="27"/>
      <c r="F52" s="27"/>
      <c r="G52" s="16"/>
      <c r="H52" s="16"/>
      <c r="I52" s="15"/>
      <c r="J52" s="15"/>
      <c r="K52" s="15"/>
      <c r="L52" s="15"/>
      <c r="M52" s="15"/>
      <c r="N52" s="15"/>
      <c r="O52" s="8"/>
      <c r="P52" s="8"/>
      <c r="Q52" s="8"/>
      <c r="R52" s="8"/>
      <c r="AM52" s="208" t="str">
        <f>IF(AA18&lt;&gt;"",AA18,"")</f>
        <v/>
      </c>
      <c r="AN52" s="208">
        <v>46</v>
      </c>
      <c r="AO52" s="208"/>
      <c r="AP52" s="1"/>
      <c r="AQ52" s="1"/>
      <c r="AR52" s="1"/>
      <c r="AS52" s="1"/>
      <c r="AT52" s="1"/>
      <c r="AU52" s="1"/>
      <c r="AV52" s="1">
        <v>48</v>
      </c>
      <c r="AW52" s="1">
        <v>557</v>
      </c>
      <c r="AX52" s="1" t="s">
        <v>421</v>
      </c>
      <c r="AY52" s="1">
        <f>AG21</f>
        <v>0</v>
      </c>
      <c r="AZ52" s="1">
        <f>AH21</f>
        <v>0</v>
      </c>
      <c r="BA52" s="1"/>
      <c r="BB52" s="1"/>
      <c r="BC52" s="1"/>
      <c r="BD52" s="1"/>
      <c r="BE52" s="1"/>
      <c r="BF52" s="1"/>
      <c r="BG52" s="1"/>
      <c r="BH52" s="1"/>
      <c r="BI52" s="1"/>
      <c r="BJ52" s="1"/>
      <c r="BK52" s="1"/>
      <c r="BL52" s="1"/>
      <c r="BM52" s="1"/>
      <c r="BN52" s="1"/>
      <c r="BO52" s="203"/>
      <c r="BP52" s="203"/>
      <c r="BQ52" s="203"/>
      <c r="BR52" s="203"/>
      <c r="BS52" s="203"/>
      <c r="BT52" s="203"/>
      <c r="BU52" s="203"/>
      <c r="BV52" s="203"/>
      <c r="BW52" s="203"/>
      <c r="BX52" s="203"/>
      <c r="BY52" s="203"/>
      <c r="BZ52" s="203"/>
      <c r="CA52" s="203"/>
      <c r="CB52" s="203"/>
      <c r="CC52" s="203"/>
      <c r="CD52" s="203"/>
      <c r="CE52" s="203"/>
      <c r="CF52" s="203"/>
      <c r="CG52" s="203"/>
      <c r="CH52" s="203"/>
      <c r="CI52" s="203"/>
      <c r="CJ52" s="203"/>
    </row>
    <row r="53" spans="2:88" s="3" customFormat="1" ht="21" x14ac:dyDescent="0.4">
      <c r="B53" s="27" t="e">
        <f>IF(VLOOKUP($E$1,#REF!,28,0)&lt;&gt;"",6,"")</f>
        <v>#REF!</v>
      </c>
      <c r="C53" s="8">
        <v>6</v>
      </c>
      <c r="D53" s="8" t="s">
        <v>1525</v>
      </c>
      <c r="E53" s="21"/>
      <c r="F53" s="21"/>
      <c r="G53" s="21"/>
      <c r="H53" s="21"/>
      <c r="I53" s="16"/>
      <c r="J53" s="16"/>
      <c r="K53" s="16"/>
      <c r="L53" s="16"/>
      <c r="M53" s="16"/>
      <c r="N53" s="16"/>
      <c r="O53" s="9"/>
      <c r="P53" s="9"/>
      <c r="Q53" s="9"/>
      <c r="R53" s="9"/>
      <c r="AM53" s="208" t="str">
        <f>IF(AA19&lt;&gt;"",AA19,"")</f>
        <v/>
      </c>
      <c r="AN53" s="208">
        <v>47</v>
      </c>
      <c r="AO53" s="208"/>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203"/>
      <c r="BP53" s="203"/>
      <c r="BQ53" s="203"/>
      <c r="BR53" s="203"/>
      <c r="BS53" s="203"/>
      <c r="BT53" s="203"/>
      <c r="BU53" s="203"/>
      <c r="BV53" s="203"/>
      <c r="BW53" s="203"/>
      <c r="BX53" s="203"/>
      <c r="BY53" s="203"/>
      <c r="BZ53" s="203"/>
      <c r="CA53" s="203"/>
      <c r="CB53" s="203"/>
      <c r="CC53" s="203"/>
      <c r="CD53" s="203"/>
      <c r="CE53" s="203"/>
      <c r="CF53" s="203"/>
      <c r="CG53" s="203"/>
      <c r="CH53" s="203"/>
      <c r="CI53" s="203"/>
      <c r="CJ53" s="203"/>
    </row>
    <row r="54" spans="2:88" s="3" customFormat="1" ht="21" x14ac:dyDescent="0.4">
      <c r="B54" s="27" t="e">
        <f>IF(VLOOKUP($E$1,#REF!,29,0)&lt;&gt;"",7,"")</f>
        <v>#REF!</v>
      </c>
      <c r="C54" s="18">
        <v>7</v>
      </c>
      <c r="D54" s="8" t="s">
        <v>1321</v>
      </c>
      <c r="E54" s="18"/>
      <c r="F54" s="18"/>
      <c r="G54" s="18"/>
      <c r="H54" s="21"/>
      <c r="I54" s="17"/>
      <c r="J54" s="17"/>
      <c r="K54" s="17"/>
      <c r="L54" s="18"/>
      <c r="M54" s="19"/>
      <c r="N54" s="19"/>
      <c r="O54" s="20"/>
      <c r="P54" s="20"/>
      <c r="Q54" s="20"/>
      <c r="R54" s="20"/>
      <c r="AM54" s="208" t="str">
        <f>IF(AA20&lt;&gt;"",AA20,"")</f>
        <v/>
      </c>
      <c r="AN54" s="208">
        <v>48</v>
      </c>
      <c r="AO54" s="208"/>
      <c r="AP54" s="1"/>
      <c r="AQ54" s="1"/>
      <c r="AR54" s="1"/>
      <c r="AS54" s="1"/>
      <c r="AT54" s="1"/>
      <c r="AU54" s="1"/>
      <c r="AV54" s="1">
        <v>49</v>
      </c>
      <c r="AW54" s="1">
        <v>671</v>
      </c>
      <c r="AX54" s="1" t="s">
        <v>185</v>
      </c>
      <c r="AY54" s="1"/>
      <c r="AZ54" s="1"/>
      <c r="BA54" s="1"/>
      <c r="BB54" s="1"/>
      <c r="BC54" s="1"/>
      <c r="BD54" s="1"/>
      <c r="BE54" s="1"/>
      <c r="BF54" s="1"/>
      <c r="BG54" s="1"/>
      <c r="BH54" s="1"/>
      <c r="BI54" s="1"/>
      <c r="BJ54" s="1"/>
      <c r="BK54" s="1"/>
      <c r="BL54" s="1"/>
      <c r="BM54" s="1"/>
      <c r="BN54" s="1"/>
      <c r="BO54" s="203"/>
      <c r="BP54" s="203"/>
      <c r="BQ54" s="203"/>
      <c r="BR54" s="203"/>
      <c r="BS54" s="203"/>
      <c r="BT54" s="203"/>
      <c r="BU54" s="203"/>
      <c r="BV54" s="203"/>
      <c r="BW54" s="203"/>
      <c r="BX54" s="203"/>
      <c r="BY54" s="203"/>
      <c r="BZ54" s="203"/>
      <c r="CA54" s="203"/>
      <c r="CB54" s="203"/>
      <c r="CC54" s="203"/>
      <c r="CD54" s="203"/>
      <c r="CE54" s="203"/>
      <c r="CF54" s="203"/>
      <c r="CG54" s="203"/>
      <c r="CH54" s="203"/>
      <c r="CI54" s="203"/>
      <c r="CJ54" s="203"/>
    </row>
    <row r="55" spans="2:88" s="3" customFormat="1" ht="21" x14ac:dyDescent="0.4">
      <c r="B55" s="27" t="e">
        <f>IF(VLOOKUP($E$1,#REF!,32,0)&lt;&gt;"",8,"")</f>
        <v>#REF!</v>
      </c>
      <c r="C55" s="18">
        <v>8</v>
      </c>
      <c r="D55" s="8" t="s">
        <v>1753</v>
      </c>
      <c r="I55" s="21"/>
      <c r="J55" s="21"/>
      <c r="K55" s="21"/>
      <c r="L55" s="21"/>
      <c r="M55" s="21"/>
      <c r="N55" s="21"/>
      <c r="P55" s="22"/>
      <c r="Q55" s="22"/>
      <c r="R55" s="22"/>
      <c r="AM55" s="208"/>
      <c r="AN55" s="208"/>
      <c r="AO55" s="208"/>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203"/>
      <c r="BP55" s="203"/>
      <c r="BQ55" s="203"/>
      <c r="BR55" s="203"/>
      <c r="BS55" s="203"/>
      <c r="BT55" s="203"/>
      <c r="BU55" s="203"/>
      <c r="BV55" s="203"/>
      <c r="BW55" s="203"/>
      <c r="BX55" s="203"/>
      <c r="BY55" s="203"/>
      <c r="BZ55" s="203"/>
      <c r="CA55" s="203"/>
      <c r="CB55" s="203"/>
      <c r="CC55" s="203"/>
      <c r="CD55" s="203"/>
      <c r="CE55" s="203"/>
      <c r="CF55" s="203"/>
      <c r="CG55" s="203"/>
      <c r="CH55" s="203"/>
      <c r="CI55" s="203"/>
      <c r="CJ55" s="203"/>
    </row>
    <row r="56" spans="2:88" ht="21" x14ac:dyDescent="0.4">
      <c r="B56" s="27" t="e">
        <f>IF(VLOOKUP($E$1,#REF!,33,0)&lt;&gt;"",9,"")</f>
        <v>#REF!</v>
      </c>
      <c r="C56" s="18">
        <v>9</v>
      </c>
      <c r="D56" s="8" t="s">
        <v>1523</v>
      </c>
      <c r="E56" s="2"/>
      <c r="F56" s="2"/>
      <c r="G56" s="2"/>
      <c r="H56" s="2"/>
      <c r="I56" s="2"/>
      <c r="J56" s="2"/>
      <c r="K56" s="2"/>
      <c r="L56" s="2"/>
      <c r="M56" s="2"/>
      <c r="N56" s="2"/>
      <c r="AM56" s="208" t="str">
        <f t="shared" ref="AM56" si="26">IF(AA21&lt;&gt;"",AA21,"")</f>
        <v/>
      </c>
      <c r="AN56" s="208">
        <v>49</v>
      </c>
      <c r="AO56" s="208"/>
      <c r="BO56" s="200"/>
      <c r="BP56" s="200"/>
      <c r="BQ56" s="200"/>
      <c r="BR56" s="200"/>
      <c r="BS56" s="200"/>
      <c r="BT56" s="200"/>
      <c r="BU56" s="200"/>
      <c r="BV56" s="200"/>
      <c r="BW56" s="200"/>
      <c r="BX56" s="200"/>
      <c r="BY56" s="200"/>
      <c r="BZ56" s="200"/>
      <c r="CA56" s="200"/>
      <c r="CB56" s="200"/>
      <c r="CC56" s="200"/>
      <c r="CD56" s="200"/>
      <c r="CE56" s="200"/>
      <c r="CF56" s="200"/>
      <c r="CG56" s="200"/>
      <c r="CH56" s="200"/>
      <c r="CI56" s="200"/>
      <c r="CJ56" s="200"/>
    </row>
    <row r="57" spans="2:88" ht="21" x14ac:dyDescent="0.4">
      <c r="B57" s="1" t="e">
        <f>IF(VLOOKUP($E$1,#REF!,34,0)&lt;&gt;"",10,"")</f>
        <v>#REF!</v>
      </c>
      <c r="C57" s="18">
        <v>10</v>
      </c>
      <c r="D57" s="8" t="s">
        <v>1752</v>
      </c>
      <c r="AM57" s="208"/>
      <c r="AN57" s="208"/>
      <c r="AO57" s="208"/>
      <c r="BO57" s="200"/>
      <c r="BP57" s="200"/>
      <c r="BQ57" s="200"/>
      <c r="BR57" s="200"/>
      <c r="BS57" s="200"/>
      <c r="BT57" s="200"/>
      <c r="BU57" s="200"/>
      <c r="BV57" s="200"/>
      <c r="BW57" s="200"/>
      <c r="BX57" s="200"/>
      <c r="BY57" s="200"/>
      <c r="BZ57" s="200"/>
      <c r="CA57" s="200"/>
      <c r="CB57" s="200"/>
      <c r="CC57" s="200"/>
      <c r="CD57" s="200"/>
      <c r="CE57" s="200"/>
      <c r="CF57" s="200"/>
      <c r="CG57" s="200"/>
      <c r="CH57" s="200"/>
      <c r="CI57" s="200"/>
      <c r="CJ57" s="200"/>
    </row>
    <row r="58" spans="2:88" ht="17.399999999999999" x14ac:dyDescent="0.25">
      <c r="B58" s="1" t="e">
        <f>IF(VLOOKUP($E$1,#REF!,35,0)&lt;&gt;"",11,"")</f>
        <v>#REF!</v>
      </c>
      <c r="C58" s="1">
        <v>11</v>
      </c>
      <c r="D58" s="8" t="s">
        <v>1809</v>
      </c>
      <c r="AM58" s="208"/>
      <c r="AN58" s="208"/>
      <c r="AO58" s="208"/>
      <c r="BO58" s="200"/>
      <c r="BP58" s="200"/>
      <c r="BQ58" s="200"/>
      <c r="BR58" s="200"/>
      <c r="BS58" s="200"/>
      <c r="BT58" s="200"/>
      <c r="BU58" s="200"/>
      <c r="BV58" s="200"/>
      <c r="BW58" s="200"/>
      <c r="BX58" s="200"/>
      <c r="BY58" s="200"/>
      <c r="BZ58" s="200"/>
      <c r="CA58" s="200"/>
      <c r="CB58" s="200"/>
      <c r="CC58" s="200"/>
      <c r="CD58" s="200"/>
      <c r="CE58" s="200"/>
      <c r="CF58" s="200"/>
      <c r="CG58" s="200"/>
      <c r="CH58" s="200"/>
      <c r="CI58" s="200"/>
      <c r="CJ58" s="200"/>
    </row>
    <row r="59" spans="2:88" x14ac:dyDescent="0.25">
      <c r="AM59" s="208"/>
      <c r="AN59" s="208"/>
      <c r="AO59" s="208"/>
    </row>
  </sheetData>
  <sheetProtection selectLockedCells="1"/>
  <mergeCells count="150">
    <mergeCell ref="C36:H36"/>
    <mergeCell ref="C35:H35"/>
    <mergeCell ref="C33:H33"/>
    <mergeCell ref="C32:H32"/>
    <mergeCell ref="C31:H31"/>
    <mergeCell ref="O27:S27"/>
    <mergeCell ref="O29:S29"/>
    <mergeCell ref="AF25:AH25"/>
    <mergeCell ref="C30:H30"/>
    <mergeCell ref="M30:R30"/>
    <mergeCell ref="S30:U30"/>
    <mergeCell ref="V30:X30"/>
    <mergeCell ref="Y30:Z30"/>
    <mergeCell ref="AA30:AF30"/>
    <mergeCell ref="AA28:AH28"/>
    <mergeCell ref="C28:H28"/>
    <mergeCell ref="C29:H29"/>
    <mergeCell ref="AE29:AH29"/>
    <mergeCell ref="U28:W28"/>
    <mergeCell ref="M25:N25"/>
    <mergeCell ref="M27:N27"/>
    <mergeCell ref="O25:S25"/>
    <mergeCell ref="M29:N29"/>
    <mergeCell ref="X28:Z28"/>
    <mergeCell ref="M28:N28"/>
    <mergeCell ref="O28:S28"/>
    <mergeCell ref="C27:H27"/>
    <mergeCell ref="U29:W29"/>
    <mergeCell ref="X29:Z29"/>
    <mergeCell ref="AA29:AD29"/>
    <mergeCell ref="AI12:AK18"/>
    <mergeCell ref="M26:N26"/>
    <mergeCell ref="AD12:AF12"/>
    <mergeCell ref="AD17:AF17"/>
    <mergeCell ref="N13:P13"/>
    <mergeCell ref="V21:X21"/>
    <mergeCell ref="V20:X20"/>
    <mergeCell ref="D21:G21"/>
    <mergeCell ref="N21:P21"/>
    <mergeCell ref="D20:G20"/>
    <mergeCell ref="AD20:AF20"/>
    <mergeCell ref="AD16:AF16"/>
    <mergeCell ref="D16:G16"/>
    <mergeCell ref="AA26:AE26"/>
    <mergeCell ref="N20:P20"/>
    <mergeCell ref="AD21:AF21"/>
    <mergeCell ref="O26:S26"/>
    <mergeCell ref="U25:W27"/>
    <mergeCell ref="AC5:AD5"/>
    <mergeCell ref="X25:Z27"/>
    <mergeCell ref="D19:G19"/>
    <mergeCell ref="AD19:AF19"/>
    <mergeCell ref="N16:P16"/>
    <mergeCell ref="V16:X16"/>
    <mergeCell ref="AD18:AF18"/>
    <mergeCell ref="N18:P18"/>
    <mergeCell ref="V19:X19"/>
    <mergeCell ref="V17:X17"/>
    <mergeCell ref="V18:X18"/>
    <mergeCell ref="N19:P19"/>
    <mergeCell ref="N17:P17"/>
    <mergeCell ref="AA25:AE25"/>
    <mergeCell ref="AA27:AE27"/>
    <mergeCell ref="AF26:AH26"/>
    <mergeCell ref="AF27:AH27"/>
    <mergeCell ref="C26:H26"/>
    <mergeCell ref="C25:H25"/>
    <mergeCell ref="R3:U3"/>
    <mergeCell ref="AC7:AH7"/>
    <mergeCell ref="V2:W2"/>
    <mergeCell ref="R2:U2"/>
    <mergeCell ref="H3:J3"/>
    <mergeCell ref="D18:G18"/>
    <mergeCell ref="C4:D4"/>
    <mergeCell ref="E4:G4"/>
    <mergeCell ref="N11:P11"/>
    <mergeCell ref="N10:P10"/>
    <mergeCell ref="N12:P12"/>
    <mergeCell ref="D12:G12"/>
    <mergeCell ref="D10:G10"/>
    <mergeCell ref="D17:G17"/>
    <mergeCell ref="B15:R15"/>
    <mergeCell ref="AD10:AF10"/>
    <mergeCell ref="V8:X8"/>
    <mergeCell ref="AD8:AF8"/>
    <mergeCell ref="B3:D3"/>
    <mergeCell ref="H2:O2"/>
    <mergeCell ref="M3:O3"/>
    <mergeCell ref="AD13:AF13"/>
    <mergeCell ref="B6:R6"/>
    <mergeCell ref="AC4:AD4"/>
    <mergeCell ref="H4:J4"/>
    <mergeCell ref="M4:O4"/>
    <mergeCell ref="C1:D1"/>
    <mergeCell ref="E1:G1"/>
    <mergeCell ref="H1:J1"/>
    <mergeCell ref="M1:O1"/>
    <mergeCell ref="P5:Q5"/>
    <mergeCell ref="C2:D2"/>
    <mergeCell ref="E2:G2"/>
    <mergeCell ref="P2:Q2"/>
    <mergeCell ref="P3:Q3"/>
    <mergeCell ref="AF3:AH3"/>
    <mergeCell ref="B7:I7"/>
    <mergeCell ref="V3:W3"/>
    <mergeCell ref="P1:Q1"/>
    <mergeCell ref="E3:G3"/>
    <mergeCell ref="V13:X13"/>
    <mergeCell ref="V11:X11"/>
    <mergeCell ref="N8:P8"/>
    <mergeCell ref="N9:P9"/>
    <mergeCell ref="D13:G13"/>
    <mergeCell ref="D8:G8"/>
    <mergeCell ref="D9:G9"/>
    <mergeCell ref="D11:G11"/>
    <mergeCell ref="V12:X12"/>
    <mergeCell ref="V10:X10"/>
    <mergeCell ref="M7:R7"/>
    <mergeCell ref="U7:Z7"/>
    <mergeCell ref="V5:W5"/>
    <mergeCell ref="C5:E5"/>
    <mergeCell ref="F5:O5"/>
    <mergeCell ref="R5:U5"/>
    <mergeCell ref="P4:Q4"/>
    <mergeCell ref="R4:U4"/>
    <mergeCell ref="V4:W4"/>
    <mergeCell ref="C34:H34"/>
    <mergeCell ref="U15:AH15"/>
    <mergeCell ref="AD9:AF9"/>
    <mergeCell ref="V9:X9"/>
    <mergeCell ref="AD11:AF11"/>
    <mergeCell ref="AI1:AJ1"/>
    <mergeCell ref="AI2:AJ2"/>
    <mergeCell ref="AI3:AJ3"/>
    <mergeCell ref="AF4:AJ4"/>
    <mergeCell ref="Y1:AA1"/>
    <mergeCell ref="AC1:AD1"/>
    <mergeCell ref="AC3:AD3"/>
    <mergeCell ref="AI9:AK9"/>
    <mergeCell ref="AI10:AK11"/>
    <mergeCell ref="AC2:AD2"/>
    <mergeCell ref="Y2:AA2"/>
    <mergeCell ref="Y3:AA3"/>
    <mergeCell ref="Y4:AA4"/>
    <mergeCell ref="Y5:AA5"/>
    <mergeCell ref="AF1:AH1"/>
    <mergeCell ref="AF2:AH2"/>
    <mergeCell ref="U6:AH6"/>
    <mergeCell ref="V1:W1"/>
    <mergeCell ref="R1:U1"/>
  </mergeCells>
  <phoneticPr fontId="49" type="noConversion"/>
  <conditionalFormatting sqref="B6:AH21">
    <cfRule type="expression" dxfId="3121" priority="1">
      <formula>$E$2="معاقب"</formula>
    </cfRule>
  </conditionalFormatting>
  <dataValidations count="6">
    <dataValidation type="list" allowBlank="1" showInputMessage="1" showErrorMessage="1" sqref="X28" xr:uid="{00000000-0002-0000-0200-000000000000}">
      <formula1>$BD$4:$BD$5</formula1>
    </dataValidation>
    <dataValidation type="list" allowBlank="1" showInputMessage="1" showErrorMessage="1" sqref="F5:O5" xr:uid="{00000000-0002-0000-0200-000001000000}">
      <formula1>$AP$1:$AP$10</formula1>
    </dataValidation>
    <dataValidation type="custom" allowBlank="1" showInputMessage="1" showErrorMessage="1" error="يجب أن تتأكد أولاً بأن جميع البيانات المطلوبة ممتلئة بالمعلومات الصحيحة دون أية نقص، ثم اضغط على الرقم (1) لتتمكن من اختيار المقرر، أو أنك قد تجاوزت عدد المقررات المسموح تسجيلها_x000a_" sqref="H16:H21 H11:H13 Q16:Q21 Y16:Y21 AG16:AG21 AG8:AG13 Y8:Y13 Q8:Q13" xr:uid="{00000000-0002-0000-0200-000002000000}">
      <formula1>AND($AO$1=0,$BO$29&lt;=15,H8=1)</formula1>
    </dataValidation>
    <dataValidation type="custom" errorStyle="warning" allowBlank="1" showInputMessage="1" showErrorMessage="1" error="يجب أن تتأكد أولاً بأن جميع البيانات المطلوبة ممتلئة بالمعلومات الصحيحة دون أية نقص، ثم اضغط على الرقم (1) لتتمكن من اختيار المقرر، أو أنك قد تجاوزت عدد المقررات المسموح تسجيلها_x000a_" sqref="H9" xr:uid="{00000000-0002-0000-0200-000003000000}">
      <formula1>AND($AO$1=0,$BO$29&lt;=15,H9=1)</formula1>
    </dataValidation>
    <dataValidation type="custom" errorStyle="information" allowBlank="1" showInputMessage="1" showErrorMessage="1" error="يجب أن تتأكد أولاً بأن جميع البيانات المطلوبة ممتلئة بالمعلومات الصحيحة دون أية نقص، ثم اضغط على الرقم (1) لتتمكن من اختيار المقرر، أو أنك قد تجاوزت عدد المقررات المسموح تسجيلها_x000a_" sqref="H8 H10" xr:uid="{00000000-0002-0000-0200-000004000000}">
      <formula1>AND($AO$1=0,$BO$29&lt;=15,H8=1)</formula1>
    </dataValidation>
    <dataValidation type="list" allowBlank="1" showInputMessage="1" showErrorMessage="1" sqref="I8:I13 I16:I21 R8:R13 R16:R21 Z8:Z13 Z16:Z21 AH8:AH13 AH16:AH21" xr:uid="{C7DF0648-62FF-4DA5-8C7F-2E0397D0172D}">
      <formula1>$Z$39:$Z$41</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1:AO51"/>
  <sheetViews>
    <sheetView rightToLeft="1" workbookViewId="0">
      <selection activeCell="AI1" sqref="AI1:AJ1048576"/>
    </sheetView>
  </sheetViews>
  <sheetFormatPr defaultColWidth="9" defaultRowHeight="15" x14ac:dyDescent="0.25"/>
  <cols>
    <col min="1" max="1" width="3" style="1" customWidth="1"/>
    <col min="2" max="2" width="3.69921875" style="1" customWidth="1"/>
    <col min="3" max="3" width="5.09765625" style="1" customWidth="1"/>
    <col min="4" max="4" width="4.09765625" style="1" customWidth="1"/>
    <col min="5" max="5" width="6.59765625" style="60" customWidth="1"/>
    <col min="6" max="6" width="7.09765625" style="60" customWidth="1"/>
    <col min="7" max="7" width="4.69921875" style="60" customWidth="1"/>
    <col min="8" max="8" width="5.3984375" style="60" customWidth="1"/>
    <col min="9" max="9" width="5.19921875" style="1" customWidth="1"/>
    <col min="10" max="10" width="6.69921875" style="1" customWidth="1"/>
    <col min="11" max="11" width="6" style="1" customWidth="1"/>
    <col min="12" max="12" width="3.3984375" style="1" customWidth="1"/>
    <col min="13" max="13" width="9.69921875" style="60" customWidth="1"/>
    <col min="14" max="14" width="8.3984375" style="60" customWidth="1"/>
    <col min="15" max="15" width="7.09765625" style="60" customWidth="1"/>
    <col min="16" max="16" width="4.19921875" style="1" customWidth="1"/>
    <col min="17" max="17" width="4.59765625" style="1" customWidth="1"/>
    <col min="18" max="18" width="0.19921875" style="1" customWidth="1"/>
    <col min="19" max="19" width="2.69921875" style="3" hidden="1" customWidth="1"/>
    <col min="20" max="21" width="5.69921875" style="1" hidden="1" customWidth="1"/>
    <col min="22" max="22" width="2.69921875" style="1" hidden="1" customWidth="1"/>
    <col min="23" max="23" width="2" style="1" hidden="1" customWidth="1"/>
    <col min="24" max="25" width="3" style="1" hidden="1" customWidth="1"/>
    <col min="26" max="26" width="11.69921875" style="1" hidden="1" customWidth="1"/>
    <col min="27" max="27" width="3" style="1" hidden="1" customWidth="1"/>
    <col min="28" max="29" width="9" style="1" hidden="1" customWidth="1"/>
    <col min="30" max="34" width="18" style="1" hidden="1" customWidth="1"/>
    <col min="35" max="35" width="9" style="1" hidden="1" customWidth="1"/>
    <col min="36" max="36" width="3" style="1" hidden="1" customWidth="1"/>
    <col min="37" max="37" width="0.3984375" style="1" customWidth="1"/>
    <col min="38" max="38" width="1.09765625" style="1" customWidth="1"/>
    <col min="39" max="39" width="1.3984375" style="1" customWidth="1"/>
    <col min="40" max="40" width="9" style="1" customWidth="1"/>
    <col min="41" max="41" width="57.09765625" style="1" customWidth="1"/>
    <col min="42" max="51" width="9" style="1" customWidth="1"/>
    <col min="52" max="16384" width="9" style="1"/>
  </cols>
  <sheetData>
    <row r="1" spans="2:41" ht="16.8" thickTop="1" thickBot="1" x14ac:dyDescent="0.3">
      <c r="B1" s="786">
        <f ca="1">NOW()</f>
        <v>45727.459952893521</v>
      </c>
      <c r="C1" s="786"/>
      <c r="D1" s="786"/>
      <c r="E1" s="786"/>
      <c r="F1" s="749" t="s">
        <v>1810</v>
      </c>
      <c r="G1" s="749"/>
      <c r="H1" s="749"/>
      <c r="I1" s="749"/>
      <c r="J1" s="749"/>
      <c r="K1" s="749"/>
      <c r="L1" s="749"/>
      <c r="M1" s="749"/>
      <c r="N1" s="749"/>
      <c r="O1" s="749"/>
      <c r="P1" s="749"/>
      <c r="Q1" s="749"/>
      <c r="R1" s="749"/>
      <c r="U1" s="30" t="b">
        <f>IF(OR(I12="ج",I12="ر1",I12="ر2"),IF(H12=1,IF(OR(E22=$AO$8,E22=$AO$9),0,IF(OR(E22=$AO$1,E22=$AO$2,E22=$AO$5,E22=$AO$6),IF(I12="ج",5000,IF(I12="ر1",7500,IF(I12="ر2",10000,""))),IF(OR(E22=$AO$3,E22=$AO$7),IF(I12="ج",5000,IF(I12="ر1",7500,IF(I12="ر2",10000,""))),IF(E22=$AO$4,500,IF(I12="ج",10000,IF(I12="ر1",15000,IF(I12="ر2",20000,"")))))))))</f>
        <v>0</v>
      </c>
      <c r="W1" s="3"/>
      <c r="AC1" s="115"/>
      <c r="AD1" s="753" t="str">
        <f>IF(AJ1&gt;0,"يجب عليك ادخال البيانات المطلوبة أدناه بالمعلومات الصحيحة في صفحة إدخال البيانات لتتمكن من طباعة استمارة المقررات بشكل صحيح","")</f>
        <v/>
      </c>
      <c r="AE1" s="754"/>
      <c r="AF1" s="754"/>
      <c r="AG1" s="754"/>
      <c r="AH1" s="755"/>
      <c r="AI1" s="115"/>
      <c r="AJ1" s="116">
        <v>0</v>
      </c>
      <c r="AO1" s="64" t="s">
        <v>176</v>
      </c>
    </row>
    <row r="2" spans="2:41" ht="17.399999999999999" customHeight="1" thickBot="1" x14ac:dyDescent="0.3">
      <c r="B2" s="787" t="s">
        <v>985</v>
      </c>
      <c r="C2" s="788"/>
      <c r="D2" s="789">
        <f>'اختيار المقررات'!E1</f>
        <v>0</v>
      </c>
      <c r="E2" s="789"/>
      <c r="F2" s="765" t="s">
        <v>3</v>
      </c>
      <c r="G2" s="765"/>
      <c r="H2" s="790">
        <f>'اختيار المقررات'!M1</f>
        <v>0</v>
      </c>
      <c r="I2" s="790"/>
      <c r="J2" s="790"/>
      <c r="K2" s="765" t="s">
        <v>4</v>
      </c>
      <c r="L2" s="765"/>
      <c r="M2" s="791">
        <f>'اختيار المقررات'!R1</f>
        <v>0</v>
      </c>
      <c r="N2" s="791"/>
      <c r="U2" s="124" t="b">
        <f>IF(OR(I13="ج",I13="ر1",I13="ر2"),IF(H13=1,IF(OR(E22=$AO$8,E22=$AO$9),0,IF(OR(E22=$AO$1,E22=$AO$2,E22=$AO$5,E22=$AO$6),IF(I13="ج",5600,IF(I13="ر1",7200,IF(I13="ر2",8800,""))),IF(OR(E22=$AO$3,E22=$AO$7),IF(I13="ج",5000,IF(I13="ر1",7500,IF(I13="ر2",10000,""))),IF(E22=$AO$4,500,IF(I13="ج",7000,IF(I13="ر1",9000,IF(I13="ر2",11000,"")))))))))</f>
        <v>0</v>
      </c>
      <c r="W2" s="3"/>
      <c r="AC2" s="115"/>
      <c r="AD2" s="756"/>
      <c r="AE2" s="757"/>
      <c r="AF2" s="757"/>
      <c r="AG2" s="757"/>
      <c r="AH2" s="758"/>
      <c r="AI2" s="536" t="s">
        <v>1811</v>
      </c>
      <c r="AO2" s="69" t="s">
        <v>177</v>
      </c>
    </row>
    <row r="3" spans="2:41" ht="17.399999999999999" customHeight="1" thickTop="1" thickBot="1" x14ac:dyDescent="0.3">
      <c r="B3" s="780" t="s">
        <v>986</v>
      </c>
      <c r="C3" s="759"/>
      <c r="D3" s="781">
        <f>'اختيار المقررات'!E2</f>
        <v>0</v>
      </c>
      <c r="E3" s="781"/>
      <c r="F3" s="760"/>
      <c r="G3" s="760"/>
      <c r="H3" s="751" t="s">
        <v>5</v>
      </c>
      <c r="I3" s="751"/>
      <c r="J3" s="763">
        <f>'اختيار المقررات'!X1</f>
        <v>0</v>
      </c>
      <c r="K3" s="763"/>
      <c r="L3" s="764"/>
      <c r="M3" s="142"/>
      <c r="N3" s="750"/>
      <c r="O3" s="750"/>
      <c r="P3" s="750"/>
      <c r="Q3" s="782"/>
      <c r="R3" s="783"/>
      <c r="W3" s="3" t="str">
        <f>IFERROR(SMALL('اختيار المقررات'!$AM$8:$AM$56,X3),"")</f>
        <v/>
      </c>
      <c r="X3" s="1">
        <v>1</v>
      </c>
      <c r="Y3" s="1">
        <f>IF(Z3&lt;&gt;"",X3,"")</f>
        <v>1</v>
      </c>
      <c r="Z3" s="1" t="str">
        <f>IF(LEN(M2)&lt;2,K2,"")</f>
        <v>اسم الاب:</v>
      </c>
      <c r="AA3" s="1" t="str">
        <f>IFERROR(SMALL($Y$3:$Y$22,X3),"")</f>
        <v/>
      </c>
      <c r="AC3" s="116"/>
      <c r="AD3" s="116"/>
      <c r="AE3" s="731" t="str">
        <f>IFERROR(VLOOKUP(AA3,$X$3:$Z$22,3,0),"")</f>
        <v/>
      </c>
      <c r="AF3" s="731"/>
      <c r="AG3" s="731"/>
      <c r="AH3" s="116"/>
      <c r="AI3" s="116"/>
      <c r="AO3" s="69" t="s">
        <v>45</v>
      </c>
    </row>
    <row r="4" spans="2:41" ht="17.399999999999999" customHeight="1" thickTop="1" thickBot="1" x14ac:dyDescent="0.3">
      <c r="B4" s="780" t="s">
        <v>987</v>
      </c>
      <c r="C4" s="759"/>
      <c r="D4" s="760">
        <f>'اختيار المقررات'!E3</f>
        <v>0</v>
      </c>
      <c r="E4" s="760"/>
      <c r="F4" s="762" t="s">
        <v>988</v>
      </c>
      <c r="G4" s="762"/>
      <c r="H4" s="784">
        <f>'اختيار المقررات'!AC1</f>
        <v>0</v>
      </c>
      <c r="I4" s="784"/>
      <c r="J4" s="128" t="s">
        <v>989</v>
      </c>
      <c r="K4" s="760">
        <f>'اختيار المقررات'!AF1</f>
        <v>0</v>
      </c>
      <c r="L4" s="760"/>
      <c r="M4" s="760"/>
      <c r="N4" s="750"/>
      <c r="O4" s="750"/>
      <c r="P4" s="750"/>
      <c r="Q4" s="751"/>
      <c r="R4" s="752"/>
      <c r="W4" s="3" t="str">
        <f>IFERROR(SMALL('اختيار المقررات'!$AM$8:$AM$56,X4),"")</f>
        <v/>
      </c>
      <c r="X4" s="1">
        <v>2</v>
      </c>
      <c r="Y4" s="1">
        <f t="shared" ref="Y4:Y22" si="0">IF(Z4&lt;&gt;"",X4,"")</f>
        <v>2</v>
      </c>
      <c r="Z4" s="1">
        <f>IF(LEN(J3)&lt;2,M3,"")</f>
        <v>0</v>
      </c>
      <c r="AA4" s="1" t="str">
        <f t="shared" ref="AA4:AA21" si="1">IFERROR(SMALL($Y$3:$Y$22,X4),"")</f>
        <v/>
      </c>
      <c r="AC4" s="116"/>
      <c r="AD4" s="116"/>
      <c r="AE4" s="731" t="str">
        <f t="shared" ref="AE4:AE22" si="2">IFERROR(VLOOKUP(AA4,$X$3:$Z$22,3,0),"")</f>
        <v/>
      </c>
      <c r="AF4" s="731"/>
      <c r="AG4" s="731"/>
      <c r="AH4" s="116"/>
      <c r="AI4" s="116"/>
      <c r="AO4" s="81" t="s">
        <v>57</v>
      </c>
    </row>
    <row r="5" spans="2:41" ht="17.399999999999999" customHeight="1" thickTop="1" thickBot="1" x14ac:dyDescent="0.3">
      <c r="B5" s="780" t="s">
        <v>990</v>
      </c>
      <c r="C5" s="759"/>
      <c r="D5" s="760">
        <f>'اختيار المقررات'!M3</f>
        <v>0</v>
      </c>
      <c r="E5" s="760"/>
      <c r="F5" s="759" t="s">
        <v>991</v>
      </c>
      <c r="G5" s="759"/>
      <c r="H5" s="750">
        <f>'اختيار المقررات'!R3</f>
        <v>0</v>
      </c>
      <c r="I5" s="750"/>
      <c r="J5" s="128" t="s">
        <v>992</v>
      </c>
      <c r="K5" s="750" t="str">
        <f>'اختيار المقررات'!AC3</f>
        <v>غير سوري</v>
      </c>
      <c r="L5" s="750"/>
      <c r="M5" s="750"/>
      <c r="N5" s="759" t="s">
        <v>993</v>
      </c>
      <c r="O5" s="759"/>
      <c r="P5" s="760" t="str">
        <f>'اختيار المقررات'!X3</f>
        <v>غير سوري</v>
      </c>
      <c r="Q5" s="760"/>
      <c r="R5" s="761"/>
      <c r="W5" s="3" t="str">
        <f>IFERROR(SMALL('اختيار المقررات'!$AM$8:$AM$56,X5),"")</f>
        <v/>
      </c>
      <c r="X5" s="1">
        <v>3</v>
      </c>
      <c r="Y5" s="1">
        <f t="shared" si="0"/>
        <v>3</v>
      </c>
      <c r="Z5" s="1">
        <f>IF(LEN(N3)&lt;2,Q3,"")</f>
        <v>0</v>
      </c>
      <c r="AA5" s="1" t="str">
        <f t="shared" si="1"/>
        <v/>
      </c>
      <c r="AC5" s="116"/>
      <c r="AD5" s="116"/>
      <c r="AE5" s="731" t="str">
        <f t="shared" si="2"/>
        <v/>
      </c>
      <c r="AF5" s="731"/>
      <c r="AG5" s="731"/>
      <c r="AH5" s="116"/>
      <c r="AI5" s="116"/>
      <c r="AO5" s="69" t="s">
        <v>368</v>
      </c>
    </row>
    <row r="6" spans="2:41" ht="17.399999999999999" customHeight="1" thickTop="1" thickBot="1" x14ac:dyDescent="0.3">
      <c r="B6" s="785" t="s">
        <v>994</v>
      </c>
      <c r="C6" s="762"/>
      <c r="D6" s="760">
        <f>'اختيار المقررات'!AF3</f>
        <v>0</v>
      </c>
      <c r="E6" s="760"/>
      <c r="F6" s="762" t="s">
        <v>995</v>
      </c>
      <c r="G6" s="762"/>
      <c r="H6" s="760">
        <f>'اختيار المقررات'!E4</f>
        <v>0</v>
      </c>
      <c r="I6" s="760"/>
      <c r="J6" s="129" t="s">
        <v>996</v>
      </c>
      <c r="K6" s="750">
        <f>'اختيار المقررات'!R4</f>
        <v>0</v>
      </c>
      <c r="L6" s="750"/>
      <c r="M6" s="750"/>
      <c r="N6" s="762" t="s">
        <v>1518</v>
      </c>
      <c r="O6" s="762"/>
      <c r="P6" s="760">
        <f>'اختيار المقررات'!M4</f>
        <v>0</v>
      </c>
      <c r="Q6" s="760"/>
      <c r="R6" s="761"/>
      <c r="W6" s="3" t="str">
        <f>IFERROR(SMALL('اختيار المقررات'!$AM$8:$AM$56,X6),"")</f>
        <v/>
      </c>
      <c r="X6" s="1">
        <v>4</v>
      </c>
      <c r="Y6" s="1" t="e">
        <f t="shared" si="0"/>
        <v>#REF!</v>
      </c>
      <c r="Z6" s="1" t="e">
        <f>IF(LEN(#REF!)&lt;2,#REF!,"")</f>
        <v>#REF!</v>
      </c>
      <c r="AA6" s="1" t="str">
        <f t="shared" si="1"/>
        <v/>
      </c>
      <c r="AC6" s="116"/>
      <c r="AD6" s="116"/>
      <c r="AE6" s="731" t="str">
        <f t="shared" si="2"/>
        <v/>
      </c>
      <c r="AF6" s="731"/>
      <c r="AG6" s="731"/>
      <c r="AH6" s="116"/>
      <c r="AI6" s="116"/>
      <c r="AO6" s="69" t="s">
        <v>375</v>
      </c>
    </row>
    <row r="7" spans="2:41" ht="17.399999999999999" customHeight="1" thickTop="1" thickBot="1" x14ac:dyDescent="0.3">
      <c r="B7" s="793" t="s">
        <v>997</v>
      </c>
      <c r="C7" s="777"/>
      <c r="D7" s="773">
        <f>'اختيار المقررات'!X4</f>
        <v>0</v>
      </c>
      <c r="E7" s="774"/>
      <c r="F7" s="777" t="s">
        <v>998</v>
      </c>
      <c r="G7" s="777"/>
      <c r="H7" s="802">
        <f>'اختيار المقررات'!AC4</f>
        <v>0</v>
      </c>
      <c r="I7" s="803"/>
      <c r="J7" s="143" t="s">
        <v>171</v>
      </c>
      <c r="K7" s="774">
        <f>'اختيار المقررات'!AF4</f>
        <v>0</v>
      </c>
      <c r="L7" s="774"/>
      <c r="M7" s="774"/>
      <c r="N7" s="774"/>
      <c r="O7" s="774"/>
      <c r="P7" s="774"/>
      <c r="Q7" s="774"/>
      <c r="R7" s="804"/>
      <c r="W7" s="3" t="str">
        <f>IFERROR(SMALL('اختيار المقررات'!$AM$8:$AM$56,X7),"")</f>
        <v/>
      </c>
      <c r="X7" s="1">
        <v>5</v>
      </c>
      <c r="Y7" s="1">
        <f t="shared" si="0"/>
        <v>5</v>
      </c>
      <c r="Z7" s="1" t="str">
        <f>IF(LEN(F3)&lt;2,H3,"")</f>
        <v>اسم الام:</v>
      </c>
      <c r="AA7" s="1" t="str">
        <f t="shared" si="1"/>
        <v/>
      </c>
      <c r="AC7" s="116"/>
      <c r="AD7" s="116"/>
      <c r="AE7" s="731" t="str">
        <f t="shared" si="2"/>
        <v/>
      </c>
      <c r="AF7" s="731"/>
      <c r="AG7" s="731"/>
      <c r="AH7" s="116"/>
      <c r="AI7" s="116"/>
      <c r="AO7" s="69" t="s">
        <v>178</v>
      </c>
    </row>
    <row r="8" spans="2:41" ht="17.399999999999999" customHeight="1" thickTop="1" thickBot="1" x14ac:dyDescent="0.3">
      <c r="B8" s="794" t="str">
        <f>IF(AD1&lt;&gt;"",AD1,AI2)</f>
        <v xml:space="preserve">                                                       المقررات المسجلة في الفصل الأول للعام الدراسي 2025/2024
ملاحظة 1:تقع اختيار جميع هذه المقررات على مسؤولية الطالب.
ملاحظة 2 :لا تعدل هذه المقررات أو يضاف تسجيل أي مقرر بعد تسديد الرسوم وتثبيت التسجيل .</v>
      </c>
      <c r="C8" s="795"/>
      <c r="D8" s="795"/>
      <c r="E8" s="795"/>
      <c r="F8" s="795"/>
      <c r="G8" s="795"/>
      <c r="H8" s="795"/>
      <c r="I8" s="795"/>
      <c r="J8" s="795"/>
      <c r="K8" s="795"/>
      <c r="L8" s="795"/>
      <c r="M8" s="795"/>
      <c r="N8" s="795"/>
      <c r="O8" s="795"/>
      <c r="P8" s="795"/>
      <c r="Q8" s="795"/>
      <c r="R8" s="795"/>
      <c r="W8" s="3" t="str">
        <f>IFERROR(SMALL('اختيار المقررات'!$AM$8:$AM$56,X8),"")</f>
        <v/>
      </c>
      <c r="X8" s="1">
        <v>6</v>
      </c>
      <c r="Y8" s="1">
        <f>IF(Z8&lt;&gt;"",X8,"")</f>
        <v>6</v>
      </c>
      <c r="Z8" s="1" t="str">
        <f>IF(LEN(D4)&lt;2,B4,"")</f>
        <v>الجنس:</v>
      </c>
      <c r="AA8" s="1" t="str">
        <f t="shared" si="1"/>
        <v/>
      </c>
      <c r="AC8" s="116"/>
      <c r="AD8" s="116"/>
      <c r="AE8" s="731" t="str">
        <f t="shared" si="2"/>
        <v/>
      </c>
      <c r="AF8" s="731"/>
      <c r="AG8" s="731"/>
      <c r="AH8" s="116"/>
      <c r="AI8" s="116"/>
      <c r="AO8" s="122" t="s">
        <v>8</v>
      </c>
    </row>
    <row r="9" spans="2:41" ht="37.5" customHeight="1" thickTop="1" thickBot="1" x14ac:dyDescent="0.3">
      <c r="B9" s="796"/>
      <c r="C9" s="796"/>
      <c r="D9" s="796"/>
      <c r="E9" s="796"/>
      <c r="F9" s="796"/>
      <c r="G9" s="796"/>
      <c r="H9" s="796"/>
      <c r="I9" s="796"/>
      <c r="J9" s="796"/>
      <c r="K9" s="796"/>
      <c r="L9" s="796"/>
      <c r="M9" s="796"/>
      <c r="N9" s="796"/>
      <c r="O9" s="796"/>
      <c r="P9" s="796"/>
      <c r="Q9" s="796"/>
      <c r="R9" s="796"/>
      <c r="S9" s="130"/>
      <c r="W9" s="3" t="str">
        <f>IFERROR(SMALL('اختيار المقررات'!$AM$8:$AM$56,X9),"")</f>
        <v/>
      </c>
      <c r="X9" s="1">
        <v>7</v>
      </c>
      <c r="Y9" s="1">
        <f t="shared" si="0"/>
        <v>7</v>
      </c>
      <c r="Z9" s="1" t="str">
        <f>IF(LEN(H4)&lt;2,F4,"")</f>
        <v>تاريخ الميلاد:</v>
      </c>
      <c r="AA9" s="1" t="str">
        <f t="shared" si="1"/>
        <v/>
      </c>
      <c r="AC9" s="116"/>
      <c r="AD9" s="116"/>
      <c r="AE9" s="731" t="str">
        <f t="shared" si="2"/>
        <v/>
      </c>
      <c r="AF9" s="731"/>
      <c r="AG9" s="731"/>
      <c r="AH9" s="116"/>
      <c r="AI9" s="116"/>
      <c r="AO9" s="123" t="s">
        <v>15</v>
      </c>
    </row>
    <row r="10" spans="2:41" ht="17.399999999999999" customHeight="1" thickTop="1" thickBot="1" x14ac:dyDescent="0.3">
      <c r="B10" s="49"/>
      <c r="C10" s="49"/>
      <c r="D10" s="49"/>
      <c r="E10" s="49"/>
      <c r="F10" s="49"/>
      <c r="G10" s="49"/>
      <c r="H10" s="49"/>
      <c r="I10" s="49"/>
      <c r="J10" s="49"/>
      <c r="K10" s="49"/>
      <c r="L10" s="49"/>
      <c r="M10" s="49"/>
      <c r="N10" s="49"/>
      <c r="O10" s="49"/>
      <c r="P10" s="49"/>
      <c r="Q10" s="49"/>
      <c r="R10" s="49"/>
      <c r="S10" s="130"/>
      <c r="W10" s="3" t="str">
        <f>IFERROR(SMALL('اختيار المقررات'!$AM$8:$AM$56,X10),"")</f>
        <v/>
      </c>
      <c r="X10" s="1">
        <v>8</v>
      </c>
      <c r="Y10" s="1">
        <f t="shared" si="0"/>
        <v>8</v>
      </c>
      <c r="Z10" s="1" t="str">
        <f>IF(LEN(K4)&lt;2,J4,"")</f>
        <v>مكان الميلاد:</v>
      </c>
      <c r="AA10" s="1" t="str">
        <f t="shared" si="1"/>
        <v/>
      </c>
      <c r="AC10" s="116"/>
      <c r="AD10" s="116"/>
      <c r="AE10" s="731" t="str">
        <f t="shared" si="2"/>
        <v/>
      </c>
      <c r="AF10" s="731"/>
      <c r="AG10" s="731"/>
      <c r="AH10" s="116"/>
      <c r="AI10" s="116"/>
    </row>
    <row r="11" spans="2:41" ht="17.399999999999999" customHeight="1" thickTop="1" thickBot="1" x14ac:dyDescent="0.3">
      <c r="B11" s="34"/>
      <c r="C11" s="50" t="s">
        <v>28</v>
      </c>
      <c r="D11" s="797" t="s">
        <v>29</v>
      </c>
      <c r="E11" s="798"/>
      <c r="F11" s="798"/>
      <c r="G11" s="799"/>
      <c r="H11" s="51"/>
      <c r="I11" s="52"/>
      <c r="J11" s="34"/>
      <c r="K11" s="50" t="s">
        <v>28</v>
      </c>
      <c r="L11" s="797" t="s">
        <v>29</v>
      </c>
      <c r="M11" s="798"/>
      <c r="N11" s="798"/>
      <c r="O11" s="799"/>
      <c r="P11" s="51"/>
      <c r="Q11" s="53"/>
      <c r="R11" s="54"/>
      <c r="S11" s="131"/>
      <c r="W11" s="3" t="str">
        <f>IFERROR(SMALL('اختيار المقررات'!$AM$8:$AM$56,X11),"")</f>
        <v/>
      </c>
      <c r="X11" s="1">
        <v>9</v>
      </c>
      <c r="Y11" s="1">
        <f t="shared" si="0"/>
        <v>9</v>
      </c>
      <c r="Z11" s="1">
        <f>IF(LEN(N4)&lt;2,Q4,"")</f>
        <v>0</v>
      </c>
      <c r="AA11" s="1" t="str">
        <f t="shared" si="1"/>
        <v/>
      </c>
      <c r="AC11" s="116"/>
      <c r="AD11" s="116"/>
      <c r="AE11" s="731" t="str">
        <f t="shared" si="2"/>
        <v/>
      </c>
      <c r="AF11" s="731"/>
      <c r="AG11" s="731"/>
      <c r="AH11" s="116"/>
      <c r="AI11" s="116"/>
    </row>
    <row r="12" spans="2:41" ht="17.399999999999999" customHeight="1" thickTop="1" thickBot="1" x14ac:dyDescent="0.3">
      <c r="B12" s="55" t="str">
        <f>IF($AJ$1&gt;0,"",W3)</f>
        <v/>
      </c>
      <c r="C12" s="56" t="str">
        <f>IFERROR(VLOOKUP(B12,'اختيار المقررات'!AV5:AZ52,2,0),"")</f>
        <v/>
      </c>
      <c r="D12" s="778" t="str">
        <f>IFERROR(VLOOKUP(B12,'اختيار المقررات'!AV5:AZ52,3,0),"")</f>
        <v/>
      </c>
      <c r="E12" s="778"/>
      <c r="F12" s="778"/>
      <c r="G12" s="778"/>
      <c r="H12" s="57" t="str">
        <f>IFERROR(VLOOKUP(B12,'اختيار المقررات'!AV5:AZ52,4,0),"")</f>
        <v/>
      </c>
      <c r="I12" s="58" t="str">
        <f>IFERROR(VLOOKUP(B12,'اختيار المقررات'!AV5:AZ52,5,0),"")</f>
        <v/>
      </c>
      <c r="J12" s="55" t="str">
        <f>IF($AJ$1&gt;0,"",W11)</f>
        <v/>
      </c>
      <c r="K12" s="56" t="str">
        <f>IFERROR(VLOOKUP(J12,'اختيار المقررات'!AV5:AZ52,2,0),"")</f>
        <v/>
      </c>
      <c r="L12" s="778" t="str">
        <f>IFERROR(VLOOKUP(J12,'اختيار المقررات'!AV5:AZ52,3,0),"")</f>
        <v/>
      </c>
      <c r="M12" s="778"/>
      <c r="N12" s="778"/>
      <c r="O12" s="778"/>
      <c r="P12" s="57" t="str">
        <f>IFERROR(VLOOKUP(J12,'اختيار المقررات'!AV5:AZ52,4,0),"")</f>
        <v/>
      </c>
      <c r="Q12" s="58" t="str">
        <f>IFERROR(VLOOKUP(J12,'اختيار المقررات'!AV5:AZ52,5,0),"")</f>
        <v/>
      </c>
      <c r="R12" s="59"/>
      <c r="W12" s="3" t="str">
        <f>IFERROR(SMALL('اختيار المقررات'!$AM$8:$AM$56,X12),"")</f>
        <v/>
      </c>
      <c r="X12" s="1">
        <v>10</v>
      </c>
      <c r="Y12" s="1">
        <f t="shared" si="0"/>
        <v>10</v>
      </c>
      <c r="Z12" s="1" t="str">
        <f>IF(LEN(D5)&lt;2,B5,"")</f>
        <v>الجنسية:</v>
      </c>
      <c r="AA12" s="1" t="str">
        <f t="shared" si="1"/>
        <v/>
      </c>
      <c r="AC12" s="116"/>
      <c r="AD12" s="116"/>
      <c r="AE12" s="731" t="str">
        <f t="shared" si="2"/>
        <v/>
      </c>
      <c r="AF12" s="731"/>
      <c r="AG12" s="731"/>
      <c r="AH12" s="116"/>
      <c r="AI12" s="116"/>
    </row>
    <row r="13" spans="2:41" ht="17.399999999999999" customHeight="1" thickTop="1" thickBot="1" x14ac:dyDescent="0.3">
      <c r="B13" s="55" t="str">
        <f t="shared" ref="B13:B19" si="3">IF($AJ$1&gt;0,"",W4)</f>
        <v/>
      </c>
      <c r="C13" s="56" t="str">
        <f>IFERROR(VLOOKUP(B13,'اختيار المقررات'!AV6:AZ54,2,0),"")</f>
        <v/>
      </c>
      <c r="D13" s="778" t="str">
        <f>IFERROR(VLOOKUP(B13,'اختيار المقررات'!AV6:AZ54,3,0),"")</f>
        <v/>
      </c>
      <c r="E13" s="778"/>
      <c r="F13" s="778"/>
      <c r="G13" s="778"/>
      <c r="H13" s="57" t="str">
        <f>IFERROR(VLOOKUP(B13,'اختيار المقررات'!AV6:AZ54,4,0),"")</f>
        <v/>
      </c>
      <c r="I13" s="58" t="str">
        <f>IFERROR(VLOOKUP(B13,'اختيار المقررات'!AV6:AZ54,5,0),"")</f>
        <v/>
      </c>
      <c r="J13" s="55" t="str">
        <f t="shared" ref="J13:J19" si="4">IF($AJ$1&gt;0,"",W12)</f>
        <v/>
      </c>
      <c r="K13" s="56" t="str">
        <f>IFERROR(VLOOKUP(J13,'اختيار المقررات'!AV6:AZ54,2,0),"")</f>
        <v/>
      </c>
      <c r="L13" s="778" t="str">
        <f>IFERROR(VLOOKUP(J13,'اختيار المقررات'!AV6:AZ54,3,0),"")</f>
        <v/>
      </c>
      <c r="M13" s="778"/>
      <c r="N13" s="778"/>
      <c r="O13" s="778"/>
      <c r="P13" s="57" t="str">
        <f>IFERROR(VLOOKUP(J13,'اختيار المقررات'!AV6:AZ54,4,0),"")</f>
        <v/>
      </c>
      <c r="Q13" s="58" t="str">
        <f>IFERROR(VLOOKUP(J13,'اختيار المقررات'!AV6:AZ54,5,0),"")</f>
        <v/>
      </c>
      <c r="R13" s="59"/>
      <c r="S13" s="132"/>
      <c r="W13" s="3" t="str">
        <f>IFERROR(SMALL('اختيار المقررات'!$AM$8:$AM$56,X13),"")</f>
        <v/>
      </c>
      <c r="X13" s="1">
        <v>11</v>
      </c>
      <c r="Y13" s="1">
        <f t="shared" si="0"/>
        <v>11</v>
      </c>
      <c r="Z13" s="1" t="str">
        <f>IF(LEN(H5)&lt;2,F5,"")</f>
        <v>الرقم الوطني:</v>
      </c>
      <c r="AA13" s="1" t="str">
        <f t="shared" si="1"/>
        <v/>
      </c>
      <c r="AC13" s="116"/>
      <c r="AD13" s="116"/>
      <c r="AE13" s="731" t="str">
        <f t="shared" si="2"/>
        <v/>
      </c>
      <c r="AF13" s="731"/>
      <c r="AG13" s="731"/>
      <c r="AH13" s="116"/>
      <c r="AI13" s="116"/>
    </row>
    <row r="14" spans="2:41" ht="17.399999999999999" customHeight="1" thickTop="1" thickBot="1" x14ac:dyDescent="0.3">
      <c r="B14" s="55" t="str">
        <f t="shared" si="3"/>
        <v/>
      </c>
      <c r="C14" s="56" t="str">
        <f>IFERROR(VLOOKUP(B14,'اختيار المقررات'!AV7:AZ55,2,0),"")</f>
        <v/>
      </c>
      <c r="D14" s="778" t="str">
        <f>IFERROR(VLOOKUP(B14,'اختيار المقررات'!AV7:AZ55,3,0),"")</f>
        <v/>
      </c>
      <c r="E14" s="778"/>
      <c r="F14" s="778"/>
      <c r="G14" s="778"/>
      <c r="H14" s="57" t="str">
        <f>IFERROR(VLOOKUP(B14,'اختيار المقررات'!AV7:AZ55,4,0),"")</f>
        <v/>
      </c>
      <c r="I14" s="58" t="str">
        <f>IFERROR(VLOOKUP(B14,'اختيار المقررات'!AV7:AZ55,5,0),"")</f>
        <v/>
      </c>
      <c r="J14" s="55" t="str">
        <f t="shared" si="4"/>
        <v/>
      </c>
      <c r="K14" s="56" t="str">
        <f>IFERROR(VLOOKUP(J14,'اختيار المقررات'!AV7:AZ55,2,0),"")</f>
        <v/>
      </c>
      <c r="L14" s="778" t="str">
        <f>IFERROR(VLOOKUP(J14,'اختيار المقررات'!AV7:AZ55,3,0),"")</f>
        <v/>
      </c>
      <c r="M14" s="778"/>
      <c r="N14" s="778"/>
      <c r="O14" s="778"/>
      <c r="P14" s="57" t="str">
        <f>IFERROR(VLOOKUP(J14,'اختيار المقررات'!AV7:AZ55,4,0),"")</f>
        <v/>
      </c>
      <c r="Q14" s="58" t="str">
        <f>IFERROR(VLOOKUP(J14,'اختيار المقررات'!AV7:AZ55,5,0),"")</f>
        <v/>
      </c>
      <c r="R14" s="59"/>
      <c r="S14" s="132"/>
      <c r="W14" s="3" t="str">
        <f>IFERROR(SMALL('اختيار المقررات'!$AM$8:$AM$56,X14),"")</f>
        <v/>
      </c>
      <c r="X14" s="1">
        <v>12</v>
      </c>
      <c r="Y14" s="1" t="str">
        <f t="shared" si="0"/>
        <v/>
      </c>
      <c r="Z14" s="1" t="str">
        <f>IF(LEN(K5)&lt;2,J5,"")</f>
        <v/>
      </c>
      <c r="AA14" s="1" t="str">
        <f t="shared" si="1"/>
        <v/>
      </c>
      <c r="AC14" s="116"/>
      <c r="AD14" s="116"/>
      <c r="AE14" s="731" t="str">
        <f t="shared" si="2"/>
        <v/>
      </c>
      <c r="AF14" s="731"/>
      <c r="AG14" s="731"/>
      <c r="AH14" s="116"/>
      <c r="AI14" s="116"/>
    </row>
    <row r="15" spans="2:41" ht="17.399999999999999" customHeight="1" thickTop="1" thickBot="1" x14ac:dyDescent="0.3">
      <c r="B15" s="55" t="str">
        <f t="shared" si="3"/>
        <v/>
      </c>
      <c r="C15" s="56" t="str">
        <f>IFERROR(VLOOKUP(B15,'اختيار المقررات'!AV8:AZ56,2,0),"")</f>
        <v/>
      </c>
      <c r="D15" s="778" t="str">
        <f>IFERROR(VLOOKUP(B15,'اختيار المقررات'!AV8:AZ56,3,0),"")</f>
        <v/>
      </c>
      <c r="E15" s="778"/>
      <c r="F15" s="778"/>
      <c r="G15" s="778"/>
      <c r="H15" s="57" t="str">
        <f>IFERROR(VLOOKUP(B15,'اختيار المقررات'!AV8:AZ56,4,0),"")</f>
        <v/>
      </c>
      <c r="I15" s="58" t="str">
        <f>IFERROR(VLOOKUP(B15,'اختيار المقررات'!AV8:AZ56,5,0),"")</f>
        <v/>
      </c>
      <c r="J15" s="55" t="str">
        <f t="shared" si="4"/>
        <v/>
      </c>
      <c r="K15" s="56" t="str">
        <f>IFERROR(VLOOKUP(J15,'اختيار المقررات'!AV8:AZ56,2,0),"")</f>
        <v/>
      </c>
      <c r="L15" s="778" t="str">
        <f>IFERROR(VLOOKUP(J15,'اختيار المقررات'!AV8:AZ56,3,0),"")</f>
        <v/>
      </c>
      <c r="M15" s="778"/>
      <c r="N15" s="778"/>
      <c r="O15" s="778"/>
      <c r="P15" s="57" t="str">
        <f>IFERROR(VLOOKUP(J15,'اختيار المقررات'!AV8:AZ56,4,0),"")</f>
        <v/>
      </c>
      <c r="Q15" s="58" t="str">
        <f>IFERROR(VLOOKUP(J15,'اختيار المقررات'!AV8:AZ56,5,0),"")</f>
        <v/>
      </c>
      <c r="R15" s="59"/>
      <c r="S15" s="132"/>
      <c r="W15" s="3" t="str">
        <f>IFERROR(SMALL('اختيار المقررات'!$AM$8:$AM$56,X15),"")</f>
        <v/>
      </c>
      <c r="X15" s="1">
        <v>13</v>
      </c>
      <c r="Y15" s="1" t="str">
        <f t="shared" si="0"/>
        <v/>
      </c>
      <c r="Z15" s="1" t="str">
        <f>IF(LEN(P5)&lt;2,N5,"")</f>
        <v/>
      </c>
      <c r="AA15" s="1" t="str">
        <f t="shared" si="1"/>
        <v/>
      </c>
      <c r="AC15" s="116"/>
      <c r="AD15" s="116"/>
      <c r="AE15" s="731" t="str">
        <f t="shared" si="2"/>
        <v/>
      </c>
      <c r="AF15" s="731"/>
      <c r="AG15" s="731"/>
      <c r="AH15" s="116"/>
      <c r="AI15" s="116"/>
    </row>
    <row r="16" spans="2:41" ht="17.399999999999999" customHeight="1" thickTop="1" thickBot="1" x14ac:dyDescent="0.3">
      <c r="B16" s="55" t="str">
        <f t="shared" si="3"/>
        <v/>
      </c>
      <c r="C16" s="56" t="str">
        <f>IFERROR(VLOOKUP(B16,'اختيار المقررات'!AV9:AZ57,2,0),"")</f>
        <v/>
      </c>
      <c r="D16" s="778" t="str">
        <f>IFERROR(VLOOKUP(B16,'اختيار المقررات'!AV9:AZ57,3,0),"")</f>
        <v/>
      </c>
      <c r="E16" s="778"/>
      <c r="F16" s="778"/>
      <c r="G16" s="778"/>
      <c r="H16" s="57" t="str">
        <f>IFERROR(VLOOKUP(B16,'اختيار المقررات'!AV9:AZ57,4,0),"")</f>
        <v/>
      </c>
      <c r="I16" s="58" t="str">
        <f>IFERROR(VLOOKUP(B16,'اختيار المقررات'!AV9:AZ57,5,0),"")</f>
        <v/>
      </c>
      <c r="J16" s="55" t="str">
        <f t="shared" si="4"/>
        <v/>
      </c>
      <c r="K16" s="56" t="str">
        <f>IFERROR(VLOOKUP(J16,'اختيار المقررات'!AV9:AZ57,2,0),"")</f>
        <v/>
      </c>
      <c r="L16" s="778" t="str">
        <f>IFERROR(VLOOKUP(J16,'اختيار المقررات'!AV9:AZ57,3,0),"")</f>
        <v/>
      </c>
      <c r="M16" s="778"/>
      <c r="N16" s="778"/>
      <c r="O16" s="778"/>
      <c r="P16" s="57" t="str">
        <f>IFERROR(VLOOKUP(J16,'اختيار المقررات'!AV9:AZ57,4,0),"")</f>
        <v/>
      </c>
      <c r="Q16" s="58" t="str">
        <f>IFERROR(VLOOKUP(J16,'اختيار المقررات'!AV9:AZ57,5,0),"")</f>
        <v/>
      </c>
      <c r="R16" s="59"/>
      <c r="S16" s="132"/>
      <c r="W16" s="3" t="str">
        <f>IFERROR(SMALL('اختيار المقررات'!$AM$8:$AM$56,X16),"")</f>
        <v/>
      </c>
      <c r="X16" s="1">
        <v>14</v>
      </c>
      <c r="Y16" s="1">
        <f t="shared" si="0"/>
        <v>14</v>
      </c>
      <c r="Z16" s="1" t="str">
        <f>IF(LEN(D6)&lt;2,B6,"")</f>
        <v>شعبة التجنيد:</v>
      </c>
      <c r="AA16" s="1" t="str">
        <f t="shared" si="1"/>
        <v/>
      </c>
      <c r="AC16" s="116"/>
      <c r="AD16" s="116"/>
      <c r="AE16" s="731" t="str">
        <f t="shared" si="2"/>
        <v/>
      </c>
      <c r="AF16" s="731"/>
      <c r="AG16" s="731"/>
      <c r="AH16" s="116"/>
      <c r="AI16" s="116"/>
    </row>
    <row r="17" spans="2:35" ht="17.399999999999999" customHeight="1" thickTop="1" thickBot="1" x14ac:dyDescent="0.3">
      <c r="B17" s="55" t="str">
        <f t="shared" si="3"/>
        <v/>
      </c>
      <c r="C17" s="56" t="str">
        <f>IFERROR(VLOOKUP(B17,'اختيار المقررات'!AV10:AZ58,2,0),"")</f>
        <v/>
      </c>
      <c r="D17" s="778" t="str">
        <f>IFERROR(VLOOKUP(B17,'اختيار المقررات'!AV10:AZ58,3,0),"")</f>
        <v/>
      </c>
      <c r="E17" s="778"/>
      <c r="F17" s="778"/>
      <c r="G17" s="778"/>
      <c r="H17" s="57" t="str">
        <f>IFERROR(VLOOKUP(B17,'اختيار المقررات'!AV10:AZ58,4,0),"")</f>
        <v/>
      </c>
      <c r="I17" s="58" t="str">
        <f>IFERROR(VLOOKUP(B17,'اختيار المقررات'!AV10:AZ58,5,0),"")</f>
        <v/>
      </c>
      <c r="J17" s="55" t="str">
        <f t="shared" si="4"/>
        <v/>
      </c>
      <c r="K17" s="56" t="str">
        <f>IFERROR(VLOOKUP(J17,'اختيار المقررات'!AV10:AZ58,2,0),"")</f>
        <v/>
      </c>
      <c r="L17" s="778" t="str">
        <f>IFERROR(VLOOKUP(J17,'اختيار المقررات'!AV10:AZ58,3,0),"")</f>
        <v/>
      </c>
      <c r="M17" s="778"/>
      <c r="N17" s="778"/>
      <c r="O17" s="778"/>
      <c r="P17" s="57" t="str">
        <f>IFERROR(VLOOKUP(J17,'اختيار المقررات'!AV10:AZ58,4,0),"")</f>
        <v/>
      </c>
      <c r="Q17" s="58" t="str">
        <f>IFERROR(VLOOKUP(J17,'اختيار المقررات'!AV10:AZ58,5,0),"")</f>
        <v/>
      </c>
      <c r="R17" s="59"/>
      <c r="S17" s="132"/>
      <c r="W17" s="3" t="str">
        <f>IFERROR(SMALL('اختيار المقررات'!$AM$8:$AM$56,X17),"")</f>
        <v/>
      </c>
      <c r="X17" s="1">
        <v>15</v>
      </c>
      <c r="Y17" s="1">
        <f t="shared" si="0"/>
        <v>15</v>
      </c>
      <c r="Z17" s="1" t="str">
        <f>IF(LEN(H6)&lt;2,F6,"")</f>
        <v>نوع الثانوية:</v>
      </c>
      <c r="AA17" s="1" t="str">
        <f t="shared" si="1"/>
        <v/>
      </c>
      <c r="AC17" s="116"/>
      <c r="AD17" s="116"/>
      <c r="AE17" s="731" t="str">
        <f t="shared" si="2"/>
        <v/>
      </c>
      <c r="AF17" s="731"/>
      <c r="AG17" s="731"/>
      <c r="AH17" s="116"/>
      <c r="AI17" s="116"/>
    </row>
    <row r="18" spans="2:35" ht="17.399999999999999" customHeight="1" thickTop="1" thickBot="1" x14ac:dyDescent="0.3">
      <c r="B18" s="55" t="str">
        <f t="shared" si="3"/>
        <v/>
      </c>
      <c r="C18" s="56" t="str">
        <f>IFERROR(VLOOKUP(B18,'اختيار المقررات'!AV11:AZ59,2,0),"")</f>
        <v/>
      </c>
      <c r="D18" s="778" t="str">
        <f>IFERROR(VLOOKUP(B18,'اختيار المقررات'!AV11:AZ59,3,0),"")</f>
        <v/>
      </c>
      <c r="E18" s="778"/>
      <c r="F18" s="778"/>
      <c r="G18" s="778"/>
      <c r="H18" s="57" t="str">
        <f>IFERROR(VLOOKUP(B18,'اختيار المقررات'!AV11:AZ59,4,0),"")</f>
        <v/>
      </c>
      <c r="I18" s="58" t="str">
        <f>IFERROR(VLOOKUP(B18,'اختيار المقررات'!AV11:AZ59,5,0),"")</f>
        <v/>
      </c>
      <c r="J18" s="55" t="str">
        <f t="shared" si="4"/>
        <v/>
      </c>
      <c r="K18" s="56" t="str">
        <f>IFERROR(VLOOKUP(J18,'اختيار المقررات'!AV11:AZ59,2,0),"")</f>
        <v/>
      </c>
      <c r="L18" s="778" t="str">
        <f>IFERROR(VLOOKUP(J18,'اختيار المقررات'!AV11:AZ59,3,0),"")</f>
        <v/>
      </c>
      <c r="M18" s="778"/>
      <c r="N18" s="778"/>
      <c r="O18" s="778"/>
      <c r="P18" s="57" t="str">
        <f>IFERROR(VLOOKUP(J18,'اختيار المقررات'!AV11:AZ59,4,0),"")</f>
        <v/>
      </c>
      <c r="Q18" s="58" t="str">
        <f>IFERROR(VLOOKUP(J18,'اختيار المقررات'!AV11:AZ59,5,0),"")</f>
        <v/>
      </c>
      <c r="R18" s="59"/>
      <c r="S18" s="132"/>
      <c r="W18" s="3" t="str">
        <f>IFERROR(SMALL('اختيار المقررات'!$AM$8:$AM$56,X18),"")</f>
        <v/>
      </c>
      <c r="X18" s="1">
        <v>16</v>
      </c>
      <c r="Y18" s="1">
        <f t="shared" si="0"/>
        <v>16</v>
      </c>
      <c r="Z18" s="1" t="str">
        <f>IF(LEN(K6)&lt;2,J6,"")</f>
        <v>محافظتها:</v>
      </c>
      <c r="AA18" s="1" t="str">
        <f t="shared" si="1"/>
        <v/>
      </c>
      <c r="AC18" s="116"/>
      <c r="AD18" s="116"/>
      <c r="AE18" s="731" t="str">
        <f t="shared" si="2"/>
        <v/>
      </c>
      <c r="AF18" s="731"/>
      <c r="AG18" s="731"/>
      <c r="AH18" s="116"/>
      <c r="AI18" s="116"/>
    </row>
    <row r="19" spans="2:35" ht="17.399999999999999" customHeight="1" thickTop="1" thickBot="1" x14ac:dyDescent="0.3">
      <c r="B19" s="55" t="str">
        <f t="shared" si="3"/>
        <v/>
      </c>
      <c r="C19" s="56" t="str">
        <f>IFERROR(VLOOKUP(B19,'اختيار المقررات'!AV12:AZ60,2,0),"")</f>
        <v/>
      </c>
      <c r="D19" s="778" t="str">
        <f>IFERROR(VLOOKUP(B19,'اختيار المقررات'!AV12:AZ60,3,0),"")</f>
        <v/>
      </c>
      <c r="E19" s="778"/>
      <c r="F19" s="778"/>
      <c r="G19" s="778"/>
      <c r="H19" s="57" t="str">
        <f>IFERROR(VLOOKUP(B19,'اختيار المقررات'!AV12:AZ60,4,0),"")</f>
        <v/>
      </c>
      <c r="I19" s="58" t="str">
        <f>IFERROR(VLOOKUP(B19,'اختيار المقررات'!AV12:AZ60,5,0),"")</f>
        <v/>
      </c>
      <c r="J19" s="55" t="str">
        <f t="shared" si="4"/>
        <v/>
      </c>
      <c r="K19" s="56" t="str">
        <f>IFERROR(VLOOKUP(J19,'اختيار المقررات'!AV12:AZ60,2,0),"")</f>
        <v/>
      </c>
      <c r="L19" s="778" t="str">
        <f>IFERROR(VLOOKUP(J19,'اختيار المقررات'!AV12:AZ60,3,0),"")</f>
        <v/>
      </c>
      <c r="M19" s="778"/>
      <c r="N19" s="778"/>
      <c r="O19" s="778"/>
      <c r="P19" s="57" t="str">
        <f>IFERROR(VLOOKUP(J19,'اختيار المقررات'!AV12:AZ60,4,0),"")</f>
        <v/>
      </c>
      <c r="Q19" s="58" t="str">
        <f>IFERROR(VLOOKUP(J19,'اختيار المقررات'!AV12:AZ60,5,0),"")</f>
        <v/>
      </c>
      <c r="R19" s="59"/>
      <c r="S19" s="132"/>
      <c r="W19" s="3" t="str">
        <f>IFERROR(SMALL('اختيار المقررات'!$AM$8:$AM$56,X19),"")</f>
        <v/>
      </c>
      <c r="X19" s="1">
        <v>17</v>
      </c>
      <c r="Y19" s="1">
        <f t="shared" si="0"/>
        <v>17</v>
      </c>
      <c r="Z19" s="1" t="str">
        <f>IF(LEN(P6)&lt;2,N6,"")</f>
        <v>عامها</v>
      </c>
      <c r="AA19" s="1" t="str">
        <f t="shared" si="1"/>
        <v/>
      </c>
      <c r="AC19" s="116"/>
      <c r="AD19" s="116"/>
      <c r="AE19" s="731" t="str">
        <f t="shared" si="2"/>
        <v/>
      </c>
      <c r="AF19" s="731"/>
      <c r="AG19" s="731"/>
      <c r="AH19" s="116"/>
      <c r="AI19" s="116"/>
    </row>
    <row r="20" spans="2:35" ht="37.200000000000003" customHeight="1" thickTop="1" thickBot="1" x14ac:dyDescent="0.3">
      <c r="B20" s="732">
        <f>'إدخال البيانات'!A2</f>
        <v>0</v>
      </c>
      <c r="C20" s="732"/>
      <c r="D20" s="732"/>
      <c r="E20" s="732"/>
      <c r="F20" s="732"/>
      <c r="G20" s="732"/>
      <c r="H20" s="732"/>
      <c r="I20" s="732"/>
      <c r="J20" s="732"/>
      <c r="K20" s="732"/>
      <c r="L20" s="732"/>
      <c r="M20" s="732"/>
      <c r="N20" s="732"/>
      <c r="O20" s="732"/>
      <c r="P20" s="732"/>
      <c r="Q20" s="732"/>
      <c r="R20" s="732"/>
      <c r="S20" s="132"/>
      <c r="W20" s="3" t="str">
        <f>IFERROR(SMALL('اختيار المقررات'!$AM$8:$AM$56,X20),"")</f>
        <v/>
      </c>
      <c r="X20" s="1">
        <v>18</v>
      </c>
      <c r="Y20" s="1">
        <f t="shared" si="0"/>
        <v>18</v>
      </c>
      <c r="Z20" s="1" t="str">
        <f>IF(LEN(D7)&lt;2,B7,"")</f>
        <v>الموبايل:</v>
      </c>
      <c r="AA20" s="1" t="str">
        <f t="shared" si="1"/>
        <v/>
      </c>
      <c r="AC20" s="116"/>
      <c r="AD20" s="116"/>
      <c r="AE20" s="731" t="str">
        <f t="shared" si="2"/>
        <v/>
      </c>
      <c r="AF20" s="731"/>
      <c r="AG20" s="731"/>
      <c r="AH20" s="116"/>
      <c r="AI20" s="116"/>
    </row>
    <row r="21" spans="2:35" ht="16.2" customHeight="1" thickTop="1" thickBot="1" x14ac:dyDescent="0.3">
      <c r="B21" s="779" t="s">
        <v>180</v>
      </c>
      <c r="C21" s="775"/>
      <c r="D21" s="775"/>
      <c r="E21" s="775"/>
      <c r="F21" s="117">
        <f>'اختيار المقررات'!AF25</f>
        <v>0</v>
      </c>
      <c r="G21" s="775" t="s">
        <v>181</v>
      </c>
      <c r="H21" s="775"/>
      <c r="I21" s="775"/>
      <c r="J21" s="775"/>
      <c r="K21" s="750">
        <f>'اختيار المقررات'!AF26</f>
        <v>0</v>
      </c>
      <c r="L21" s="750"/>
      <c r="M21" s="775" t="s">
        <v>182</v>
      </c>
      <c r="N21" s="775"/>
      <c r="O21" s="775"/>
      <c r="P21" s="775"/>
      <c r="Q21" s="750">
        <f>'اختيار المقررات'!AF27</f>
        <v>0</v>
      </c>
      <c r="R21" s="776"/>
      <c r="S21" s="133"/>
      <c r="W21" s="3" t="str">
        <f>IFERROR(SMALL('اختيار المقررات'!$AM$8:$AM$56,X21),"")</f>
        <v/>
      </c>
      <c r="X21" s="1">
        <v>19</v>
      </c>
      <c r="Y21" s="1">
        <f t="shared" si="0"/>
        <v>19</v>
      </c>
      <c r="Z21" s="1" t="str">
        <f>IF(LEN(H7)&lt;2,F7,"")</f>
        <v>الهاتف:</v>
      </c>
      <c r="AA21" s="1" t="str">
        <f t="shared" si="1"/>
        <v/>
      </c>
      <c r="AC21" s="116"/>
      <c r="AD21" s="116"/>
      <c r="AE21" s="731" t="str">
        <f t="shared" si="2"/>
        <v/>
      </c>
      <c r="AF21" s="731"/>
      <c r="AG21" s="731"/>
      <c r="AH21" s="116"/>
      <c r="AI21" s="116"/>
    </row>
    <row r="22" spans="2:35" ht="14.4" thickTop="1" x14ac:dyDescent="0.25">
      <c r="B22" s="792" t="s">
        <v>175</v>
      </c>
      <c r="C22" s="759"/>
      <c r="D22" s="759"/>
      <c r="E22" s="800">
        <f>'اختيار المقررات'!F5</f>
        <v>0</v>
      </c>
      <c r="F22" s="800"/>
      <c r="G22" s="800"/>
      <c r="H22" s="800"/>
      <c r="I22" s="801"/>
      <c r="J22" s="118" t="s">
        <v>58</v>
      </c>
      <c r="K22" s="760">
        <f>'اختيار المقررات'!R5</f>
        <v>0</v>
      </c>
      <c r="L22" s="760"/>
      <c r="M22" s="119" t="s">
        <v>0</v>
      </c>
      <c r="N22" s="784">
        <f>'اختيار المقررات'!X5</f>
        <v>0</v>
      </c>
      <c r="O22" s="784"/>
      <c r="P22" s="736" t="str">
        <f>'اختيار المقررات'!AA28</f>
        <v/>
      </c>
      <c r="Q22" s="736"/>
      <c r="R22" s="736"/>
      <c r="W22" s="3" t="str">
        <f>IFERROR(SMALL('اختيار المقررات'!$AM$8:$AM$56,X22),"")</f>
        <v/>
      </c>
      <c r="X22" s="1">
        <v>20</v>
      </c>
      <c r="Y22" s="1">
        <f t="shared" si="0"/>
        <v>20</v>
      </c>
      <c r="Z22" s="1" t="str">
        <f>IF(LEN(K7)&lt;2,J7,"")</f>
        <v>العنوان :</v>
      </c>
      <c r="AC22" s="116"/>
      <c r="AD22" s="116"/>
      <c r="AE22" s="731" t="str">
        <f t="shared" si="2"/>
        <v/>
      </c>
      <c r="AF22" s="731"/>
      <c r="AG22" s="731"/>
      <c r="AH22" s="116"/>
      <c r="AI22" s="116"/>
    </row>
    <row r="23" spans="2:35" ht="15.75" customHeight="1" x14ac:dyDescent="0.25">
      <c r="B23" s="766" t="s">
        <v>179</v>
      </c>
      <c r="C23" s="762"/>
      <c r="D23" s="762"/>
      <c r="E23" s="769">
        <f>'اختيار المقررات'!O25</f>
        <v>12000</v>
      </c>
      <c r="F23" s="769"/>
      <c r="G23" s="770"/>
      <c r="H23" s="737" t="s">
        <v>999</v>
      </c>
      <c r="I23" s="738"/>
      <c r="J23" s="739">
        <f>'اختيار المقررات'!X25</f>
        <v>0</v>
      </c>
      <c r="K23" s="739"/>
      <c r="L23" s="740"/>
      <c r="M23" s="738" t="s">
        <v>376</v>
      </c>
      <c r="N23" s="738"/>
      <c r="O23" s="738" t="s">
        <v>377</v>
      </c>
      <c r="P23" s="738"/>
      <c r="Q23" s="738" t="s">
        <v>390</v>
      </c>
      <c r="R23" s="820"/>
    </row>
    <row r="24" spans="2:35" ht="13.8" x14ac:dyDescent="0.25">
      <c r="B24" s="766" t="s">
        <v>378</v>
      </c>
      <c r="C24" s="762"/>
      <c r="D24" s="762"/>
      <c r="E24" s="767">
        <f>'اختيار المقررات'!O27</f>
        <v>0</v>
      </c>
      <c r="F24" s="767"/>
      <c r="G24" s="768"/>
      <c r="H24" s="741" t="s">
        <v>25</v>
      </c>
      <c r="I24" s="742"/>
      <c r="J24" s="767">
        <f>'اختيار المقررات'!O26</f>
        <v>0</v>
      </c>
      <c r="K24" s="767"/>
      <c r="L24" s="768"/>
      <c r="M24" s="742"/>
      <c r="N24" s="742"/>
      <c r="O24" s="742"/>
      <c r="P24" s="742"/>
      <c r="Q24" s="742"/>
      <c r="R24" s="821"/>
    </row>
    <row r="25" spans="2:35" ht="13.8" x14ac:dyDescent="0.25">
      <c r="B25" s="766" t="s">
        <v>370</v>
      </c>
      <c r="C25" s="762"/>
      <c r="D25" s="762"/>
      <c r="E25" s="767" t="str">
        <f>IF(D12="","",'اختيار المقررات'!O28)</f>
        <v/>
      </c>
      <c r="F25" s="767"/>
      <c r="G25" s="768"/>
      <c r="H25" s="822" t="s">
        <v>20</v>
      </c>
      <c r="I25" s="823"/>
      <c r="J25" s="120" t="str">
        <f>'اختيار المقررات'!X28</f>
        <v>لا</v>
      </c>
      <c r="K25" s="120"/>
      <c r="L25" s="121"/>
      <c r="M25" s="742"/>
      <c r="N25" s="742"/>
      <c r="O25" s="742"/>
      <c r="P25" s="742"/>
      <c r="Q25" s="742"/>
      <c r="R25" s="821"/>
    </row>
    <row r="26" spans="2:35" ht="13.8" x14ac:dyDescent="0.25">
      <c r="B26" s="771" t="s">
        <v>23</v>
      </c>
      <c r="C26" s="772"/>
      <c r="D26" s="772"/>
      <c r="E26" s="734" t="str">
        <f>IF(D12="","يجب أن تقوم بإدخال جميع البيانات المطلوبة لتتمكن من التسجيل",'اختيار المقررات'!O29)</f>
        <v>يجب أن تقوم بإدخال جميع البيانات المطلوبة لتتمكن من التسجيل</v>
      </c>
      <c r="F26" s="734"/>
      <c r="G26" s="734"/>
      <c r="H26" s="734"/>
      <c r="I26" s="734"/>
      <c r="J26" s="734"/>
      <c r="K26" s="734"/>
      <c r="L26" s="735"/>
      <c r="M26" s="742"/>
      <c r="N26" s="742"/>
      <c r="O26" s="742"/>
      <c r="P26" s="742"/>
      <c r="Q26" s="742"/>
      <c r="R26" s="821"/>
    </row>
    <row r="27" spans="2:35" ht="21.75" customHeight="1" x14ac:dyDescent="0.25">
      <c r="B27" s="743" t="str">
        <f>'اختيار المقررات'!C25</f>
        <v>منقطع عن التسجيل في</v>
      </c>
      <c r="C27" s="744"/>
      <c r="D27" s="744"/>
      <c r="E27" s="744"/>
      <c r="F27" s="744"/>
      <c r="G27" s="744"/>
      <c r="H27" s="744"/>
      <c r="I27" s="744"/>
      <c r="J27" s="744"/>
      <c r="K27" s="744"/>
      <c r="L27" s="745"/>
      <c r="M27" s="742"/>
      <c r="N27" s="742"/>
      <c r="O27" s="742"/>
      <c r="P27" s="742"/>
      <c r="Q27" s="742"/>
      <c r="R27" s="821"/>
    </row>
    <row r="28" spans="2:35" ht="21.75" customHeight="1" x14ac:dyDescent="0.25">
      <c r="B28" s="209"/>
      <c r="C28" s="210"/>
      <c r="D28" s="210"/>
      <c r="E28" s="210"/>
      <c r="F28" s="210"/>
      <c r="G28" s="210"/>
      <c r="H28" s="210"/>
      <c r="I28" s="210"/>
      <c r="J28" s="210"/>
      <c r="K28" s="210"/>
      <c r="L28" s="211"/>
      <c r="M28" s="742"/>
      <c r="N28" s="742"/>
      <c r="O28" s="742"/>
      <c r="P28" s="742"/>
      <c r="Q28" s="742"/>
      <c r="R28" s="821"/>
    </row>
    <row r="29" spans="2:35" ht="21.75" customHeight="1" x14ac:dyDescent="0.25">
      <c r="B29" s="209"/>
      <c r="C29" s="210"/>
      <c r="D29" s="210"/>
      <c r="E29" s="210"/>
      <c r="F29" s="210"/>
      <c r="G29" s="210"/>
      <c r="H29" s="210"/>
      <c r="I29" s="210"/>
      <c r="J29" s="210"/>
      <c r="K29" s="210"/>
      <c r="L29" s="211"/>
      <c r="M29" s="742"/>
      <c r="N29" s="742"/>
      <c r="O29" s="742"/>
      <c r="P29" s="742"/>
      <c r="Q29" s="742"/>
      <c r="R29" s="821"/>
    </row>
    <row r="30" spans="2:35" ht="21.75" customHeight="1" x14ac:dyDescent="0.25">
      <c r="B30" s="209"/>
      <c r="C30" s="210"/>
      <c r="D30" s="210"/>
      <c r="E30" s="210"/>
      <c r="F30" s="210"/>
      <c r="G30" s="210"/>
      <c r="H30" s="210"/>
      <c r="I30" s="210"/>
      <c r="J30" s="210"/>
      <c r="K30" s="210"/>
      <c r="L30" s="211"/>
      <c r="M30" s="742"/>
      <c r="N30" s="742"/>
      <c r="O30" s="742"/>
      <c r="P30" s="742"/>
      <c r="Q30" s="742"/>
      <c r="R30" s="821"/>
    </row>
    <row r="31" spans="2:35" ht="13.8" x14ac:dyDescent="0.25">
      <c r="B31" s="746" t="str">
        <f>'اختيار المقررات'!C26</f>
        <v/>
      </c>
      <c r="C31" s="747"/>
      <c r="D31" s="747"/>
      <c r="E31" s="747"/>
      <c r="F31" s="747"/>
      <c r="G31" s="747" t="str">
        <f>'اختيار المقررات'!C27</f>
        <v/>
      </c>
      <c r="H31" s="747"/>
      <c r="I31" s="747"/>
      <c r="J31" s="747"/>
      <c r="K31" s="747"/>
      <c r="L31" s="748"/>
      <c r="M31" s="742"/>
      <c r="N31" s="742"/>
      <c r="O31" s="742"/>
      <c r="P31" s="742"/>
      <c r="Q31" s="742"/>
      <c r="R31" s="821"/>
    </row>
    <row r="32" spans="2:35" ht="15" customHeight="1" x14ac:dyDescent="0.25">
      <c r="B32" s="746" t="str">
        <f>'اختيار المقررات'!C28</f>
        <v/>
      </c>
      <c r="C32" s="747"/>
      <c r="D32" s="747"/>
      <c r="E32" s="747"/>
      <c r="F32" s="747"/>
      <c r="G32" s="747" t="str">
        <f>'اختيار المقررات'!C29</f>
        <v/>
      </c>
      <c r="H32" s="747"/>
      <c r="I32" s="747"/>
      <c r="J32" s="747"/>
      <c r="K32" s="747"/>
      <c r="L32" s="748"/>
      <c r="M32" s="742"/>
      <c r="N32" s="742"/>
      <c r="O32" s="742"/>
      <c r="P32" s="742"/>
      <c r="Q32" s="742"/>
      <c r="R32" s="821"/>
    </row>
    <row r="33" spans="2:19" ht="15" customHeight="1" x14ac:dyDescent="0.25">
      <c r="B33" s="824" t="str">
        <f>'اختيار المقررات'!C30</f>
        <v/>
      </c>
      <c r="C33" s="825"/>
      <c r="D33" s="825"/>
      <c r="E33" s="825"/>
      <c r="F33" s="825"/>
      <c r="G33" s="825" t="str">
        <f>'اختيار المقررات'!C31</f>
        <v/>
      </c>
      <c r="H33" s="825"/>
      <c r="I33" s="825"/>
      <c r="J33" s="825"/>
      <c r="K33" s="825"/>
      <c r="L33" s="826"/>
      <c r="M33" s="742"/>
      <c r="N33" s="742"/>
      <c r="O33" s="742"/>
      <c r="P33" s="742"/>
      <c r="Q33" s="742"/>
      <c r="R33" s="821"/>
    </row>
    <row r="34" spans="2:19" ht="17.25" customHeight="1" x14ac:dyDescent="0.25">
      <c r="B34" s="806" t="s">
        <v>391</v>
      </c>
      <c r="C34" s="807"/>
      <c r="D34" s="807"/>
      <c r="E34" s="807"/>
      <c r="F34" s="807"/>
      <c r="G34" s="807"/>
      <c r="H34" s="807"/>
      <c r="I34" s="807"/>
      <c r="J34" s="807"/>
      <c r="K34" s="807"/>
      <c r="L34" s="807"/>
      <c r="M34" s="807"/>
      <c r="N34" s="807"/>
      <c r="O34" s="807"/>
      <c r="P34" s="807"/>
      <c r="Q34" s="807"/>
      <c r="R34" s="808"/>
    </row>
    <row r="35" spans="2:19" ht="17.25" customHeight="1" x14ac:dyDescent="0.25">
      <c r="B35" s="730" t="s">
        <v>1320</v>
      </c>
      <c r="C35" s="730"/>
      <c r="D35" s="730"/>
      <c r="E35" s="730"/>
      <c r="F35" s="730"/>
      <c r="G35" s="730"/>
      <c r="H35" s="730"/>
      <c r="I35" s="730"/>
      <c r="J35" s="730"/>
      <c r="K35" s="730"/>
      <c r="L35" s="730"/>
      <c r="M35" s="730"/>
      <c r="N35" s="730"/>
      <c r="O35" s="730"/>
      <c r="P35" s="730"/>
      <c r="Q35" s="730"/>
      <c r="R35" s="730"/>
    </row>
    <row r="36" spans="2:19" ht="24" customHeight="1" x14ac:dyDescent="0.25">
      <c r="B36" s="809" t="s">
        <v>31</v>
      </c>
      <c r="C36" s="809"/>
      <c r="D36" s="809"/>
      <c r="E36" s="809"/>
      <c r="F36" s="810">
        <f>IF(J25="نعم",'اختيار المقررات'!X29,'اختيار المقررات'!O29)</f>
        <v>12000</v>
      </c>
      <c r="G36" s="810"/>
      <c r="H36" s="733" t="str">
        <f>IF(D4="أنثى","ليرة سورية فقط لا غير من الطالبة","ليرة سورية فقط لا غير من الطالب")&amp;" "&amp;H2</f>
        <v>ليرة سورية فقط لا غير من الطالب 0</v>
      </c>
      <c r="I36" s="733"/>
      <c r="J36" s="733"/>
      <c r="K36" s="733"/>
      <c r="L36" s="733"/>
      <c r="M36" s="733"/>
      <c r="N36" s="733"/>
      <c r="O36" s="733"/>
      <c r="P36" s="733"/>
      <c r="Q36" s="733"/>
      <c r="R36" s="733"/>
    </row>
    <row r="37" spans="2:19" ht="24" customHeight="1" x14ac:dyDescent="0.25">
      <c r="B37" s="809" t="str">
        <f>IF(D4="أنثى","رقمها الامتحاني","رقمه الامتحاني")</f>
        <v>رقمه الامتحاني</v>
      </c>
      <c r="C37" s="809"/>
      <c r="D37" s="809"/>
      <c r="E37" s="815">
        <f>D2</f>
        <v>0</v>
      </c>
      <c r="F37" s="815"/>
      <c r="G37" s="816" t="s">
        <v>32</v>
      </c>
      <c r="H37" s="816"/>
      <c r="I37" s="816"/>
      <c r="J37" s="816"/>
      <c r="K37" s="816"/>
      <c r="L37" s="816"/>
      <c r="M37" s="816"/>
      <c r="N37" s="816"/>
      <c r="O37" s="816"/>
      <c r="P37" s="816"/>
      <c r="Q37" s="816"/>
      <c r="R37" s="816"/>
    </row>
    <row r="38" spans="2:19" ht="12" customHeight="1" x14ac:dyDescent="0.25">
      <c r="B38" s="82"/>
      <c r="C38" s="101"/>
      <c r="D38" s="818"/>
      <c r="E38" s="818"/>
      <c r="F38" s="818"/>
      <c r="G38" s="818"/>
      <c r="H38" s="818"/>
      <c r="I38" s="83"/>
      <c r="J38" s="83"/>
      <c r="K38" s="82"/>
      <c r="L38" s="101"/>
      <c r="M38" s="818"/>
      <c r="N38" s="818"/>
      <c r="O38" s="818"/>
      <c r="P38" s="818"/>
      <c r="Q38" s="83"/>
      <c r="R38" s="83"/>
    </row>
    <row r="39" spans="2:19" ht="27.75" customHeight="1" x14ac:dyDescent="0.35">
      <c r="B39" s="817" t="s">
        <v>26</v>
      </c>
      <c r="C39" s="817"/>
      <c r="D39" s="817"/>
      <c r="E39" s="817"/>
      <c r="F39" s="817"/>
      <c r="G39" s="817"/>
      <c r="H39" s="817"/>
      <c r="I39" s="817"/>
      <c r="J39" s="817"/>
      <c r="K39" s="817"/>
      <c r="L39" s="817"/>
      <c r="M39" s="817"/>
      <c r="N39" s="817"/>
      <c r="O39" s="817"/>
      <c r="P39" s="817"/>
      <c r="Q39" s="817"/>
      <c r="R39" s="817"/>
    </row>
    <row r="40" spans="2:19" ht="15.75" customHeight="1" x14ac:dyDescent="0.25">
      <c r="B40" s="813" t="s">
        <v>30</v>
      </c>
      <c r="C40" s="813"/>
      <c r="D40" s="813"/>
      <c r="E40" s="813"/>
      <c r="F40" s="813"/>
      <c r="G40" s="813"/>
      <c r="H40" s="813"/>
      <c r="I40" s="813"/>
      <c r="J40" s="813"/>
      <c r="K40" s="813"/>
      <c r="L40" s="813"/>
      <c r="M40" s="813"/>
      <c r="N40" s="813"/>
      <c r="O40" s="813"/>
      <c r="P40" s="813"/>
      <c r="Q40" s="813"/>
      <c r="R40" s="813"/>
    </row>
    <row r="41" spans="2:19" ht="22.5" customHeight="1" x14ac:dyDescent="0.25">
      <c r="B41" s="814" t="s">
        <v>31</v>
      </c>
      <c r="C41" s="814"/>
      <c r="D41" s="814"/>
      <c r="E41" s="814"/>
      <c r="F41" s="815">
        <f>'اختيار المقررات'!AE29</f>
        <v>0</v>
      </c>
      <c r="G41" s="815"/>
      <c r="H41" s="819" t="str">
        <f>H36</f>
        <v>ليرة سورية فقط لا غير من الطالب 0</v>
      </c>
      <c r="I41" s="819"/>
      <c r="J41" s="819"/>
      <c r="K41" s="819"/>
      <c r="L41" s="819"/>
      <c r="M41" s="819"/>
      <c r="N41" s="819"/>
      <c r="O41" s="819"/>
      <c r="P41" s="819"/>
      <c r="Q41" s="819"/>
      <c r="R41" s="819"/>
    </row>
    <row r="42" spans="2:19" ht="22.5" customHeight="1" x14ac:dyDescent="0.3">
      <c r="B42" s="811" t="str">
        <f>B37</f>
        <v>رقمه الامتحاني</v>
      </c>
      <c r="C42" s="811"/>
      <c r="D42" s="811"/>
      <c r="E42" s="812">
        <f>E37</f>
        <v>0</v>
      </c>
      <c r="F42" s="812"/>
      <c r="G42" s="805" t="str">
        <f>G37</f>
        <v xml:space="preserve">وتحويله إلى حساب التعليم المفتوح رقم ck1-10173186 وتسليم إشعار القبض إلى صاحب العلاقة  </v>
      </c>
      <c r="H42" s="805"/>
      <c r="I42" s="805"/>
      <c r="J42" s="805"/>
      <c r="K42" s="805"/>
      <c r="L42" s="805"/>
      <c r="M42" s="805"/>
      <c r="N42" s="805"/>
      <c r="O42" s="805"/>
      <c r="P42" s="805"/>
      <c r="Q42" s="805"/>
      <c r="R42" s="805"/>
    </row>
    <row r="43" spans="2:19" ht="9" customHeight="1" x14ac:dyDescent="0.25"/>
    <row r="44" spans="2:19" ht="9" customHeight="1" x14ac:dyDescent="0.25">
      <c r="E44" s="1"/>
      <c r="I44" s="60"/>
      <c r="M44" s="1"/>
      <c r="P44" s="60"/>
    </row>
    <row r="45" spans="2:19" x14ac:dyDescent="0.25">
      <c r="C45" s="89"/>
      <c r="D45" s="89"/>
      <c r="E45" s="89"/>
      <c r="F45" s="89"/>
      <c r="G45" s="89"/>
      <c r="I45" s="60"/>
      <c r="J45" s="60"/>
      <c r="K45" s="60"/>
      <c r="L45" s="60"/>
      <c r="P45" s="60"/>
      <c r="Q45" s="60"/>
      <c r="R45" s="60"/>
      <c r="S45" s="134"/>
    </row>
    <row r="46" spans="2:19" ht="13.8" x14ac:dyDescent="0.25">
      <c r="C46" s="89"/>
      <c r="D46" s="89"/>
      <c r="E46" s="89"/>
      <c r="F46" s="89"/>
      <c r="G46" s="89"/>
      <c r="H46" s="90"/>
      <c r="I46" s="90"/>
      <c r="J46" s="90"/>
      <c r="K46" s="90"/>
      <c r="L46" s="90"/>
      <c r="M46" s="90"/>
      <c r="N46" s="90"/>
      <c r="O46" s="90"/>
      <c r="P46" s="90"/>
      <c r="Q46" s="90"/>
      <c r="R46" s="90"/>
      <c r="S46" s="135"/>
    </row>
    <row r="47" spans="2:19" ht="13.8" x14ac:dyDescent="0.25">
      <c r="C47" s="89"/>
      <c r="D47" s="89"/>
      <c r="E47" s="89"/>
      <c r="F47" s="89"/>
      <c r="G47" s="89"/>
      <c r="H47" s="90"/>
      <c r="I47" s="90"/>
      <c r="J47" s="90"/>
      <c r="K47" s="90"/>
      <c r="L47" s="90"/>
      <c r="M47" s="90"/>
      <c r="N47" s="90"/>
      <c r="O47" s="90"/>
      <c r="P47" s="90"/>
      <c r="Q47" s="90"/>
      <c r="R47" s="90"/>
      <c r="S47" s="135"/>
    </row>
    <row r="48" spans="2:19" ht="13.8" x14ac:dyDescent="0.25">
      <c r="B48"/>
      <c r="C48"/>
      <c r="D48"/>
      <c r="E48"/>
      <c r="F48"/>
      <c r="G48"/>
      <c r="H48"/>
      <c r="I48"/>
      <c r="J48"/>
      <c r="K48"/>
      <c r="L48"/>
      <c r="M48"/>
      <c r="N48"/>
      <c r="O48"/>
      <c r="P48"/>
      <c r="Q48"/>
      <c r="R48"/>
    </row>
    <row r="49" spans="2:18" ht="13.8" x14ac:dyDescent="0.25">
      <c r="B49"/>
      <c r="C49"/>
      <c r="D49"/>
      <c r="E49"/>
      <c r="F49"/>
      <c r="G49"/>
      <c r="H49"/>
      <c r="I49"/>
      <c r="J49"/>
      <c r="K49"/>
      <c r="L49"/>
      <c r="M49"/>
      <c r="N49"/>
      <c r="O49"/>
      <c r="P49"/>
      <c r="Q49"/>
      <c r="R49"/>
    </row>
    <row r="50" spans="2:18" ht="13.8" x14ac:dyDescent="0.25">
      <c r="B50"/>
      <c r="C50"/>
      <c r="D50"/>
      <c r="E50"/>
      <c r="F50"/>
      <c r="G50"/>
      <c r="H50"/>
      <c r="I50"/>
      <c r="J50"/>
      <c r="K50"/>
      <c r="L50"/>
      <c r="M50"/>
      <c r="N50"/>
      <c r="O50"/>
      <c r="P50"/>
      <c r="Q50"/>
      <c r="R50"/>
    </row>
    <row r="51" spans="2:18" ht="13.8" x14ac:dyDescent="0.25">
      <c r="B51"/>
      <c r="C51"/>
      <c r="D51"/>
      <c r="E51"/>
      <c r="F51"/>
      <c r="G51"/>
      <c r="H51"/>
      <c r="I51"/>
      <c r="J51"/>
      <c r="K51"/>
      <c r="L51"/>
      <c r="M51"/>
      <c r="N51"/>
      <c r="O51"/>
      <c r="P51"/>
      <c r="Q51"/>
      <c r="R51"/>
    </row>
  </sheetData>
  <sheetProtection algorithmName="SHA-512" hashValue="3LVdoqpNkLWRhg0dBvhqqgacsmKPlgfPzOdA0DACOVI9JyFec/Mtjg+IRenP63Sxsgr64kCYVbIl/WrddQA2QA==" saltValue="D/qk98x0tzndd0kzIxZaLw==" spinCount="100000" sheet="1" selectLockedCells="1" selectUnlockedCells="1"/>
  <mergeCells count="133">
    <mergeCell ref="G42:R42"/>
    <mergeCell ref="B32:F32"/>
    <mergeCell ref="B34:R34"/>
    <mergeCell ref="B36:E36"/>
    <mergeCell ref="F36:G36"/>
    <mergeCell ref="B42:D42"/>
    <mergeCell ref="E42:F42"/>
    <mergeCell ref="B40:R40"/>
    <mergeCell ref="B41:E41"/>
    <mergeCell ref="F41:G41"/>
    <mergeCell ref="G37:R37"/>
    <mergeCell ref="B39:R39"/>
    <mergeCell ref="D38:H38"/>
    <mergeCell ref="M38:P38"/>
    <mergeCell ref="H41:R41"/>
    <mergeCell ref="Q23:R33"/>
    <mergeCell ref="H25:I25"/>
    <mergeCell ref="M23:N33"/>
    <mergeCell ref="O23:P33"/>
    <mergeCell ref="B37:D37"/>
    <mergeCell ref="E37:F37"/>
    <mergeCell ref="B33:F33"/>
    <mergeCell ref="G32:L32"/>
    <mergeCell ref="G33:L33"/>
    <mergeCell ref="B1:E1"/>
    <mergeCell ref="B2:C2"/>
    <mergeCell ref="D2:E2"/>
    <mergeCell ref="F2:G2"/>
    <mergeCell ref="H2:J2"/>
    <mergeCell ref="M2:N2"/>
    <mergeCell ref="B22:D22"/>
    <mergeCell ref="B7:C7"/>
    <mergeCell ref="B8:R9"/>
    <mergeCell ref="D11:G11"/>
    <mergeCell ref="L11:O11"/>
    <mergeCell ref="D13:G13"/>
    <mergeCell ref="L13:O13"/>
    <mergeCell ref="E22:I22"/>
    <mergeCell ref="K22:L22"/>
    <mergeCell ref="N22:O22"/>
    <mergeCell ref="H7:I7"/>
    <mergeCell ref="K7:R7"/>
    <mergeCell ref="D12:G12"/>
    <mergeCell ref="L12:O12"/>
    <mergeCell ref="D14:G14"/>
    <mergeCell ref="L14:O14"/>
    <mergeCell ref="D15:G15"/>
    <mergeCell ref="L15:O15"/>
    <mergeCell ref="B3:C3"/>
    <mergeCell ref="D3:E3"/>
    <mergeCell ref="N3:P3"/>
    <mergeCell ref="Q3:R3"/>
    <mergeCell ref="P6:R6"/>
    <mergeCell ref="B4:C4"/>
    <mergeCell ref="D4:E4"/>
    <mergeCell ref="F4:G4"/>
    <mergeCell ref="H4:I4"/>
    <mergeCell ref="K4:M4"/>
    <mergeCell ref="B6:C6"/>
    <mergeCell ref="D6:E6"/>
    <mergeCell ref="F6:G6"/>
    <mergeCell ref="H6:I6"/>
    <mergeCell ref="K6:M6"/>
    <mergeCell ref="B5:C5"/>
    <mergeCell ref="D5:E5"/>
    <mergeCell ref="F5:G5"/>
    <mergeCell ref="H5:I5"/>
    <mergeCell ref="B26:D26"/>
    <mergeCell ref="D7:E7"/>
    <mergeCell ref="G21:J21"/>
    <mergeCell ref="K21:L21"/>
    <mergeCell ref="M21:P21"/>
    <mergeCell ref="Q21:R21"/>
    <mergeCell ref="F7:G7"/>
    <mergeCell ref="D17:G17"/>
    <mergeCell ref="L17:O17"/>
    <mergeCell ref="D18:G18"/>
    <mergeCell ref="D19:G19"/>
    <mergeCell ref="L19:O19"/>
    <mergeCell ref="B21:E21"/>
    <mergeCell ref="L18:O18"/>
    <mergeCell ref="D16:G16"/>
    <mergeCell ref="L16:O16"/>
    <mergeCell ref="AE16:AG16"/>
    <mergeCell ref="AE17:AG17"/>
    <mergeCell ref="B24:D24"/>
    <mergeCell ref="E24:G24"/>
    <mergeCell ref="J24:L24"/>
    <mergeCell ref="B25:D25"/>
    <mergeCell ref="E25:G25"/>
    <mergeCell ref="B23:D23"/>
    <mergeCell ref="E23:G23"/>
    <mergeCell ref="AE15:AG15"/>
    <mergeCell ref="F1:R1"/>
    <mergeCell ref="N4:P4"/>
    <mergeCell ref="Q4:R4"/>
    <mergeCell ref="AD1:AH2"/>
    <mergeCell ref="AE3:AG3"/>
    <mergeCell ref="AE4:AG4"/>
    <mergeCell ref="AE5:AG5"/>
    <mergeCell ref="AE6:AG6"/>
    <mergeCell ref="K5:M5"/>
    <mergeCell ref="N5:O5"/>
    <mergeCell ref="P5:R5"/>
    <mergeCell ref="N6:O6"/>
    <mergeCell ref="J3:L3"/>
    <mergeCell ref="F3:G3"/>
    <mergeCell ref="H3:I3"/>
    <mergeCell ref="K2:L2"/>
    <mergeCell ref="B35:R35"/>
    <mergeCell ref="AE7:AG7"/>
    <mergeCell ref="AE8:AG8"/>
    <mergeCell ref="AE9:AG9"/>
    <mergeCell ref="AE10:AG10"/>
    <mergeCell ref="AE11:AG11"/>
    <mergeCell ref="AE12:AG12"/>
    <mergeCell ref="B20:R20"/>
    <mergeCell ref="H36:R36"/>
    <mergeCell ref="AE18:AG18"/>
    <mergeCell ref="AE19:AG19"/>
    <mergeCell ref="AE20:AG20"/>
    <mergeCell ref="AE21:AG21"/>
    <mergeCell ref="AE22:AG22"/>
    <mergeCell ref="E26:L26"/>
    <mergeCell ref="P22:R22"/>
    <mergeCell ref="H23:I23"/>
    <mergeCell ref="J23:L23"/>
    <mergeCell ref="H24:I24"/>
    <mergeCell ref="B27:L27"/>
    <mergeCell ref="B31:F31"/>
    <mergeCell ref="G31:L31"/>
    <mergeCell ref="AE13:AG13"/>
    <mergeCell ref="AE14:AG14"/>
  </mergeCells>
  <conditionalFormatting sqref="B38:R38">
    <cfRule type="expression" dxfId="3120" priority="32">
      <formula>#REF!="لا"</formula>
    </cfRule>
  </conditionalFormatting>
  <conditionalFormatting sqref="B39:R40 B41:H41 B42:R42">
    <cfRule type="expression" dxfId="3119" priority="33">
      <formula>$K$25="لا"</formula>
    </cfRule>
  </conditionalFormatting>
  <conditionalFormatting sqref="B39:R44">
    <cfRule type="expression" dxfId="3118" priority="1">
      <formula>$J$25="لا"</formula>
    </cfRule>
  </conditionalFormatting>
  <conditionalFormatting sqref="C13:I19">
    <cfRule type="expression" dxfId="3117" priority="23">
      <formula>$C$13=""</formula>
    </cfRule>
  </conditionalFormatting>
  <conditionalFormatting sqref="C14:I19">
    <cfRule type="expression" dxfId="3116" priority="22">
      <formula>$C$14=""</formula>
    </cfRule>
  </conditionalFormatting>
  <conditionalFormatting sqref="C15:I19">
    <cfRule type="expression" dxfId="3115" priority="21">
      <formula>$C$15=""</formula>
    </cfRule>
  </conditionalFormatting>
  <conditionalFormatting sqref="C16:I19">
    <cfRule type="expression" dxfId="3114" priority="20">
      <formula>$C$16=""</formula>
    </cfRule>
  </conditionalFormatting>
  <conditionalFormatting sqref="C17:I19">
    <cfRule type="expression" dxfId="3113" priority="19">
      <formula>$C$17=""</formula>
    </cfRule>
  </conditionalFormatting>
  <conditionalFormatting sqref="C18:I19">
    <cfRule type="expression" dxfId="3112" priority="18">
      <formula>$C$18=""</formula>
    </cfRule>
  </conditionalFormatting>
  <conditionalFormatting sqref="C19:I19">
    <cfRule type="expression" dxfId="3111" priority="17">
      <formula>$C$19=""</formula>
    </cfRule>
  </conditionalFormatting>
  <conditionalFormatting sqref="C11:Q19">
    <cfRule type="expression" dxfId="3110" priority="24">
      <formula>$C$12=""</formula>
    </cfRule>
  </conditionalFormatting>
  <conditionalFormatting sqref="C46:S47">
    <cfRule type="expression" dxfId="3109" priority="34">
      <formula>$K$26="لا"</formula>
    </cfRule>
  </conditionalFormatting>
  <conditionalFormatting sqref="K11:Q19">
    <cfRule type="expression" dxfId="3108" priority="16">
      <formula>$K$12=""</formula>
    </cfRule>
  </conditionalFormatting>
  <conditionalFormatting sqref="K13:Q19">
    <cfRule type="expression" dxfId="3107" priority="15">
      <formula>$K$13=""</formula>
    </cfRule>
  </conditionalFormatting>
  <conditionalFormatting sqref="K14:Q19">
    <cfRule type="expression" dxfId="3106" priority="14">
      <formula>$K$14=""</formula>
    </cfRule>
  </conditionalFormatting>
  <conditionalFormatting sqref="K15:Q19">
    <cfRule type="expression" dxfId="3105" priority="13">
      <formula>$K$15=""</formula>
    </cfRule>
  </conditionalFormatting>
  <conditionalFormatting sqref="K16:Q19">
    <cfRule type="expression" dxfId="3104" priority="12">
      <formula>$K$16=""</formula>
    </cfRule>
  </conditionalFormatting>
  <conditionalFormatting sqref="K17:Q19">
    <cfRule type="expression" dxfId="3103" priority="11">
      <formula>$K$17=""</formula>
    </cfRule>
  </conditionalFormatting>
  <conditionalFormatting sqref="K18:Q19">
    <cfRule type="expression" dxfId="3102" priority="10">
      <formula>$K$18=""</formula>
    </cfRule>
  </conditionalFormatting>
  <conditionalFormatting sqref="K19:Q19">
    <cfRule type="expression" dxfId="3101" priority="9">
      <formula>$K$19=""</formula>
    </cfRule>
  </conditionalFormatting>
  <conditionalFormatting sqref="AC1">
    <cfRule type="expression" dxfId="3100" priority="3">
      <formula>AC1&lt;&gt;""</formula>
    </cfRule>
  </conditionalFormatting>
  <conditionalFormatting sqref="AD1:AH2">
    <cfRule type="expression" dxfId="3099" priority="2">
      <formula>$AD$1&lt;&gt;""</formula>
    </cfRule>
  </conditionalFormatting>
  <conditionalFormatting sqref="AE3:AE22">
    <cfRule type="expression" dxfId="3098" priority="4">
      <formula>AE3&lt;&gt;""</formula>
    </cfRule>
  </conditionalFormatting>
  <dataValidations count="2">
    <dataValidation errorStyle="warning" allowBlank="1" showInputMessage="1" showErrorMessage="1" sqref="B8:R9" xr:uid="{00000000-0002-0000-0300-000000000000}"/>
    <dataValidation errorStyle="information" allowBlank="1" showInputMessage="1" showErrorMessage="1" sqref="D13:G13" xr:uid="{00000000-0002-0000-0300-000001000000}"/>
  </dataValidations>
  <printOptions horizontalCentered="1" verticalCentered="1"/>
  <pageMargins left="0.19685039370078741" right="0.19685039370078741" top="0.19685039370078741" bottom="0.19685039370078741" header="0.11811023622047245" footer="0.11811023622047245"/>
  <pageSetup paperSize="9" scale="9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EO5"/>
  <sheetViews>
    <sheetView rightToLeft="1" workbookViewId="0">
      <selection activeCell="G9" sqref="G9"/>
    </sheetView>
  </sheetViews>
  <sheetFormatPr defaultColWidth="9" defaultRowHeight="13.8" x14ac:dyDescent="0.25"/>
  <cols>
    <col min="1" max="1" width="10.8984375" style="1" bestFit="1" customWidth="1"/>
    <col min="2" max="2" width="14.69921875" style="1" bestFit="1" customWidth="1"/>
    <col min="3" max="3" width="5" style="1" bestFit="1" customWidth="1"/>
    <col min="4" max="4" width="5.19921875" style="1" bestFit="1" customWidth="1"/>
    <col min="5" max="5" width="11.19921875" style="1" bestFit="1" customWidth="1"/>
    <col min="6" max="6" width="11.8984375" style="1" bestFit="1" customWidth="1"/>
    <col min="7" max="7" width="14.69921875" style="1" bestFit="1" customWidth="1"/>
    <col min="8" max="8" width="13.19921875" style="1" bestFit="1" customWidth="1"/>
    <col min="9" max="9" width="7.19921875" style="1" bestFit="1" customWidth="1"/>
    <col min="10" max="10" width="12.3984375" style="1" bestFit="1" customWidth="1"/>
    <col min="11" max="11" width="14.19921875" style="1" bestFit="1" customWidth="1"/>
    <col min="12" max="12" width="13.09765625" style="1" bestFit="1" customWidth="1"/>
    <col min="13" max="13" width="7.8984375" style="1" bestFit="1" customWidth="1"/>
    <col min="14" max="14" width="11" style="1" bestFit="1" customWidth="1"/>
    <col min="15" max="15" width="12.59765625" style="1" bestFit="1" customWidth="1"/>
    <col min="16" max="16" width="10.69921875" style="1" bestFit="1" customWidth="1"/>
    <col min="17" max="17" width="10.59765625" style="1" bestFit="1" customWidth="1"/>
    <col min="18" max="18" width="9.59765625" style="1" bestFit="1" customWidth="1"/>
    <col min="19" max="19" width="5.8984375" style="1" bestFit="1" customWidth="1"/>
    <col min="20" max="20" width="4.19921875" style="1" bestFit="1" customWidth="1"/>
    <col min="21" max="21" width="5.19921875" style="1" bestFit="1" customWidth="1"/>
    <col min="22" max="22" width="4.19921875" style="1" bestFit="1" customWidth="1"/>
    <col min="23" max="23" width="5.19921875" style="1" bestFit="1" customWidth="1"/>
    <col min="24" max="24" width="4.19921875" style="1" bestFit="1" customWidth="1"/>
    <col min="25" max="25" width="5.19921875" style="1" bestFit="1" customWidth="1"/>
    <col min="26" max="26" width="4.19921875" style="1" bestFit="1" customWidth="1"/>
    <col min="27" max="27" width="5.19921875" style="1" bestFit="1" customWidth="1"/>
    <col min="28" max="28" width="4.19921875" style="1" bestFit="1" customWidth="1"/>
    <col min="29" max="29" width="5.19921875" style="1" bestFit="1" customWidth="1"/>
    <col min="30" max="30" width="4.19921875" style="1" bestFit="1" customWidth="1"/>
    <col min="31" max="31" width="5.19921875" style="1" bestFit="1" customWidth="1"/>
    <col min="32" max="32" width="4.19921875" style="1" bestFit="1" customWidth="1"/>
    <col min="33" max="33" width="5.19921875" style="1" bestFit="1" customWidth="1"/>
    <col min="34" max="34" width="4.19921875" style="1" bestFit="1" customWidth="1"/>
    <col min="35" max="35" width="5.19921875" style="1" bestFit="1" customWidth="1"/>
    <col min="36" max="36" width="4.19921875" style="1" bestFit="1" customWidth="1"/>
    <col min="37" max="37" width="5.19921875" style="1" bestFit="1" customWidth="1"/>
    <col min="38" max="38" width="4.19921875" style="1" bestFit="1" customWidth="1"/>
    <col min="39" max="39" width="5.19921875" style="1" bestFit="1" customWidth="1"/>
    <col min="40" max="40" width="4.19921875" style="1" bestFit="1" customWidth="1"/>
    <col min="41" max="41" width="5.19921875" style="1" bestFit="1" customWidth="1"/>
    <col min="42" max="42" width="4.19921875" style="1" bestFit="1" customWidth="1"/>
    <col min="43" max="43" width="5.19921875" style="1" bestFit="1" customWidth="1"/>
    <col min="44" max="44" width="4.19921875" style="1" bestFit="1" customWidth="1"/>
    <col min="45" max="45" width="5.19921875" style="1" bestFit="1" customWidth="1"/>
    <col min="46" max="46" width="4.19921875" style="1" bestFit="1" customWidth="1"/>
    <col min="47" max="47" width="5.19921875" style="1" bestFit="1" customWidth="1"/>
    <col min="48" max="48" width="4.19921875" style="1" bestFit="1" customWidth="1"/>
    <col min="49" max="49" width="5.19921875" style="1" bestFit="1" customWidth="1"/>
    <col min="50" max="50" width="4.19921875" style="1" bestFit="1" customWidth="1"/>
    <col min="51" max="51" width="5.19921875" style="1" bestFit="1" customWidth="1"/>
    <col min="52" max="52" width="4.19921875" style="1" bestFit="1" customWidth="1"/>
    <col min="53" max="53" width="5.19921875" style="1" bestFit="1" customWidth="1"/>
    <col min="54" max="54" width="4.19921875" style="1" bestFit="1" customWidth="1"/>
    <col min="55" max="55" width="5.19921875" style="1" bestFit="1" customWidth="1"/>
    <col min="56" max="56" width="4.19921875" style="1" bestFit="1" customWidth="1"/>
    <col min="57" max="57" width="5.19921875" style="1" bestFit="1" customWidth="1"/>
    <col min="58" max="58" width="4.19921875" style="1" bestFit="1" customWidth="1"/>
    <col min="59" max="59" width="5.19921875" style="1" bestFit="1" customWidth="1"/>
    <col min="60" max="60" width="4.19921875" style="1" bestFit="1" customWidth="1"/>
    <col min="61" max="61" width="5.19921875" style="1" bestFit="1" customWidth="1"/>
    <col min="62" max="62" width="4.19921875" style="1" bestFit="1" customWidth="1"/>
    <col min="63" max="63" width="5.19921875" style="1" bestFit="1" customWidth="1"/>
    <col min="64" max="64" width="4.19921875" style="1" bestFit="1" customWidth="1"/>
    <col min="65" max="65" width="5.19921875" style="1" bestFit="1" customWidth="1"/>
    <col min="66" max="66" width="4.19921875" style="1" bestFit="1" customWidth="1"/>
    <col min="67" max="67" width="5.19921875" style="1" bestFit="1" customWidth="1"/>
    <col min="68" max="68" width="4.19921875" style="1" bestFit="1" customWidth="1"/>
    <col min="69" max="69" width="5.19921875" style="1" bestFit="1" customWidth="1"/>
    <col min="70" max="70" width="4.19921875" style="1" bestFit="1" customWidth="1"/>
    <col min="71" max="71" width="5.19921875" style="1" bestFit="1" customWidth="1"/>
    <col min="72" max="72" width="4.19921875" style="1" bestFit="1" customWidth="1"/>
    <col min="73" max="73" width="5.19921875" style="1" bestFit="1" customWidth="1"/>
    <col min="74" max="74" width="4.19921875" style="1" bestFit="1" customWidth="1"/>
    <col min="75" max="75" width="5.19921875" style="1" bestFit="1" customWidth="1"/>
    <col min="76" max="76" width="4.19921875" style="1" bestFit="1" customWidth="1"/>
    <col min="77" max="77" width="5.19921875" style="1" bestFit="1" customWidth="1"/>
    <col min="78" max="78" width="4.19921875" style="1" bestFit="1" customWidth="1"/>
    <col min="79" max="79" width="5.19921875" style="1" bestFit="1" customWidth="1"/>
    <col min="80" max="80" width="4.19921875" style="1" bestFit="1" customWidth="1"/>
    <col min="81" max="81" width="5.19921875" style="1" bestFit="1" customWidth="1"/>
    <col min="82" max="82" width="4.19921875" style="1" bestFit="1" customWidth="1"/>
    <col min="83" max="83" width="5.19921875" style="1" bestFit="1" customWidth="1"/>
    <col min="84" max="84" width="4.19921875" style="1" bestFit="1" customWidth="1"/>
    <col min="85" max="85" width="5.19921875" style="1" bestFit="1" customWidth="1"/>
    <col min="86" max="86" width="4.19921875" style="1" bestFit="1" customWidth="1"/>
    <col min="87" max="87" width="5.19921875" style="1" bestFit="1" customWidth="1"/>
    <col min="88" max="88" width="4.19921875" style="1" bestFit="1" customWidth="1"/>
    <col min="89" max="89" width="5.19921875" style="1" bestFit="1" customWidth="1"/>
    <col min="90" max="90" width="4.19921875" style="1" bestFit="1" customWidth="1"/>
    <col min="91" max="91" width="5.19921875" style="1" bestFit="1" customWidth="1"/>
    <col min="92" max="92" width="4.19921875" style="1" bestFit="1" customWidth="1"/>
    <col min="93" max="93" width="5.19921875" style="1" bestFit="1" customWidth="1"/>
    <col min="94" max="94" width="4.19921875" style="1" bestFit="1" customWidth="1"/>
    <col min="95" max="95" width="5.19921875" style="1" bestFit="1" customWidth="1"/>
    <col min="96" max="96" width="4.19921875" style="1" bestFit="1" customWidth="1"/>
    <col min="97" max="97" width="5.19921875" style="1" bestFit="1" customWidth="1"/>
    <col min="98" max="98" width="4.19921875" style="1" bestFit="1" customWidth="1"/>
    <col min="99" max="99" width="5.19921875" style="1" bestFit="1" customWidth="1"/>
    <col min="100" max="100" width="4.19921875" style="1" bestFit="1" customWidth="1"/>
    <col min="101" max="101" width="5.19921875" style="1" bestFit="1" customWidth="1"/>
    <col min="102" max="102" width="4.19921875" style="1" bestFit="1" customWidth="1"/>
    <col min="103" max="103" width="5.19921875" style="1" bestFit="1" customWidth="1"/>
    <col min="104" max="104" width="4.19921875" style="1" bestFit="1" customWidth="1"/>
    <col min="105" max="105" width="5.19921875" style="1" bestFit="1" customWidth="1"/>
    <col min="106" max="106" width="4.19921875" style="1" bestFit="1" customWidth="1"/>
    <col min="107" max="107" width="5.19921875" style="1" bestFit="1" customWidth="1"/>
    <col min="108" max="108" width="4.19921875" style="1" bestFit="1" customWidth="1"/>
    <col min="109" max="109" width="5.19921875" style="1" bestFit="1" customWidth="1"/>
    <col min="110" max="110" width="4.19921875" style="1" bestFit="1" customWidth="1"/>
    <col min="111" max="111" width="5.19921875" style="1" bestFit="1" customWidth="1"/>
    <col min="112" max="112" width="4.19921875" style="1" bestFit="1" customWidth="1"/>
    <col min="113" max="113" width="5.19921875" style="1" bestFit="1" customWidth="1"/>
    <col min="114" max="114" width="4.19921875" style="1" bestFit="1" customWidth="1"/>
    <col min="115" max="115" width="5.19921875" style="1" bestFit="1" customWidth="1"/>
    <col min="116" max="131" width="10.19921875" style="1" customWidth="1"/>
    <col min="132" max="132" width="14.3984375" style="1" bestFit="1" customWidth="1"/>
    <col min="133" max="140" width="10.19921875" style="1" customWidth="1"/>
    <col min="141" max="141" width="21.19921875" style="1" customWidth="1"/>
    <col min="142" max="16384" width="9" style="1"/>
  </cols>
  <sheetData>
    <row r="1" spans="1:145" s="102" customFormat="1" ht="18" thickBot="1" x14ac:dyDescent="0.3">
      <c r="A1" s="857"/>
      <c r="B1" s="858">
        <v>9999</v>
      </c>
      <c r="C1" s="859" t="s">
        <v>33</v>
      </c>
      <c r="D1" s="859"/>
      <c r="E1" s="859"/>
      <c r="F1" s="859"/>
      <c r="G1" s="859"/>
      <c r="H1" s="859"/>
      <c r="I1" s="859"/>
      <c r="J1" s="859"/>
      <c r="K1" s="860" t="s">
        <v>16</v>
      </c>
      <c r="L1" s="863" t="s">
        <v>168</v>
      </c>
      <c r="M1" s="854" t="s">
        <v>166</v>
      </c>
      <c r="N1" s="854" t="s">
        <v>167</v>
      </c>
      <c r="O1" s="868" t="s">
        <v>55</v>
      </c>
      <c r="P1" s="859" t="s">
        <v>34</v>
      </c>
      <c r="Q1" s="859"/>
      <c r="R1" s="859"/>
      <c r="S1" s="871" t="s">
        <v>9</v>
      </c>
      <c r="T1" s="865" t="s">
        <v>35</v>
      </c>
      <c r="U1" s="866"/>
      <c r="V1" s="866"/>
      <c r="W1" s="866"/>
      <c r="X1" s="866"/>
      <c r="Y1" s="866"/>
      <c r="Z1" s="866"/>
      <c r="AA1" s="866"/>
      <c r="AB1" s="866"/>
      <c r="AC1" s="866"/>
      <c r="AD1" s="866"/>
      <c r="AE1" s="866"/>
      <c r="AF1" s="866"/>
      <c r="AG1" s="866"/>
      <c r="AH1" s="866"/>
      <c r="AI1" s="866"/>
      <c r="AJ1" s="866"/>
      <c r="AK1" s="866"/>
      <c r="AL1" s="866"/>
      <c r="AM1" s="866"/>
      <c r="AN1" s="866"/>
      <c r="AO1" s="866"/>
      <c r="AP1" s="866"/>
      <c r="AQ1" s="867"/>
      <c r="AR1" s="865" t="s">
        <v>21</v>
      </c>
      <c r="AS1" s="866"/>
      <c r="AT1" s="866"/>
      <c r="AU1" s="866"/>
      <c r="AV1" s="866"/>
      <c r="AW1" s="866"/>
      <c r="AX1" s="866"/>
      <c r="AY1" s="866"/>
      <c r="AZ1" s="866"/>
      <c r="BA1" s="866"/>
      <c r="BB1" s="866"/>
      <c r="BC1" s="866"/>
      <c r="BD1" s="866"/>
      <c r="BE1" s="866"/>
      <c r="BF1" s="866"/>
      <c r="BG1" s="866"/>
      <c r="BH1" s="866"/>
      <c r="BI1" s="866"/>
      <c r="BJ1" s="866"/>
      <c r="BK1" s="866"/>
      <c r="BL1" s="866"/>
      <c r="BM1" s="866"/>
      <c r="BN1" s="866"/>
      <c r="BO1" s="867"/>
      <c r="BP1" s="865" t="s">
        <v>36</v>
      </c>
      <c r="BQ1" s="866"/>
      <c r="BR1" s="866"/>
      <c r="BS1" s="866"/>
      <c r="BT1" s="866"/>
      <c r="BU1" s="866"/>
      <c r="BV1" s="866"/>
      <c r="BW1" s="866"/>
      <c r="BX1" s="866"/>
      <c r="BY1" s="866"/>
      <c r="BZ1" s="866"/>
      <c r="CA1" s="866"/>
      <c r="CB1" s="866"/>
      <c r="CC1" s="866"/>
      <c r="CD1" s="866"/>
      <c r="CE1" s="866"/>
      <c r="CF1" s="866"/>
      <c r="CG1" s="866"/>
      <c r="CH1" s="866"/>
      <c r="CI1" s="866"/>
      <c r="CJ1" s="866"/>
      <c r="CK1" s="866"/>
      <c r="CL1" s="866"/>
      <c r="CM1" s="867"/>
      <c r="CN1" s="865" t="s">
        <v>37</v>
      </c>
      <c r="CO1" s="866"/>
      <c r="CP1" s="866"/>
      <c r="CQ1" s="866"/>
      <c r="CR1" s="866"/>
      <c r="CS1" s="866"/>
      <c r="CT1" s="866"/>
      <c r="CU1" s="866"/>
      <c r="CV1" s="866"/>
      <c r="CW1" s="866"/>
      <c r="CX1" s="866"/>
      <c r="CY1" s="866"/>
      <c r="CZ1" s="866"/>
      <c r="DA1" s="866"/>
      <c r="DB1" s="866"/>
      <c r="DC1" s="866"/>
      <c r="DD1" s="866"/>
      <c r="DE1" s="866"/>
      <c r="DF1" s="866"/>
      <c r="DG1" s="866"/>
      <c r="DH1" s="866"/>
      <c r="DI1" s="866"/>
      <c r="DJ1" s="866"/>
      <c r="DK1" s="867"/>
      <c r="DL1" s="884" t="s">
        <v>1</v>
      </c>
      <c r="DM1" s="885"/>
      <c r="DN1" s="886"/>
      <c r="DO1" s="886"/>
      <c r="DP1" s="890" t="s">
        <v>1000</v>
      </c>
      <c r="DQ1" s="891"/>
      <c r="DR1" s="891"/>
      <c r="DS1" s="891"/>
      <c r="DT1" s="891"/>
      <c r="DU1" s="891"/>
      <c r="DV1" s="891"/>
      <c r="DW1" s="891"/>
      <c r="DX1" s="890" t="s">
        <v>38</v>
      </c>
      <c r="DY1" s="891"/>
      <c r="DZ1" s="891"/>
      <c r="EA1" s="892"/>
      <c r="EB1" s="890" t="s">
        <v>1001</v>
      </c>
      <c r="EC1" s="891"/>
      <c r="ED1" s="891"/>
      <c r="EE1" s="892"/>
      <c r="EF1" s="893" t="s">
        <v>1002</v>
      </c>
      <c r="EG1" s="859"/>
      <c r="EH1" s="859"/>
      <c r="EI1" s="859"/>
      <c r="EJ1" s="859"/>
      <c r="EK1" s="859"/>
      <c r="EL1" s="91"/>
    </row>
    <row r="2" spans="1:145" s="102" customFormat="1" ht="18" thickBot="1" x14ac:dyDescent="0.3">
      <c r="A2" s="857"/>
      <c r="B2" s="858"/>
      <c r="C2" s="859"/>
      <c r="D2" s="859"/>
      <c r="E2" s="859"/>
      <c r="F2" s="859"/>
      <c r="G2" s="859"/>
      <c r="H2" s="859"/>
      <c r="I2" s="859"/>
      <c r="J2" s="859"/>
      <c r="K2" s="861"/>
      <c r="L2" s="864"/>
      <c r="M2" s="855"/>
      <c r="N2" s="855"/>
      <c r="O2" s="869"/>
      <c r="P2" s="859"/>
      <c r="Q2" s="859"/>
      <c r="R2" s="859"/>
      <c r="S2" s="871"/>
      <c r="T2" s="874" t="s">
        <v>17</v>
      </c>
      <c r="U2" s="875"/>
      <c r="V2" s="875"/>
      <c r="W2" s="875"/>
      <c r="X2" s="875"/>
      <c r="Y2" s="875"/>
      <c r="Z2" s="875"/>
      <c r="AA2" s="875"/>
      <c r="AB2" s="875"/>
      <c r="AC2" s="875"/>
      <c r="AD2" s="875"/>
      <c r="AE2" s="876"/>
      <c r="AF2" s="877" t="s">
        <v>18</v>
      </c>
      <c r="AG2" s="875"/>
      <c r="AH2" s="875"/>
      <c r="AI2" s="875"/>
      <c r="AJ2" s="875"/>
      <c r="AK2" s="875"/>
      <c r="AL2" s="875"/>
      <c r="AM2" s="875"/>
      <c r="AN2" s="875"/>
      <c r="AO2" s="875"/>
      <c r="AP2" s="875"/>
      <c r="AQ2" s="878"/>
      <c r="AR2" s="874" t="s">
        <v>17</v>
      </c>
      <c r="AS2" s="875"/>
      <c r="AT2" s="875"/>
      <c r="AU2" s="875"/>
      <c r="AV2" s="875"/>
      <c r="AW2" s="875"/>
      <c r="AX2" s="875"/>
      <c r="AY2" s="875"/>
      <c r="AZ2" s="875"/>
      <c r="BA2" s="875"/>
      <c r="BB2" s="875"/>
      <c r="BC2" s="876"/>
      <c r="BD2" s="877" t="s">
        <v>18</v>
      </c>
      <c r="BE2" s="875"/>
      <c r="BF2" s="875"/>
      <c r="BG2" s="875"/>
      <c r="BH2" s="875"/>
      <c r="BI2" s="875"/>
      <c r="BJ2" s="875"/>
      <c r="BK2" s="875"/>
      <c r="BL2" s="875"/>
      <c r="BM2" s="875"/>
      <c r="BN2" s="875"/>
      <c r="BO2" s="878"/>
      <c r="BP2" s="874" t="s">
        <v>17</v>
      </c>
      <c r="BQ2" s="875"/>
      <c r="BR2" s="875"/>
      <c r="BS2" s="875"/>
      <c r="BT2" s="875"/>
      <c r="BU2" s="875"/>
      <c r="BV2" s="875"/>
      <c r="BW2" s="875"/>
      <c r="BX2" s="875"/>
      <c r="BY2" s="875"/>
      <c r="BZ2" s="875"/>
      <c r="CA2" s="876"/>
      <c r="CB2" s="877" t="s">
        <v>18</v>
      </c>
      <c r="CC2" s="875"/>
      <c r="CD2" s="875"/>
      <c r="CE2" s="875"/>
      <c r="CF2" s="875"/>
      <c r="CG2" s="875"/>
      <c r="CH2" s="875"/>
      <c r="CI2" s="875"/>
      <c r="CJ2" s="875"/>
      <c r="CK2" s="875"/>
      <c r="CL2" s="875"/>
      <c r="CM2" s="878"/>
      <c r="CN2" s="874" t="s">
        <v>17</v>
      </c>
      <c r="CO2" s="875"/>
      <c r="CP2" s="875"/>
      <c r="CQ2" s="875"/>
      <c r="CR2" s="875"/>
      <c r="CS2" s="875"/>
      <c r="CT2" s="875"/>
      <c r="CU2" s="875"/>
      <c r="CV2" s="875"/>
      <c r="CW2" s="875"/>
      <c r="CX2" s="875"/>
      <c r="CY2" s="876"/>
      <c r="CZ2" s="877" t="s">
        <v>18</v>
      </c>
      <c r="DA2" s="875"/>
      <c r="DB2" s="875"/>
      <c r="DC2" s="875"/>
      <c r="DD2" s="875"/>
      <c r="DE2" s="875"/>
      <c r="DF2" s="875"/>
      <c r="DG2" s="875"/>
      <c r="DH2" s="875"/>
      <c r="DI2" s="875"/>
      <c r="DJ2" s="875"/>
      <c r="DK2" s="878"/>
      <c r="DL2" s="887"/>
      <c r="DM2" s="888"/>
      <c r="DN2" s="889"/>
      <c r="DO2" s="889"/>
      <c r="DP2" s="887"/>
      <c r="DQ2" s="888"/>
      <c r="DR2" s="888"/>
      <c r="DS2" s="888"/>
      <c r="DT2" s="888"/>
      <c r="DU2" s="888"/>
      <c r="DV2" s="888"/>
      <c r="DW2" s="888"/>
      <c r="DX2" s="887"/>
      <c r="DY2" s="888"/>
      <c r="DZ2" s="888"/>
      <c r="EA2" s="889"/>
      <c r="EB2" s="887"/>
      <c r="EC2" s="888"/>
      <c r="ED2" s="888"/>
      <c r="EE2" s="889"/>
      <c r="EF2" s="893"/>
      <c r="EG2" s="859"/>
      <c r="EH2" s="859"/>
      <c r="EI2" s="859"/>
      <c r="EJ2" s="859"/>
      <c r="EK2" s="859"/>
      <c r="EL2" s="92"/>
    </row>
    <row r="3" spans="1:145" ht="80.25" customHeight="1" thickBot="1" x14ac:dyDescent="0.3">
      <c r="A3" s="61" t="s">
        <v>2</v>
      </c>
      <c r="B3" s="62" t="s">
        <v>39</v>
      </c>
      <c r="C3" s="62" t="s">
        <v>40</v>
      </c>
      <c r="D3" s="62" t="s">
        <v>41</v>
      </c>
      <c r="E3" s="62" t="s">
        <v>6</v>
      </c>
      <c r="F3" s="63" t="s">
        <v>7</v>
      </c>
      <c r="G3" s="63" t="s">
        <v>193</v>
      </c>
      <c r="H3" s="62" t="s">
        <v>52</v>
      </c>
      <c r="I3" s="62" t="s">
        <v>11</v>
      </c>
      <c r="J3" s="62" t="s">
        <v>10</v>
      </c>
      <c r="K3" s="861"/>
      <c r="L3" s="864"/>
      <c r="M3" s="855"/>
      <c r="N3" s="855"/>
      <c r="O3" s="869"/>
      <c r="P3" s="872" t="s">
        <v>27</v>
      </c>
      <c r="Q3" s="872" t="s">
        <v>42</v>
      </c>
      <c r="R3" s="873" t="s">
        <v>14</v>
      </c>
      <c r="S3" s="871"/>
      <c r="T3" s="879" t="s">
        <v>392</v>
      </c>
      <c r="U3" s="880"/>
      <c r="V3" s="880" t="s">
        <v>393</v>
      </c>
      <c r="W3" s="880"/>
      <c r="X3" s="880" t="s">
        <v>394</v>
      </c>
      <c r="Y3" s="880"/>
      <c r="Z3" s="880" t="s">
        <v>395</v>
      </c>
      <c r="AA3" s="880"/>
      <c r="AB3" s="880" t="s">
        <v>396</v>
      </c>
      <c r="AC3" s="880"/>
      <c r="AD3" s="880" t="s">
        <v>397</v>
      </c>
      <c r="AE3" s="881"/>
      <c r="AF3" s="882" t="s">
        <v>398</v>
      </c>
      <c r="AG3" s="847"/>
      <c r="AH3" s="847" t="s">
        <v>399</v>
      </c>
      <c r="AI3" s="847"/>
      <c r="AJ3" s="847" t="s">
        <v>400</v>
      </c>
      <c r="AK3" s="847"/>
      <c r="AL3" s="847" t="s">
        <v>401</v>
      </c>
      <c r="AM3" s="847"/>
      <c r="AN3" s="847" t="s">
        <v>402</v>
      </c>
      <c r="AO3" s="847"/>
      <c r="AP3" s="847" t="s">
        <v>403</v>
      </c>
      <c r="AQ3" s="883"/>
      <c r="AR3" s="879" t="s">
        <v>434</v>
      </c>
      <c r="AS3" s="880"/>
      <c r="AT3" s="880" t="s">
        <v>435</v>
      </c>
      <c r="AU3" s="880"/>
      <c r="AV3" s="880" t="s">
        <v>436</v>
      </c>
      <c r="AW3" s="880"/>
      <c r="AX3" s="880" t="s">
        <v>437</v>
      </c>
      <c r="AY3" s="880"/>
      <c r="AZ3" s="880" t="s">
        <v>438</v>
      </c>
      <c r="BA3" s="880"/>
      <c r="BB3" s="880" t="s">
        <v>439</v>
      </c>
      <c r="BC3" s="881"/>
      <c r="BD3" s="882" t="s">
        <v>428</v>
      </c>
      <c r="BE3" s="847"/>
      <c r="BF3" s="847" t="s">
        <v>429</v>
      </c>
      <c r="BG3" s="847"/>
      <c r="BH3" s="847" t="s">
        <v>430</v>
      </c>
      <c r="BI3" s="847"/>
      <c r="BJ3" s="847" t="s">
        <v>431</v>
      </c>
      <c r="BK3" s="847"/>
      <c r="BL3" s="847" t="s">
        <v>432</v>
      </c>
      <c r="BM3" s="847"/>
      <c r="BN3" s="847" t="s">
        <v>433</v>
      </c>
      <c r="BO3" s="883"/>
      <c r="BP3" s="879" t="s">
        <v>404</v>
      </c>
      <c r="BQ3" s="880"/>
      <c r="BR3" s="880" t="s">
        <v>405</v>
      </c>
      <c r="BS3" s="880"/>
      <c r="BT3" s="880" t="s">
        <v>406</v>
      </c>
      <c r="BU3" s="880"/>
      <c r="BV3" s="880" t="s">
        <v>407</v>
      </c>
      <c r="BW3" s="880"/>
      <c r="BX3" s="880" t="s">
        <v>408</v>
      </c>
      <c r="BY3" s="880"/>
      <c r="BZ3" s="880" t="s">
        <v>409</v>
      </c>
      <c r="CA3" s="881"/>
      <c r="CB3" s="882" t="s">
        <v>410</v>
      </c>
      <c r="CC3" s="847"/>
      <c r="CD3" s="847" t="s">
        <v>411</v>
      </c>
      <c r="CE3" s="847"/>
      <c r="CF3" s="847" t="s">
        <v>412</v>
      </c>
      <c r="CG3" s="847"/>
      <c r="CH3" s="847" t="s">
        <v>413</v>
      </c>
      <c r="CI3" s="847"/>
      <c r="CJ3" s="847" t="s">
        <v>414</v>
      </c>
      <c r="CK3" s="847"/>
      <c r="CL3" s="847" t="s">
        <v>415</v>
      </c>
      <c r="CM3" s="883"/>
      <c r="CN3" s="879" t="s">
        <v>422</v>
      </c>
      <c r="CO3" s="880"/>
      <c r="CP3" s="880" t="s">
        <v>423</v>
      </c>
      <c r="CQ3" s="880"/>
      <c r="CR3" s="880" t="s">
        <v>424</v>
      </c>
      <c r="CS3" s="880"/>
      <c r="CT3" s="880" t="s">
        <v>425</v>
      </c>
      <c r="CU3" s="880"/>
      <c r="CV3" s="880" t="s">
        <v>426</v>
      </c>
      <c r="CW3" s="880"/>
      <c r="CX3" s="880" t="s">
        <v>427</v>
      </c>
      <c r="CY3" s="881"/>
      <c r="CZ3" s="882" t="s">
        <v>416</v>
      </c>
      <c r="DA3" s="847"/>
      <c r="DB3" s="847" t="s">
        <v>417</v>
      </c>
      <c r="DC3" s="847"/>
      <c r="DD3" s="847" t="s">
        <v>418</v>
      </c>
      <c r="DE3" s="847"/>
      <c r="DF3" s="847" t="s">
        <v>419</v>
      </c>
      <c r="DG3" s="847"/>
      <c r="DH3" s="847" t="s">
        <v>420</v>
      </c>
      <c r="DI3" s="847"/>
      <c r="DJ3" s="848" t="s">
        <v>421</v>
      </c>
      <c r="DK3" s="849"/>
      <c r="DL3" s="850" t="s">
        <v>43</v>
      </c>
      <c r="DM3" s="852" t="s">
        <v>0</v>
      </c>
      <c r="DN3" s="841" t="s">
        <v>44</v>
      </c>
      <c r="DO3" s="841" t="s">
        <v>175</v>
      </c>
      <c r="DP3" s="843" t="s">
        <v>1003</v>
      </c>
      <c r="DQ3" s="844" t="s">
        <v>1004</v>
      </c>
      <c r="DR3" s="827" t="s">
        <v>25</v>
      </c>
      <c r="DS3" s="827" t="s">
        <v>370</v>
      </c>
      <c r="DT3" s="827" t="s">
        <v>23</v>
      </c>
      <c r="DU3" s="827" t="s">
        <v>46</v>
      </c>
      <c r="DV3" s="840" t="s">
        <v>24</v>
      </c>
      <c r="DW3" s="840" t="s">
        <v>26</v>
      </c>
      <c r="DX3" s="832" t="s">
        <v>47</v>
      </c>
      <c r="DY3" s="834" t="s">
        <v>183</v>
      </c>
      <c r="DZ3" s="834" t="s">
        <v>184</v>
      </c>
      <c r="EA3" s="836" t="s">
        <v>48</v>
      </c>
      <c r="EB3" s="838" t="s">
        <v>192</v>
      </c>
      <c r="EC3" s="828" t="s">
        <v>191</v>
      </c>
      <c r="ED3" s="828" t="s">
        <v>190</v>
      </c>
      <c r="EE3" s="830" t="s">
        <v>189</v>
      </c>
      <c r="EF3" s="893"/>
      <c r="EG3" s="859"/>
      <c r="EH3" s="859"/>
      <c r="EI3" s="859"/>
      <c r="EJ3" s="859"/>
      <c r="EK3" s="859"/>
      <c r="EL3" s="145"/>
      <c r="EM3" s="65"/>
      <c r="EN3" s="65"/>
      <c r="EO3" s="64"/>
    </row>
    <row r="4" spans="1:145" s="69" customFormat="1" ht="24.9" customHeight="1" x14ac:dyDescent="0.25">
      <c r="A4" s="66" t="s">
        <v>2</v>
      </c>
      <c r="B4" s="67" t="s">
        <v>39</v>
      </c>
      <c r="C4" s="67" t="s">
        <v>40</v>
      </c>
      <c r="D4" s="67" t="s">
        <v>41</v>
      </c>
      <c r="E4" s="67" t="s">
        <v>6</v>
      </c>
      <c r="F4" s="68" t="s">
        <v>7</v>
      </c>
      <c r="G4" s="68"/>
      <c r="H4" s="67"/>
      <c r="I4" s="67" t="s">
        <v>11</v>
      </c>
      <c r="J4" s="67" t="s">
        <v>10</v>
      </c>
      <c r="K4" s="862"/>
      <c r="L4" s="864"/>
      <c r="M4" s="856"/>
      <c r="N4" s="856"/>
      <c r="O4" s="870"/>
      <c r="P4" s="872"/>
      <c r="Q4" s="872"/>
      <c r="R4" s="873"/>
      <c r="S4" s="871"/>
      <c r="T4" s="845">
        <v>510</v>
      </c>
      <c r="U4" s="846"/>
      <c r="V4" s="845">
        <v>511</v>
      </c>
      <c r="W4" s="846"/>
      <c r="X4" s="845">
        <v>512</v>
      </c>
      <c r="Y4" s="846"/>
      <c r="Z4" s="845">
        <v>513</v>
      </c>
      <c r="AA4" s="846"/>
      <c r="AB4" s="845">
        <v>514</v>
      </c>
      <c r="AC4" s="846"/>
      <c r="AD4" s="845">
        <v>515</v>
      </c>
      <c r="AE4" s="846"/>
      <c r="AF4" s="845">
        <v>516</v>
      </c>
      <c r="AG4" s="846"/>
      <c r="AH4" s="845">
        <v>517</v>
      </c>
      <c r="AI4" s="846"/>
      <c r="AJ4" s="845">
        <v>518</v>
      </c>
      <c r="AK4" s="846"/>
      <c r="AL4" s="845">
        <v>519</v>
      </c>
      <c r="AM4" s="846"/>
      <c r="AN4" s="845">
        <v>520</v>
      </c>
      <c r="AO4" s="846"/>
      <c r="AP4" s="845">
        <v>521</v>
      </c>
      <c r="AQ4" s="846"/>
      <c r="AR4" s="845">
        <v>522</v>
      </c>
      <c r="AS4" s="846"/>
      <c r="AT4" s="845">
        <v>523</v>
      </c>
      <c r="AU4" s="846"/>
      <c r="AV4" s="845">
        <v>524</v>
      </c>
      <c r="AW4" s="846"/>
      <c r="AX4" s="845">
        <v>525</v>
      </c>
      <c r="AY4" s="846"/>
      <c r="AZ4" s="845">
        <v>526</v>
      </c>
      <c r="BA4" s="846"/>
      <c r="BB4" s="845">
        <v>527</v>
      </c>
      <c r="BC4" s="846"/>
      <c r="BD4" s="845">
        <v>528</v>
      </c>
      <c r="BE4" s="846"/>
      <c r="BF4" s="845">
        <v>529</v>
      </c>
      <c r="BG4" s="846"/>
      <c r="BH4" s="845">
        <v>530</v>
      </c>
      <c r="BI4" s="846"/>
      <c r="BJ4" s="845">
        <v>531</v>
      </c>
      <c r="BK4" s="846"/>
      <c r="BL4" s="845">
        <v>532</v>
      </c>
      <c r="BM4" s="846"/>
      <c r="BN4" s="845">
        <v>533</v>
      </c>
      <c r="BO4" s="846"/>
      <c r="BP4" s="845">
        <v>534</v>
      </c>
      <c r="BQ4" s="846"/>
      <c r="BR4" s="845">
        <v>535</v>
      </c>
      <c r="BS4" s="846"/>
      <c r="BT4" s="845">
        <v>536</v>
      </c>
      <c r="BU4" s="846"/>
      <c r="BV4" s="845">
        <v>537</v>
      </c>
      <c r="BW4" s="846"/>
      <c r="BX4" s="845">
        <v>538</v>
      </c>
      <c r="BY4" s="846"/>
      <c r="BZ4" s="845">
        <v>539</v>
      </c>
      <c r="CA4" s="846"/>
      <c r="CB4" s="845">
        <v>540</v>
      </c>
      <c r="CC4" s="846"/>
      <c r="CD4" s="845">
        <v>541</v>
      </c>
      <c r="CE4" s="846"/>
      <c r="CF4" s="845">
        <v>542</v>
      </c>
      <c r="CG4" s="846"/>
      <c r="CH4" s="845">
        <v>543</v>
      </c>
      <c r="CI4" s="846"/>
      <c r="CJ4" s="845">
        <v>544</v>
      </c>
      <c r="CK4" s="846"/>
      <c r="CL4" s="845">
        <v>545</v>
      </c>
      <c r="CM4" s="846"/>
      <c r="CN4" s="845">
        <v>546</v>
      </c>
      <c r="CO4" s="846"/>
      <c r="CP4" s="845">
        <v>547</v>
      </c>
      <c r="CQ4" s="846"/>
      <c r="CR4" s="845">
        <v>548</v>
      </c>
      <c r="CS4" s="846"/>
      <c r="CT4" s="845">
        <v>549</v>
      </c>
      <c r="CU4" s="846"/>
      <c r="CV4" s="845">
        <v>550</v>
      </c>
      <c r="CW4" s="846"/>
      <c r="CX4" s="845">
        <v>551</v>
      </c>
      <c r="CY4" s="846"/>
      <c r="CZ4" s="845">
        <v>552</v>
      </c>
      <c r="DA4" s="846"/>
      <c r="DB4" s="845">
        <v>553</v>
      </c>
      <c r="DC4" s="846"/>
      <c r="DD4" s="845">
        <v>554</v>
      </c>
      <c r="DE4" s="846"/>
      <c r="DF4" s="845">
        <v>555</v>
      </c>
      <c r="DG4" s="846"/>
      <c r="DH4" s="845">
        <v>556</v>
      </c>
      <c r="DI4" s="846"/>
      <c r="DJ4" s="845">
        <v>557</v>
      </c>
      <c r="DK4" s="846"/>
      <c r="DL4" s="851"/>
      <c r="DM4" s="853"/>
      <c r="DN4" s="842"/>
      <c r="DO4" s="842"/>
      <c r="DP4" s="843"/>
      <c r="DQ4" s="844"/>
      <c r="DR4" s="827"/>
      <c r="DS4" s="827"/>
      <c r="DT4" s="827"/>
      <c r="DU4" s="827"/>
      <c r="DV4" s="840"/>
      <c r="DW4" s="840"/>
      <c r="DX4" s="833"/>
      <c r="DY4" s="835"/>
      <c r="DZ4" s="835"/>
      <c r="EA4" s="837"/>
      <c r="EB4" s="839"/>
      <c r="EC4" s="829"/>
      <c r="ED4" s="829"/>
      <c r="EE4" s="831"/>
      <c r="EF4" s="894"/>
      <c r="EG4" s="895"/>
      <c r="EH4" s="895"/>
      <c r="EI4" s="895"/>
      <c r="EJ4" s="895"/>
      <c r="EK4" s="895"/>
      <c r="EL4" s="146"/>
    </row>
    <row r="5" spans="1:145" s="31" customFormat="1" ht="24.9" customHeight="1" x14ac:dyDescent="0.65">
      <c r="A5" s="93">
        <f>'اختيار المقررات'!E1</f>
        <v>0</v>
      </c>
      <c r="B5" s="93">
        <f>الإستمارة!H2</f>
        <v>0</v>
      </c>
      <c r="C5" s="93">
        <f>الإستمارة!M2</f>
        <v>0</v>
      </c>
      <c r="D5" s="93">
        <f>الإستمارة!J3</f>
        <v>0</v>
      </c>
      <c r="E5" s="93">
        <f>الإستمارة!K4</f>
        <v>0</v>
      </c>
      <c r="F5" s="125">
        <f>الإستمارة!H4</f>
        <v>0</v>
      </c>
      <c r="G5" s="93" t="str">
        <f>'اختيار المقررات'!AC3</f>
        <v>غير سوري</v>
      </c>
      <c r="H5" s="94">
        <f>الإستمارة!H5</f>
        <v>0</v>
      </c>
      <c r="I5" s="93">
        <f>الإستمارة!D4</f>
        <v>0</v>
      </c>
      <c r="J5" s="93">
        <f>الإستمارة!D5</f>
        <v>0</v>
      </c>
      <c r="K5" s="95" t="str">
        <f>الإستمارة!P5</f>
        <v>غير سوري</v>
      </c>
      <c r="L5" s="95">
        <f>الإستمارة!D6</f>
        <v>0</v>
      </c>
      <c r="M5" s="96">
        <f>الإستمارة!D7</f>
        <v>0</v>
      </c>
      <c r="N5" s="96">
        <f>الإستمارة!H7</f>
        <v>0</v>
      </c>
      <c r="O5" s="95">
        <f>'اختيار المقررات'!AF4</f>
        <v>0</v>
      </c>
      <c r="P5" s="97">
        <f>الإستمارة!H6</f>
        <v>0</v>
      </c>
      <c r="Q5" s="97">
        <f>الإستمارة!P6</f>
        <v>0</v>
      </c>
      <c r="R5" s="97">
        <f>الإستمارة!K6</f>
        <v>0</v>
      </c>
      <c r="S5" s="98">
        <f>'اختيار المقررات'!E2</f>
        <v>0</v>
      </c>
      <c r="T5" s="99" t="str">
        <f>IFERROR(IF(OR(T4=الإستمارة!$C$12,T4=الإستمارة!$C$13,T4=الإستمارة!$C$14,T4=الإستمارة!$C$15,T4=الإستمارة!$C$16,T4=الإستمارة!$C$17,T4=الإستمارة!$C$18,T4=الإستمارة!$C$19),VLOOKUP(T4,الإستمارة!$C$12:$H$19,6,0),VLOOKUP(T4,الإستمارة!$K$12:$P$19,6,0)),"")</f>
        <v/>
      </c>
      <c r="U5" s="100">
        <f>'اختيار المقررات'!I8</f>
        <v>0</v>
      </c>
      <c r="V5" s="99" t="str">
        <f>IFERROR(IF(OR(V4=الإستمارة!$C$12,V4=الإستمارة!$C$13,V4=الإستمارة!$C$14,V4=الإستمارة!$C$15,V4=الإستمارة!$C$16,V4=الإستمارة!$C$17,V4=الإستمارة!$C$18,V4=الإستمارة!$C$19),VLOOKUP(V4,الإستمارة!$C$12:$H$19,6,0),VLOOKUP(V4,الإستمارة!$K$12:$P$19,6,0)),"")</f>
        <v/>
      </c>
      <c r="W5" s="100">
        <f>'اختيار المقررات'!I9</f>
        <v>0</v>
      </c>
      <c r="X5" s="99" t="str">
        <f>IFERROR(IF(OR(X4=الإستمارة!$C$12,X4=الإستمارة!$C$13,X4=الإستمارة!$C$14,X4=الإستمارة!$C$15,X4=الإستمارة!$C$16,X4=الإستمارة!$C$17,X4=الإستمارة!$C$18,X4=الإستمارة!$C$19),VLOOKUP(X4,الإستمارة!$C$12:$H$19,6,0),VLOOKUP(X4,الإستمارة!$K$12:$P$19,6,0)),"")</f>
        <v/>
      </c>
      <c r="Y5" s="100">
        <f>'اختيار المقررات'!I10</f>
        <v>0</v>
      </c>
      <c r="Z5" s="99" t="str">
        <f>IFERROR(IF(OR(Z4=الإستمارة!$C$12,Z4=الإستمارة!$C$13,Z4=الإستمارة!$C$14,Z4=الإستمارة!$C$15,Z4=الإستمارة!$C$16,Z4=الإستمارة!$C$17,Z4=الإستمارة!$C$18,Z4=الإستمارة!$C$19),VLOOKUP(Z4,الإستمارة!$C$12:$H$19,6,0),VLOOKUP(Z4,الإستمارة!$K$12:$P$19,6,0)),"")</f>
        <v/>
      </c>
      <c r="AA5" s="100">
        <f>'اختيار المقررات'!I11</f>
        <v>0</v>
      </c>
      <c r="AB5" s="99" t="str">
        <f>IFERROR(IF(OR(AB4=الإستمارة!$C$12,AB4=الإستمارة!$C$13,AB4=الإستمارة!$C$14,AB4=الإستمارة!$C$15,AB4=الإستمارة!$C$16,AB4=الإستمارة!$C$17,AB4=الإستمارة!$C$18,AB4=الإستمارة!$C$19),VLOOKUP(AB4,الإستمارة!$C$12:$H$19,6,0),VLOOKUP(AB4,الإستمارة!$K$12:$P$19,6,0)),"")</f>
        <v/>
      </c>
      <c r="AC5" s="100">
        <f>'اختيار المقررات'!I12</f>
        <v>0</v>
      </c>
      <c r="AD5" s="99" t="str">
        <f>IFERROR(IF(OR(AD4=الإستمارة!$C$12,AD4=الإستمارة!$C$13,AD4=الإستمارة!$C$14,AD4=الإستمارة!$C$15,AD4=الإستمارة!$C$16,AD4=الإستمارة!$C$17,AD4=الإستمارة!$C$18,AD4=الإستمارة!$C$19),VLOOKUP(AD4,الإستمارة!$C$12:$H$19,6,0),VLOOKUP(AD4,الإستمارة!$K$12:$P$19,6,0)),"")</f>
        <v/>
      </c>
      <c r="AE5" s="100">
        <f>'اختيار المقررات'!I13</f>
        <v>0</v>
      </c>
      <c r="AF5" s="99" t="str">
        <f>IFERROR(IF(OR(AF4=الإستمارة!$C$12,AF4=الإستمارة!$C$13,AF4=الإستمارة!$C$14,AF4=الإستمارة!$C$15,AF4=الإستمارة!$C$16,AF4=الإستمارة!$C$17,AF4=الإستمارة!$C$18,AF4=الإستمارة!$C$19),VLOOKUP(AF4,الإستمارة!$C$12:$H$19,6,0),VLOOKUP(AF4,الإستمارة!$K$12:$P$19,6,0)),"")</f>
        <v/>
      </c>
      <c r="AG5" s="100">
        <f>'اختيار المقررات'!R8</f>
        <v>0</v>
      </c>
      <c r="AH5" s="99" t="str">
        <f>IFERROR(IF(OR(AH4=الإستمارة!$C$12,AH4=الإستمارة!$C$13,AH4=الإستمارة!$C$14,AH4=الإستمارة!$C$15,AH4=الإستمارة!$C$16,AH4=الإستمارة!$C$17,AH4=الإستمارة!$C$18,AH4=الإستمارة!$C$19),VLOOKUP(AH4,الإستمارة!$C$12:$H$19,6,0),VLOOKUP(AH4,الإستمارة!$K$12:$P$19,6,0)),"")</f>
        <v/>
      </c>
      <c r="AI5" s="100">
        <f>'اختيار المقررات'!R9</f>
        <v>0</v>
      </c>
      <c r="AJ5" s="99" t="str">
        <f>IFERROR(IF(OR(AJ4=الإستمارة!$C$12,AJ4=الإستمارة!$C$13,AJ4=الإستمارة!$C$14,AJ4=الإستمارة!$C$15,AJ4=الإستمارة!$C$16,AJ4=الإستمارة!$C$17,AJ4=الإستمارة!$C$18,AJ4=الإستمارة!$C$19),VLOOKUP(AJ4,الإستمارة!$C$12:$H$19,6,0),VLOOKUP(AJ4,الإستمارة!$K$12:$P$19,6,0)),"")</f>
        <v/>
      </c>
      <c r="AK5" s="100">
        <f>'اختيار المقررات'!R10</f>
        <v>0</v>
      </c>
      <c r="AL5" s="99" t="str">
        <f>IFERROR(IF(OR(AL4=الإستمارة!$C$12,AL4=الإستمارة!$C$13,AL4=الإستمارة!$C$14,AL4=الإستمارة!$C$15,AL4=الإستمارة!$C$16,AL4=الإستمارة!$C$17,AL4=الإستمارة!$C$18,AL4=الإستمارة!$C$19),VLOOKUP(AL4,الإستمارة!$C$12:$H$19,6,0),VLOOKUP(AL4,الإستمارة!$K$12:$P$19,6,0)),"")</f>
        <v/>
      </c>
      <c r="AM5" s="100">
        <f>'اختيار المقررات'!R11</f>
        <v>0</v>
      </c>
      <c r="AN5" s="99" t="str">
        <f>IFERROR(IF(OR(AN4=الإستمارة!$C$12,AN4=الإستمارة!$C$13,AN4=الإستمارة!$C$14,AN4=الإستمارة!$C$15,AN4=الإستمارة!$C$16,AN4=الإستمارة!$C$17,AN4=الإستمارة!$C$18,AN4=الإستمارة!$C$19),VLOOKUP(AN4,الإستمارة!$C$12:$H$19,6,0),VLOOKUP(AN4,الإستمارة!$K$12:$P$19,6,0)),"")</f>
        <v/>
      </c>
      <c r="AO5" s="100">
        <f>'اختيار المقررات'!R12</f>
        <v>0</v>
      </c>
      <c r="AP5" s="99" t="str">
        <f>IFERROR(IF(OR(AP4=الإستمارة!$C$12,AP4=الإستمارة!$C$13,AP4=الإستمارة!$C$14,AP4=الإستمارة!$C$15,AP4=الإستمارة!$C$16,AP4=الإستمارة!$C$17,AP4=الإستمارة!$C$18,AP4=الإستمارة!$C$19),VLOOKUP(AP4,الإستمارة!$C$12:$H$19,6,0),VLOOKUP(AP4,الإستمارة!$K$12:$P$19,6,0)),"")</f>
        <v/>
      </c>
      <c r="AQ5" s="100">
        <f>'اختيار المقررات'!R13</f>
        <v>0</v>
      </c>
      <c r="AR5" s="99" t="str">
        <f>IFERROR(IF(OR(AR4=الإستمارة!$C$12,AR4=الإستمارة!$C$13,AR4=الإستمارة!$C$14,AR4=الإستمارة!$C$15,AR4=الإستمارة!$C$16,AR4=الإستمارة!$C$17,AR4=الإستمارة!$C$18,AR4=الإستمارة!$C$19),VLOOKUP(AR4,الإستمارة!$C$12:$H$19,6,0),VLOOKUP(AR4,الإستمارة!$K$12:$P$19,6,0)),"")</f>
        <v/>
      </c>
      <c r="AS5" s="100">
        <f>'اختيار المقررات'!I16</f>
        <v>0</v>
      </c>
      <c r="AT5" s="99" t="str">
        <f>IFERROR(IF(OR(AT4=الإستمارة!$C$12,AT4=الإستمارة!$C$13,AT4=الإستمارة!$C$14,AT4=الإستمارة!$C$15,AT4=الإستمارة!$C$16,AT4=الإستمارة!$C$17,AT4=الإستمارة!$C$18,AT4=الإستمارة!$C$19),VLOOKUP(AT4,الإستمارة!$C$12:$H$19,6,0),VLOOKUP(AT4,الإستمارة!$K$12:$P$19,6,0)),"")</f>
        <v/>
      </c>
      <c r="AU5" s="100">
        <f>'اختيار المقررات'!I17</f>
        <v>0</v>
      </c>
      <c r="AV5" s="99" t="str">
        <f>IFERROR(IF(OR(AV4=الإستمارة!$C$12,AV4=الإستمارة!$C$13,AV4=الإستمارة!$C$14,AV4=الإستمارة!$C$15,AV4=الإستمارة!$C$16,AV4=الإستمارة!$C$17,AV4=الإستمارة!$C$18,AV4=الإستمارة!$C$19),VLOOKUP(AV4,الإستمارة!$C$12:$H$19,6,0),VLOOKUP(AV4,الإستمارة!$K$12:$P$19,6,0)),"")</f>
        <v/>
      </c>
      <c r="AW5" s="100">
        <f>'اختيار المقررات'!I18</f>
        <v>0</v>
      </c>
      <c r="AX5" s="99" t="str">
        <f>IFERROR(IF(OR(AX4=الإستمارة!$C$12,AX4=الإستمارة!$C$13,AX4=الإستمارة!$C$14,AX4=الإستمارة!$C$15,AX4=الإستمارة!$C$16,AX4=الإستمارة!$C$17,AX4=الإستمارة!$C$18,AX4=الإستمارة!$C$19),VLOOKUP(AX4,الإستمارة!$C$12:$H$19,6,0),VLOOKUP(AX4,الإستمارة!$K$12:$P$19,6,0)),"")</f>
        <v/>
      </c>
      <c r="AY5" s="100">
        <f>'اختيار المقررات'!I19</f>
        <v>0</v>
      </c>
      <c r="AZ5" s="99" t="str">
        <f>IFERROR(IF(OR(AZ4=الإستمارة!$C$12,AZ4=الإستمارة!$C$13,AZ4=الإستمارة!$C$14,AZ4=الإستمارة!$C$15,AZ4=الإستمارة!$C$16,AZ4=الإستمارة!$C$17,AZ4=الإستمارة!$C$18,AZ4=الإستمارة!$C$19),VLOOKUP(AZ4,الإستمارة!$C$12:$H$19,6,0),VLOOKUP(AZ4,الإستمارة!$K$12:$P$19,6,0)),"")</f>
        <v/>
      </c>
      <c r="BA5" s="100">
        <f>'اختيار المقررات'!I20</f>
        <v>0</v>
      </c>
      <c r="BB5" s="99" t="str">
        <f>IFERROR(IF(OR(BB4=الإستمارة!$C$12,BB4=الإستمارة!$C$13,BB4=الإستمارة!$C$14,BB4=الإستمارة!$C$15,BB4=الإستمارة!$C$16,BB4=الإستمارة!$C$17,BB4=الإستمارة!$C$18,BB4=الإستمارة!$C$19),VLOOKUP(BB4,الإستمارة!$C$12:$H$19,6,0),VLOOKUP(BB4,الإستمارة!$K$12:$P$19,6,0)),"")</f>
        <v/>
      </c>
      <c r="BC5" s="100">
        <f>'اختيار المقررات'!I21</f>
        <v>0</v>
      </c>
      <c r="BD5" s="99" t="str">
        <f>IFERROR(IF(OR(BD4=الإستمارة!$C$12,BD4=الإستمارة!$C$13,BD4=الإستمارة!$C$14,BD4=الإستمارة!$C$15,BD4=الإستمارة!$C$16,BD4=الإستمارة!$C$17,BD4=الإستمارة!$C$18,BD4=الإستمارة!$C$19),VLOOKUP(BD4,الإستمارة!$C$12:$H$19,6,0),VLOOKUP(BD4,الإستمارة!$K$12:$P$19,6,0)),"")</f>
        <v/>
      </c>
      <c r="BE5" s="100">
        <f>'اختيار المقررات'!R16</f>
        <v>0</v>
      </c>
      <c r="BF5" s="99" t="str">
        <f>IFERROR(IF(OR(BF4=الإستمارة!$C$12,BF4=الإستمارة!$C$13,BF4=الإستمارة!$C$14,BF4=الإستمارة!$C$15,BF4=الإستمارة!$C$16,BF4=الإستمارة!$C$17,BF4=الإستمارة!$C$18,BF4=الإستمارة!$C$19),VLOOKUP(BF4,الإستمارة!$C$12:$H$19,6,0),VLOOKUP(BF4,الإستمارة!$K$12:$P$19,6,0)),"")</f>
        <v/>
      </c>
      <c r="BG5" s="100">
        <f>'اختيار المقررات'!R17</f>
        <v>0</v>
      </c>
      <c r="BH5" s="99" t="str">
        <f>IFERROR(IF(OR(BH4=الإستمارة!$C$12,BH4=الإستمارة!$C$13,BH4=الإستمارة!$C$14,BH4=الإستمارة!$C$15,BH4=الإستمارة!$C$16,BH4=الإستمارة!$C$17,BH4=الإستمارة!$C$18,BH4=الإستمارة!$C$19),VLOOKUP(BH4,الإستمارة!$C$12:$H$19,6,0),VLOOKUP(BH4,الإستمارة!$K$12:$P$19,6,0)),"")</f>
        <v/>
      </c>
      <c r="BI5" s="100">
        <f>'اختيار المقررات'!R18</f>
        <v>0</v>
      </c>
      <c r="BJ5" s="99" t="str">
        <f>IFERROR(IF(OR(BJ4=الإستمارة!$C$12,BJ4=الإستمارة!$C$13,BJ4=الإستمارة!$C$14,BJ4=الإستمارة!$C$15,BJ4=الإستمارة!$C$16,BJ4=الإستمارة!$C$17,BJ4=الإستمارة!$C$18,BJ4=الإستمارة!$C$19),VLOOKUP(BJ4,الإستمارة!$C$12:$H$19,6,0),VLOOKUP(BJ4,الإستمارة!$K$12:$P$19,6,0)),"")</f>
        <v/>
      </c>
      <c r="BK5" s="100">
        <f>'اختيار المقررات'!R19</f>
        <v>0</v>
      </c>
      <c r="BL5" s="99" t="str">
        <f>IFERROR(IF(OR(BL4=الإستمارة!$C$12,BL4=الإستمارة!$C$13,BL4=الإستمارة!$C$14,BL4=الإستمارة!$C$15,BL4=الإستمارة!$C$16,BL4=الإستمارة!$C$17,BL4=الإستمارة!$C$18,BL4=الإستمارة!$C$19),VLOOKUP(BL4,الإستمارة!$C$12:$H$19,6,0),VLOOKUP(BL4,الإستمارة!$K$12:$P$19,6,0)),"")</f>
        <v/>
      </c>
      <c r="BM5" s="100">
        <f>'اختيار المقررات'!R20</f>
        <v>0</v>
      </c>
      <c r="BN5" s="99" t="str">
        <f>IFERROR(IF(OR(BN4=الإستمارة!$C$12,BN4=الإستمارة!$C$13,BN4=الإستمارة!$C$14,BN4=الإستمارة!$C$15,BN4=الإستمارة!$C$16,BN4=الإستمارة!$C$17,BN4=الإستمارة!$C$18,BN4=الإستمارة!$C$19),VLOOKUP(BN4,الإستمارة!$C$12:$H$19,6,0),VLOOKUP(BN4,الإستمارة!$K$12:$P$19,6,0)),"")</f>
        <v/>
      </c>
      <c r="BO5" s="100">
        <f>'اختيار المقررات'!R21</f>
        <v>0</v>
      </c>
      <c r="BP5" s="99" t="str">
        <f>IFERROR(IF(OR(BP4=الإستمارة!$C$12,BP4=الإستمارة!$C$13,BP4=الإستمارة!$C$14,BP4=الإستمارة!$C$15,BP4=الإستمارة!$C$16,BP4=الإستمارة!$C$17,BP4=الإستمارة!$C$18,BP4=الإستمارة!$C$19),VLOOKUP(BP4,الإستمارة!$C$12:$H$19,6,0),VLOOKUP(BP4,الإستمارة!$K$12:$P$19,6,0)),"")</f>
        <v/>
      </c>
      <c r="BQ5" s="100">
        <f>'اختيار المقررات'!Z8</f>
        <v>0</v>
      </c>
      <c r="BR5" s="99" t="str">
        <f>IFERROR(IF(OR(BR4=الإستمارة!$C$12,BR4=الإستمارة!$C$13,BR4=الإستمارة!$C$14,BR4=الإستمارة!$C$15,BR4=الإستمارة!$C$16,BR4=الإستمارة!$C$17,BR4=الإستمارة!$C$18,BR4=الإستمارة!$C$19),VLOOKUP(BR4,الإستمارة!$C$12:$H$19,6,0),VLOOKUP(BR4,الإستمارة!$K$12:$P$19,6,0)),"")</f>
        <v/>
      </c>
      <c r="BS5" s="100">
        <f>'اختيار المقررات'!Z9</f>
        <v>0</v>
      </c>
      <c r="BT5" s="99" t="str">
        <f>IFERROR(IF(OR(BT4=الإستمارة!$C$12,BT4=الإستمارة!$C$13,BT4=الإستمارة!$C$14,BT4=الإستمارة!$C$15,BT4=الإستمارة!$C$16,BT4=الإستمارة!$C$17,BT4=الإستمارة!$C$18,BT4=الإستمارة!$C$19),VLOOKUP(BT4,الإستمارة!$C$12:$H$19,6,0),VLOOKUP(BT4,الإستمارة!$K$12:$P$19,6,0)),"")</f>
        <v/>
      </c>
      <c r="BU5" s="100">
        <f>'اختيار المقررات'!Z10</f>
        <v>0</v>
      </c>
      <c r="BV5" s="99" t="str">
        <f>IFERROR(IF(OR(BV4=الإستمارة!$C$12,BV4=الإستمارة!$C$13,BV4=الإستمارة!$C$14,BV4=الإستمارة!$C$15,BV4=الإستمارة!$C$16,BV4=الإستمارة!$C$17,BV4=الإستمارة!$C$18,BV4=الإستمارة!$C$19),VLOOKUP(BV4,الإستمارة!$C$12:$H$19,6,0),VLOOKUP(BV4,الإستمارة!$K$12:$P$19,6,0)),"")</f>
        <v/>
      </c>
      <c r="BW5" s="100">
        <f>'اختيار المقررات'!Z11</f>
        <v>0</v>
      </c>
      <c r="BX5" s="99" t="str">
        <f>IFERROR(IF(OR(BX4=الإستمارة!$C$12,BX4=الإستمارة!$C$13,BX4=الإستمارة!$C$14,BX4=الإستمارة!$C$15,BX4=الإستمارة!$C$16,BX4=الإستمارة!$C$17,BX4=الإستمارة!$C$18,BX4=الإستمارة!$C$19),VLOOKUP(BX4,الإستمارة!$C$12:$H$19,6,0),VLOOKUP(BX4,الإستمارة!$K$12:$P$19,6,0)),"")</f>
        <v/>
      </c>
      <c r="BY5" s="100">
        <f>'اختيار المقررات'!Z12</f>
        <v>0</v>
      </c>
      <c r="BZ5" s="99" t="str">
        <f>IFERROR(IF(OR(BZ4=الإستمارة!$C$12,BZ4=الإستمارة!$C$13,BZ4=الإستمارة!$C$14,BZ4=الإستمارة!$C$15,BZ4=الإستمارة!$C$16,BZ4=الإستمارة!$C$17,BZ4=الإستمارة!$C$18,BZ4=الإستمارة!$C$19),VLOOKUP(BZ4,الإستمارة!$C$12:$H$19,6,0),VLOOKUP(BZ4,الإستمارة!$K$12:$P$19,6,0)),"")</f>
        <v/>
      </c>
      <c r="CA5" s="100">
        <f>'اختيار المقررات'!Z13</f>
        <v>0</v>
      </c>
      <c r="CB5" s="99" t="str">
        <f>IFERROR(IF(OR(CB4=الإستمارة!$C$12,CB4=الإستمارة!$C$13,CB4=الإستمارة!$C$14,CB4=الإستمارة!$C$15,CB4=الإستمارة!$C$16,CB4=الإستمارة!$C$17,CB4=الإستمارة!$C$18,CB4=الإستمارة!$C$19),VLOOKUP(CB4,الإستمارة!$C$12:$H$19,6,0),VLOOKUP(CB4,الإستمارة!$K$12:$P$19,6,0)),"")</f>
        <v/>
      </c>
      <c r="CC5" s="100">
        <f>'اختيار المقررات'!AH8</f>
        <v>0</v>
      </c>
      <c r="CD5" s="99" t="str">
        <f>IFERROR(IF(OR(CD4=الإستمارة!$C$12,CD4=الإستمارة!$C$13,CD4=الإستمارة!$C$14,CD4=الإستمارة!$C$15,CD4=الإستمارة!$C$16,CD4=الإستمارة!$C$17,CD4=الإستمارة!$C$18,CD4=الإستمارة!$C$19),VLOOKUP(CD4,الإستمارة!$C$12:$H$19,6,0),VLOOKUP(CD4,الإستمارة!$K$12:$P$19,6,0)),"")</f>
        <v/>
      </c>
      <c r="CE5" s="100">
        <f>'اختيار المقررات'!AH9</f>
        <v>0</v>
      </c>
      <c r="CF5" s="99" t="str">
        <f>IFERROR(IF(OR(CF4=الإستمارة!$C$12,CF4=الإستمارة!$C$13,CF4=الإستمارة!$C$14,CF4=الإستمارة!$C$15,CF4=الإستمارة!$C$16,CF4=الإستمارة!$C$17,CF4=الإستمارة!$C$18,CF4=الإستمارة!$C$19),VLOOKUP(CF4,الإستمارة!$C$12:$H$19,6,0),VLOOKUP(CF4,الإستمارة!$K$12:$P$19,6,0)),"")</f>
        <v/>
      </c>
      <c r="CG5" s="100">
        <f>'اختيار المقررات'!AH10</f>
        <v>0</v>
      </c>
      <c r="CH5" s="99" t="str">
        <f>IFERROR(IF(OR(CH4=الإستمارة!$C$12,CH4=الإستمارة!$C$13,CH4=الإستمارة!$C$14,CH4=الإستمارة!$C$15,CH4=الإستمارة!$C$16,CH4=الإستمارة!$C$17,CH4=الإستمارة!$C$18,CH4=الإستمارة!$C$19),VLOOKUP(CH4,الإستمارة!$C$12:$H$19,6,0),VLOOKUP(CH4,الإستمارة!$K$12:$P$19,6,0)),"")</f>
        <v/>
      </c>
      <c r="CI5" s="100">
        <f>'اختيار المقررات'!AH11</f>
        <v>0</v>
      </c>
      <c r="CJ5" s="99" t="str">
        <f>IFERROR(IF(OR(CJ4=الإستمارة!$C$12,CJ4=الإستمارة!$C$13,CJ4=الإستمارة!$C$14,CJ4=الإستمارة!$C$15,CJ4=الإستمارة!$C$16,CJ4=الإستمارة!$C$17,CJ4=الإستمارة!$C$18,CJ4=الإستمارة!$C$19),VLOOKUP(CJ4,الإستمارة!$C$12:$H$19,6,0),VLOOKUP(CJ4,الإستمارة!$K$12:$P$19,6,0)),"")</f>
        <v/>
      </c>
      <c r="CK5" s="100">
        <f>'اختيار المقررات'!AH12</f>
        <v>0</v>
      </c>
      <c r="CL5" s="99" t="str">
        <f>IFERROR(IF(OR(CL4=الإستمارة!$C$12,CL4=الإستمارة!$C$13,CL4=الإستمارة!$C$14,CL4=الإستمارة!$C$15,CL4=الإستمارة!$C$16,CL4=الإستمارة!$C$17,CL4=الإستمارة!$C$18,CL4=الإستمارة!$C$19),VLOOKUP(CL4,الإستمارة!$C$12:$H$19,6,0),VLOOKUP(CL4,الإستمارة!$K$12:$P$19,6,0)),"")</f>
        <v/>
      </c>
      <c r="CM5" s="100">
        <f>'اختيار المقررات'!AH13</f>
        <v>0</v>
      </c>
      <c r="CN5" s="99" t="str">
        <f>IFERROR(IF(OR(CN4=الإستمارة!$C$12,CN4=الإستمارة!$C$13,CN4=الإستمارة!$C$14,CN4=الإستمارة!$C$15,CN4=الإستمارة!$C$16,CN4=الإستمارة!$C$17,CN4=الإستمارة!$C$18,CN4=الإستمارة!$C$19),VLOOKUP(CN4,الإستمارة!$C$12:$H$19,6,0),VLOOKUP(CN4,الإستمارة!$K$12:$P$19,6,0)),"")</f>
        <v/>
      </c>
      <c r="CO5" s="100">
        <f>'اختيار المقررات'!Z16</f>
        <v>0</v>
      </c>
      <c r="CP5" s="99" t="str">
        <f>IFERROR(IF(OR(CP4=الإستمارة!$C$12,CP4=الإستمارة!$C$13,CP4=الإستمارة!$C$14,CP4=الإستمارة!$C$15,CP4=الإستمارة!$C$16,CP4=الإستمارة!$C$17,CP4=الإستمارة!$C$18,CP4=الإستمارة!$C$19),VLOOKUP(CP4,الإستمارة!$C$12:$H$19,6,0),VLOOKUP(CP4,الإستمارة!$K$12:$P$19,6,0)),"")</f>
        <v/>
      </c>
      <c r="CQ5" s="100">
        <f>'اختيار المقررات'!Z17</f>
        <v>0</v>
      </c>
      <c r="CR5" s="99" t="str">
        <f>IFERROR(IF(OR(CR4=الإستمارة!$C$12,CR4=الإستمارة!$C$13,CR4=الإستمارة!$C$14,CR4=الإستمارة!$C$15,CR4=الإستمارة!$C$16,CR4=الإستمارة!$C$17,CR4=الإستمارة!$C$18,CR4=الإستمارة!$C$19),VLOOKUP(CR4,الإستمارة!$C$12:$H$19,6,0),VLOOKUP(CR4,الإستمارة!$K$12:$P$19,6,0)),"")</f>
        <v/>
      </c>
      <c r="CS5" s="100">
        <f>'اختيار المقررات'!Z18</f>
        <v>0</v>
      </c>
      <c r="CT5" s="99" t="str">
        <f>IFERROR(IF(OR(CT4=الإستمارة!$C$12,CT4=الإستمارة!$C$13,CT4=الإستمارة!$C$14,CT4=الإستمارة!$C$15,CT4=الإستمارة!$C$16,CT4=الإستمارة!$C$17,CT4=الإستمارة!$C$18,CT4=الإستمارة!$C$19),VLOOKUP(CT4,الإستمارة!$C$12:$H$19,6,0),VLOOKUP(CT4,الإستمارة!$K$12:$P$19,6,0)),"")</f>
        <v/>
      </c>
      <c r="CU5" s="100">
        <f>'اختيار المقررات'!Z19</f>
        <v>0</v>
      </c>
      <c r="CV5" s="99" t="str">
        <f>IFERROR(IF(OR(CV4=الإستمارة!$C$12,CV4=الإستمارة!$C$13,CV4=الإستمارة!$C$14,CV4=الإستمارة!$C$15,CV4=الإستمارة!$C$16,CV4=الإستمارة!$C$17,CV4=الإستمارة!$C$18,CV4=الإستمارة!$C$19),VLOOKUP(CV4,الإستمارة!$C$12:$H$19,6,0),VLOOKUP(CV4,الإستمارة!$K$12:$P$19,6,0)),"")</f>
        <v/>
      </c>
      <c r="CW5" s="100">
        <f>'اختيار المقررات'!Z20</f>
        <v>0</v>
      </c>
      <c r="CX5" s="99" t="str">
        <f>IFERROR(IF(OR(CX4=الإستمارة!$C$12,CX4=الإستمارة!$C$13,CX4=الإستمارة!$C$14,CX4=الإستمارة!$C$15,CX4=الإستمارة!$C$16,CX4=الإستمارة!$C$17,CX4=الإستمارة!$C$18,CX4=الإستمارة!$C$19),VLOOKUP(CX4,الإستمارة!$C$12:$H$19,6,0),VLOOKUP(CX4,الإستمارة!$K$12:$P$19,6,0)),"")</f>
        <v/>
      </c>
      <c r="CY5" s="100">
        <f>'اختيار المقررات'!Z21</f>
        <v>0</v>
      </c>
      <c r="CZ5" s="99" t="str">
        <f>IFERROR(IF(OR(CZ4=الإستمارة!$C$12,CZ4=الإستمارة!$C$13,CZ4=الإستمارة!$C$14,CZ4=الإستمارة!$C$15,CZ4=الإستمارة!$C$16,CZ4=الإستمارة!$C$17,CZ4=الإستمارة!$C$18,CZ4=الإستمارة!$C$19),VLOOKUP(CZ4,الإستمارة!$C$12:$H$19,6,0),VLOOKUP(CZ4,الإستمارة!$K$12:$P$19,6,0)),"")</f>
        <v/>
      </c>
      <c r="DA5" s="100">
        <f>'اختيار المقررات'!AH16</f>
        <v>0</v>
      </c>
      <c r="DB5" s="99" t="str">
        <f>IFERROR(IF(OR(DB4=الإستمارة!$C$12,DB4=الإستمارة!$C$13,DB4=الإستمارة!$C$14,DB4=الإستمارة!$C$15,DB4=الإستمارة!$C$16,DB4=الإستمارة!$C$17,DB4=الإستمارة!$C$18,DB4=الإستمارة!$C$19),VLOOKUP(DB4,الإستمارة!$C$12:$H$19,6,0),VLOOKUP(DB4,الإستمارة!$K$12:$P$19,6,0)),"")</f>
        <v/>
      </c>
      <c r="DC5" s="100">
        <f>'اختيار المقررات'!AH17</f>
        <v>0</v>
      </c>
      <c r="DD5" s="99" t="str">
        <f>IFERROR(IF(OR(DD4=الإستمارة!$C$12,DD4=الإستمارة!$C$13,DD4=الإستمارة!$C$14,DD4=الإستمارة!$C$15,DD4=الإستمارة!$C$16,DD4=الإستمارة!$C$17,DD4=الإستمارة!$C$18,DD4=الإستمارة!$C$19),VLOOKUP(DD4,الإستمارة!$C$12:$H$19,6,0),VLOOKUP(DD4,الإستمارة!$K$12:$P$19,6,0)),"")</f>
        <v/>
      </c>
      <c r="DE5" s="100">
        <f>'اختيار المقررات'!AH18</f>
        <v>0</v>
      </c>
      <c r="DF5" s="99" t="str">
        <f>IFERROR(IF(OR(DF4=الإستمارة!$C$12,DF4=الإستمارة!$C$13,DF4=الإستمارة!$C$14,DF4=الإستمارة!$C$15,DF4=الإستمارة!$C$16,DF4=الإستمارة!$C$17,DF4=الإستمارة!$C$18,DF4=الإستمارة!$C$19),VLOOKUP(DF4,الإستمارة!$C$12:$H$19,6,0),VLOOKUP(DF4,الإستمارة!$K$12:$P$19,6,0)),"")</f>
        <v/>
      </c>
      <c r="DG5" s="100">
        <f>'اختيار المقررات'!AH19</f>
        <v>0</v>
      </c>
      <c r="DH5" s="99" t="str">
        <f>IFERROR(IF(OR(DH4=الإستمارة!$C$12,DH4=الإستمارة!$C$13,DH4=الإستمارة!$C$14,DH4=الإستمارة!$C$15,DH4=الإستمارة!$C$16,DH4=الإستمارة!$C$17,DH4=الإستمارة!$C$18,DH4=الإستمارة!$C$19),VLOOKUP(DH4,الإستمارة!$C$12:$H$19,6,0),VLOOKUP(DH4,الإستمارة!$K$12:$P$19,6,0)),"")</f>
        <v/>
      </c>
      <c r="DI5" s="100">
        <f>'اختيار المقررات'!AH20</f>
        <v>0</v>
      </c>
      <c r="DJ5" s="99" t="str">
        <f>IFERROR(IF(OR(DJ4=الإستمارة!$C$12,DJ4=الإستمارة!$C$13,DJ4=الإستمارة!$C$14,DJ4=الإستمارة!$C$15,DJ4=الإستمارة!$C$16,DJ4=الإستمارة!$C$17,DJ4=الإستمارة!$C$18,DJ4=الإستمارة!$C$19),VLOOKUP(DJ4,الإستمارة!$C$12:$H$19,6,0),VLOOKUP(DJ4,الإستمارة!$K$12:$P$19,6,0)),"")</f>
        <v/>
      </c>
      <c r="DK5" s="100">
        <f>'اختيار المقررات'!AH21</f>
        <v>0</v>
      </c>
      <c r="DL5" s="147">
        <f>'اختيار المقررات'!R5</f>
        <v>0</v>
      </c>
      <c r="DM5" s="148">
        <f>'اختيار المقررات'!X5</f>
        <v>0</v>
      </c>
      <c r="DN5" s="149">
        <f>'اختيار المقررات'!AC5</f>
        <v>0</v>
      </c>
      <c r="DO5" s="150">
        <f>'اختيار المقررات'!F5</f>
        <v>0</v>
      </c>
      <c r="DP5" s="151">
        <f>'اختيار المقررات'!O27</f>
        <v>0</v>
      </c>
      <c r="DQ5" s="152">
        <f>'اختيار المقررات'!O25</f>
        <v>12000</v>
      </c>
      <c r="DR5" s="152">
        <f>'اختيار المقررات'!O26</f>
        <v>0</v>
      </c>
      <c r="DS5" s="152">
        <f>'اختيار المقررات'!O28</f>
        <v>0</v>
      </c>
      <c r="DT5" s="153">
        <f>'اختيار المقررات'!O29</f>
        <v>12000</v>
      </c>
      <c r="DU5" s="152" t="str">
        <f>'اختيار المقررات'!X28</f>
        <v>لا</v>
      </c>
      <c r="DV5" s="152">
        <f>'اختيار المقررات'!X29</f>
        <v>12000</v>
      </c>
      <c r="DW5" s="152">
        <f>'اختيار المقررات'!AE29</f>
        <v>0</v>
      </c>
      <c r="DX5" s="147">
        <f>'اختيار المقررات'!AF25</f>
        <v>0</v>
      </c>
      <c r="DY5" s="154">
        <f>'اختيار المقررات'!AF26</f>
        <v>0</v>
      </c>
      <c r="DZ5" s="152">
        <f>'اختيار المقررات'!AF27</f>
        <v>0</v>
      </c>
      <c r="EA5" s="155">
        <f>SUM(DX5:DZ5)</f>
        <v>0</v>
      </c>
      <c r="EB5" s="147">
        <f>'اختيار المقررات'!AC2</f>
        <v>0</v>
      </c>
      <c r="EC5" s="148">
        <f>'اختيار المقررات'!X2</f>
        <v>0</v>
      </c>
      <c r="ED5" s="148">
        <f>'اختيار المقررات'!R2</f>
        <v>0</v>
      </c>
      <c r="EE5" s="155">
        <f>'اختيار المقررات'!H2</f>
        <v>0</v>
      </c>
      <c r="EF5" s="155" t="str">
        <f>'اختيار المقررات'!C26</f>
        <v/>
      </c>
      <c r="EG5" s="155" t="str">
        <f>'اختيار المقررات'!C27</f>
        <v/>
      </c>
      <c r="EH5" s="155" t="str">
        <f>'اختيار المقررات'!C28</f>
        <v/>
      </c>
      <c r="EI5" s="155" t="str">
        <f>'اختيار المقررات'!C29</f>
        <v/>
      </c>
      <c r="EJ5" s="155" t="str">
        <f>'اختيار المقررات'!C30</f>
        <v/>
      </c>
      <c r="EK5" s="155" t="str">
        <f>'اختيار المقررات'!C31</f>
        <v/>
      </c>
      <c r="EL5" s="70" t="str">
        <f>'اختيار المقررات'!AA28</f>
        <v/>
      </c>
    </row>
  </sheetData>
  <sheetProtection algorithmName="SHA-512" hashValue="6/p9KUAwjwDAjCBxEc4DmqiYWoAIYVwMIUl+4vg3pc7PVpLraTWdBVvDvhAE7ENNRvmg+7otulkaPP0c5857ww==" saltValue="C6sd2RGz8F2TU0CbbN7a3A==" spinCount="100000" sheet="1" objects="1" scenarios="1"/>
  <mergeCells count="147">
    <mergeCell ref="DL1:DN2"/>
    <mergeCell ref="DO1:DO2"/>
    <mergeCell ref="DP1:DW2"/>
    <mergeCell ref="DX1:EA2"/>
    <mergeCell ref="EB1:EE2"/>
    <mergeCell ref="EF1:EK4"/>
    <mergeCell ref="DV3:DV4"/>
    <mergeCell ref="CJ3:CK3"/>
    <mergeCell ref="CL3:CM3"/>
    <mergeCell ref="CN3:CO3"/>
    <mergeCell ref="CP3:CQ3"/>
    <mergeCell ref="CR3:CS3"/>
    <mergeCell ref="CT3:CU3"/>
    <mergeCell ref="CV3:CW3"/>
    <mergeCell ref="CX3:CY3"/>
    <mergeCell ref="CZ3:DA3"/>
    <mergeCell ref="BP1:CM1"/>
    <mergeCell ref="CN1:DK1"/>
    <mergeCell ref="CZ4:DA4"/>
    <mergeCell ref="CD4:CE4"/>
    <mergeCell ref="CF4:CG4"/>
    <mergeCell ref="CH4:CI4"/>
    <mergeCell ref="CJ4:CK4"/>
    <mergeCell ref="CL4:CM4"/>
    <mergeCell ref="BR3:BS3"/>
    <mergeCell ref="BT3:BU3"/>
    <mergeCell ref="BV3:BW3"/>
    <mergeCell ref="BX3:BY3"/>
    <mergeCell ref="BZ3:CA3"/>
    <mergeCell ref="CB3:CC3"/>
    <mergeCell ref="CD3:CE3"/>
    <mergeCell ref="CF3:CG3"/>
    <mergeCell ref="CH3:CI3"/>
    <mergeCell ref="AZ3:BA3"/>
    <mergeCell ref="BB3:BC3"/>
    <mergeCell ref="BD3:BE3"/>
    <mergeCell ref="BF3:BG3"/>
    <mergeCell ref="BH3:BI3"/>
    <mergeCell ref="BJ3:BK3"/>
    <mergeCell ref="BL3:BM3"/>
    <mergeCell ref="BN3:BO3"/>
    <mergeCell ref="BP3:BQ3"/>
    <mergeCell ref="T2:AE2"/>
    <mergeCell ref="AF2:AQ2"/>
    <mergeCell ref="AR2:BC2"/>
    <mergeCell ref="BD2:BO2"/>
    <mergeCell ref="BP2:CA2"/>
    <mergeCell ref="CB2:CM2"/>
    <mergeCell ref="CN2:CY2"/>
    <mergeCell ref="CZ2:DK2"/>
    <mergeCell ref="T3:U3"/>
    <mergeCell ref="V3:W3"/>
    <mergeCell ref="X3:Y3"/>
    <mergeCell ref="Z3:AA3"/>
    <mergeCell ref="AB3:AC3"/>
    <mergeCell ref="AD3:AE3"/>
    <mergeCell ref="AF3:AG3"/>
    <mergeCell ref="AH3:AI3"/>
    <mergeCell ref="AJ3:AK3"/>
    <mergeCell ref="AL3:AM3"/>
    <mergeCell ref="AN3:AO3"/>
    <mergeCell ref="AP3:AQ3"/>
    <mergeCell ref="AR3:AS3"/>
    <mergeCell ref="AT3:AU3"/>
    <mergeCell ref="AV3:AW3"/>
    <mergeCell ref="AX3:AY3"/>
    <mergeCell ref="M1:M4"/>
    <mergeCell ref="A1:A2"/>
    <mergeCell ref="B1:B2"/>
    <mergeCell ref="C1:J2"/>
    <mergeCell ref="K1:K4"/>
    <mergeCell ref="L1:L4"/>
    <mergeCell ref="AR1:BO1"/>
    <mergeCell ref="N1:N4"/>
    <mergeCell ref="O1:O4"/>
    <mergeCell ref="P1:R2"/>
    <mergeCell ref="S1:S4"/>
    <mergeCell ref="T1:AQ1"/>
    <mergeCell ref="P3:P4"/>
    <mergeCell ref="Q3:Q4"/>
    <mergeCell ref="R3:R4"/>
    <mergeCell ref="T4:U4"/>
    <mergeCell ref="AF4:AG4"/>
    <mergeCell ref="V4:W4"/>
    <mergeCell ref="X4:Y4"/>
    <mergeCell ref="Z4:AA4"/>
    <mergeCell ref="AB4:AC4"/>
    <mergeCell ref="AD4:AE4"/>
    <mergeCell ref="BD4:BE4"/>
    <mergeCell ref="AH4:AI4"/>
    <mergeCell ref="AJ4:AK4"/>
    <mergeCell ref="AL4:AM4"/>
    <mergeCell ref="AN4:AO4"/>
    <mergeCell ref="AP4:AQ4"/>
    <mergeCell ref="AR4:AS4"/>
    <mergeCell ref="AT4:AU4"/>
    <mergeCell ref="AV4:AW4"/>
    <mergeCell ref="AX4:AY4"/>
    <mergeCell ref="AZ4:BA4"/>
    <mergeCell ref="BB4:BC4"/>
    <mergeCell ref="CB4:CC4"/>
    <mergeCell ref="BF4:BG4"/>
    <mergeCell ref="BH4:BI4"/>
    <mergeCell ref="BJ4:BK4"/>
    <mergeCell ref="BL4:BM4"/>
    <mergeCell ref="BN4:BO4"/>
    <mergeCell ref="BP4:BQ4"/>
    <mergeCell ref="BR4:BS4"/>
    <mergeCell ref="BT4:BU4"/>
    <mergeCell ref="BV4:BW4"/>
    <mergeCell ref="BX4:BY4"/>
    <mergeCell ref="BZ4:CA4"/>
    <mergeCell ref="CN4:CO4"/>
    <mergeCell ref="CP4:CQ4"/>
    <mergeCell ref="CR4:CS4"/>
    <mergeCell ref="CT4:CU4"/>
    <mergeCell ref="CV4:CW4"/>
    <mergeCell ref="CX4:CY4"/>
    <mergeCell ref="DL3:DL4"/>
    <mergeCell ref="DM3:DM4"/>
    <mergeCell ref="DN3:DN4"/>
    <mergeCell ref="DO3:DO4"/>
    <mergeCell ref="DP3:DP4"/>
    <mergeCell ref="DQ3:DQ4"/>
    <mergeCell ref="DS3:DS4"/>
    <mergeCell ref="DT3:DT4"/>
    <mergeCell ref="DB4:DC4"/>
    <mergeCell ref="DD4:DE4"/>
    <mergeCell ref="DF4:DG4"/>
    <mergeCell ref="DH4:DI4"/>
    <mergeCell ref="DJ4:DK4"/>
    <mergeCell ref="DB3:DC3"/>
    <mergeCell ref="DD3:DE3"/>
    <mergeCell ref="DF3:DG3"/>
    <mergeCell ref="DH3:DI3"/>
    <mergeCell ref="DJ3:DK3"/>
    <mergeCell ref="DU3:DU4"/>
    <mergeCell ref="DR3:DR4"/>
    <mergeCell ref="EC3:EC4"/>
    <mergeCell ref="ED3:ED4"/>
    <mergeCell ref="EE3:EE4"/>
    <mergeCell ref="DX3:DX4"/>
    <mergeCell ref="DY3:DY4"/>
    <mergeCell ref="DZ3:DZ4"/>
    <mergeCell ref="EA3:EA4"/>
    <mergeCell ref="EB3:EB4"/>
    <mergeCell ref="DW3:DW4"/>
  </mergeCells>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F1054"/>
  <sheetViews>
    <sheetView rightToLeft="1" topLeftCell="A1046" workbookViewId="0">
      <selection activeCell="A913" sqref="A913:B1054"/>
    </sheetView>
  </sheetViews>
  <sheetFormatPr defaultRowHeight="13.8" x14ac:dyDescent="0.25"/>
  <cols>
    <col min="1" max="1" width="26.3984375" customWidth="1"/>
    <col min="2" max="2" width="53.59765625" bestFit="1" customWidth="1"/>
  </cols>
  <sheetData>
    <row r="1" spans="1:6" ht="14.4" thickBot="1" x14ac:dyDescent="0.3">
      <c r="A1" t="s">
        <v>1808</v>
      </c>
    </row>
    <row r="2" spans="1:6" ht="35.4" x14ac:dyDescent="0.25">
      <c r="A2" s="403">
        <v>700012</v>
      </c>
      <c r="B2" s="363" t="s">
        <v>1541</v>
      </c>
      <c r="C2" s="364" t="s">
        <v>297</v>
      </c>
      <c r="D2" s="212" t="s">
        <v>238</v>
      </c>
      <c r="E2" s="290" t="s">
        <v>1754</v>
      </c>
      <c r="F2" s="346"/>
    </row>
    <row r="3" spans="1:6" ht="35.4" x14ac:dyDescent="0.25">
      <c r="A3" s="291">
        <v>700081</v>
      </c>
      <c r="B3" s="292" t="s">
        <v>1542</v>
      </c>
      <c r="C3" s="294" t="s">
        <v>63</v>
      </c>
      <c r="D3" s="218" t="s">
        <v>386</v>
      </c>
      <c r="E3" s="391"/>
      <c r="F3" s="496"/>
    </row>
    <row r="4" spans="1:6" ht="35.4" x14ac:dyDescent="0.25">
      <c r="A4" s="291">
        <v>700113</v>
      </c>
      <c r="B4" s="292" t="s">
        <v>1536</v>
      </c>
      <c r="C4" s="294" t="s">
        <v>66</v>
      </c>
      <c r="D4" s="218" t="s">
        <v>386</v>
      </c>
      <c r="E4" s="391"/>
      <c r="F4" s="496"/>
    </row>
    <row r="5" spans="1:6" ht="35.4" x14ac:dyDescent="0.25">
      <c r="A5" s="291">
        <v>700166</v>
      </c>
      <c r="B5" s="292" t="s">
        <v>1313</v>
      </c>
      <c r="C5" s="294" t="s">
        <v>68</v>
      </c>
      <c r="D5" s="218" t="s">
        <v>386</v>
      </c>
      <c r="E5" s="391" t="s">
        <v>1314</v>
      </c>
      <c r="F5" s="496"/>
    </row>
    <row r="6" spans="1:6" ht="35.4" x14ac:dyDescent="0.25">
      <c r="A6" s="389">
        <v>700327</v>
      </c>
      <c r="B6" s="366" t="s">
        <v>1543</v>
      </c>
      <c r="C6" s="367" t="s">
        <v>251</v>
      </c>
      <c r="D6" s="218" t="s">
        <v>238</v>
      </c>
      <c r="E6" s="290" t="s">
        <v>1754</v>
      </c>
      <c r="F6" s="346"/>
    </row>
    <row r="7" spans="1:6" ht="35.4" x14ac:dyDescent="0.25">
      <c r="A7" s="313">
        <v>700504</v>
      </c>
      <c r="B7" s="314" t="s">
        <v>1544</v>
      </c>
      <c r="C7" s="427" t="s">
        <v>335</v>
      </c>
      <c r="D7" s="218" t="s">
        <v>386</v>
      </c>
      <c r="E7" s="391" t="s">
        <v>1754</v>
      </c>
      <c r="F7" s="525" t="s">
        <v>1751</v>
      </c>
    </row>
    <row r="8" spans="1:6" ht="35.4" x14ac:dyDescent="0.25">
      <c r="A8" s="389">
        <v>700640</v>
      </c>
      <c r="B8" s="366" t="s">
        <v>1545</v>
      </c>
      <c r="C8" s="367" t="s">
        <v>1546</v>
      </c>
      <c r="D8" s="218" t="s">
        <v>238</v>
      </c>
      <c r="E8" s="290" t="s">
        <v>1754</v>
      </c>
      <c r="F8" s="346"/>
    </row>
    <row r="9" spans="1:6" ht="35.4" x14ac:dyDescent="0.25">
      <c r="A9" s="301">
        <v>700689</v>
      </c>
      <c r="B9" s="302" t="s">
        <v>298</v>
      </c>
      <c r="C9" s="424" t="s">
        <v>67</v>
      </c>
      <c r="D9" s="218" t="s">
        <v>386</v>
      </c>
      <c r="E9" s="391" t="s">
        <v>1754</v>
      </c>
      <c r="F9" s="525" t="s">
        <v>1751</v>
      </c>
    </row>
    <row r="10" spans="1:6" ht="35.4" x14ac:dyDescent="0.25">
      <c r="A10" s="291">
        <v>700690</v>
      </c>
      <c r="B10" s="292" t="s">
        <v>1547</v>
      </c>
      <c r="C10" s="294" t="s">
        <v>66</v>
      </c>
      <c r="D10" s="218" t="s">
        <v>386</v>
      </c>
      <c r="E10" s="391" t="s">
        <v>1754</v>
      </c>
      <c r="F10" s="496"/>
    </row>
    <row r="11" spans="1:6" ht="35.4" x14ac:dyDescent="0.25">
      <c r="A11" s="297">
        <v>700735</v>
      </c>
      <c r="B11" s="305" t="s">
        <v>1537</v>
      </c>
      <c r="C11" s="416" t="s">
        <v>97</v>
      </c>
      <c r="D11" s="218" t="s">
        <v>386</v>
      </c>
      <c r="E11" s="393" t="s">
        <v>1791</v>
      </c>
      <c r="F11" s="502" t="s">
        <v>1755</v>
      </c>
    </row>
    <row r="12" spans="1:6" ht="35.4" x14ac:dyDescent="0.25">
      <c r="A12" s="357">
        <v>700788</v>
      </c>
      <c r="B12" s="370" t="s">
        <v>1309</v>
      </c>
      <c r="C12" s="371" t="s">
        <v>381</v>
      </c>
      <c r="D12" s="218" t="s">
        <v>238</v>
      </c>
      <c r="E12" s="290" t="s">
        <v>1754</v>
      </c>
      <c r="F12" s="385" t="s">
        <v>1755</v>
      </c>
    </row>
    <row r="13" spans="1:6" ht="35.4" x14ac:dyDescent="0.25">
      <c r="A13" s="291">
        <v>700881</v>
      </c>
      <c r="B13" s="292" t="s">
        <v>643</v>
      </c>
      <c r="C13" s="294" t="s">
        <v>66</v>
      </c>
      <c r="D13" s="218" t="s">
        <v>386</v>
      </c>
      <c r="E13" s="391" t="s">
        <v>1803</v>
      </c>
      <c r="F13" s="496"/>
    </row>
    <row r="14" spans="1:6" ht="35.4" x14ac:dyDescent="0.25">
      <c r="A14" s="291">
        <v>700905</v>
      </c>
      <c r="B14" s="292" t="s">
        <v>644</v>
      </c>
      <c r="C14" s="294" t="s">
        <v>245</v>
      </c>
      <c r="D14" s="218" t="s">
        <v>386</v>
      </c>
      <c r="E14" s="391" t="s">
        <v>1754</v>
      </c>
      <c r="F14" s="496"/>
    </row>
    <row r="15" spans="1:6" ht="35.4" x14ac:dyDescent="0.25">
      <c r="A15" s="215">
        <v>700907</v>
      </c>
      <c r="B15" s="216" t="s">
        <v>1548</v>
      </c>
      <c r="C15" s="217" t="s">
        <v>64</v>
      </c>
      <c r="D15" s="218" t="s">
        <v>236</v>
      </c>
      <c r="E15" s="213" t="s">
        <v>1754</v>
      </c>
      <c r="F15" s="214"/>
    </row>
    <row r="16" spans="1:6" ht="35.4" x14ac:dyDescent="0.25">
      <c r="A16" s="389">
        <v>700987</v>
      </c>
      <c r="B16" s="366" t="s">
        <v>1549</v>
      </c>
      <c r="C16" s="367" t="s">
        <v>92</v>
      </c>
      <c r="D16" s="218" t="s">
        <v>238</v>
      </c>
      <c r="E16" s="470" t="s">
        <v>1754</v>
      </c>
      <c r="F16" s="346"/>
    </row>
    <row r="17" spans="1:6" ht="35.4" x14ac:dyDescent="0.25">
      <c r="A17" s="291">
        <v>701084</v>
      </c>
      <c r="B17" s="292" t="s">
        <v>1308</v>
      </c>
      <c r="C17" s="294" t="s">
        <v>62</v>
      </c>
      <c r="D17" s="218" t="s">
        <v>386</v>
      </c>
      <c r="E17" s="471" t="s">
        <v>1804</v>
      </c>
      <c r="F17" s="496"/>
    </row>
    <row r="18" spans="1:6" ht="35.4" x14ac:dyDescent="0.25">
      <c r="A18" s="297">
        <v>701345</v>
      </c>
      <c r="B18" s="305" t="s">
        <v>1550</v>
      </c>
      <c r="C18" s="416" t="s">
        <v>327</v>
      </c>
      <c r="D18" s="218" t="s">
        <v>237</v>
      </c>
      <c r="E18" s="290" t="s">
        <v>1754</v>
      </c>
      <c r="F18" s="508" t="s">
        <v>1787</v>
      </c>
    </row>
    <row r="19" spans="1:6" ht="35.4" x14ac:dyDescent="0.25">
      <c r="A19" s="389">
        <v>701384</v>
      </c>
      <c r="B19" s="366" t="s">
        <v>1532</v>
      </c>
      <c r="C19" s="367" t="s">
        <v>97</v>
      </c>
      <c r="D19" s="218" t="s">
        <v>238</v>
      </c>
      <c r="E19" s="372" t="s">
        <v>1795</v>
      </c>
      <c r="F19" s="504"/>
    </row>
    <row r="20" spans="1:6" ht="35.4" x14ac:dyDescent="0.25">
      <c r="A20" s="389">
        <v>701389</v>
      </c>
      <c r="B20" s="366" t="s">
        <v>645</v>
      </c>
      <c r="C20" s="367" t="s">
        <v>64</v>
      </c>
      <c r="D20" s="218" t="s">
        <v>238</v>
      </c>
      <c r="E20" s="230"/>
      <c r="F20" s="232"/>
    </row>
    <row r="21" spans="1:6" ht="35.4" x14ac:dyDescent="0.25">
      <c r="A21" s="389">
        <v>701497</v>
      </c>
      <c r="B21" s="366" t="s">
        <v>1551</v>
      </c>
      <c r="C21" s="367" t="s">
        <v>1552</v>
      </c>
      <c r="D21" s="218" t="s">
        <v>238</v>
      </c>
      <c r="E21" s="290" t="s">
        <v>1796</v>
      </c>
      <c r="F21" s="346"/>
    </row>
    <row r="22" spans="1:6" ht="35.4" x14ac:dyDescent="0.25">
      <c r="A22" s="291">
        <v>701512</v>
      </c>
      <c r="B22" s="292" t="s">
        <v>1553</v>
      </c>
      <c r="C22" s="294" t="s">
        <v>101</v>
      </c>
      <c r="D22" s="434" t="s">
        <v>387</v>
      </c>
      <c r="E22" s="213" t="s">
        <v>1788</v>
      </c>
      <c r="F22" s="214" t="s">
        <v>1789</v>
      </c>
    </row>
    <row r="23" spans="1:6" ht="35.4" x14ac:dyDescent="0.25">
      <c r="A23" s="291">
        <v>701544</v>
      </c>
      <c r="B23" s="292" t="s">
        <v>646</v>
      </c>
      <c r="C23" s="294" t="s">
        <v>85</v>
      </c>
      <c r="D23" s="218" t="s">
        <v>237</v>
      </c>
      <c r="E23" s="295"/>
      <c r="F23" s="346"/>
    </row>
    <row r="24" spans="1:6" ht="35.4" x14ac:dyDescent="0.25">
      <c r="A24" s="291">
        <v>701595</v>
      </c>
      <c r="B24" s="292" t="s">
        <v>647</v>
      </c>
      <c r="C24" s="294" t="s">
        <v>124</v>
      </c>
      <c r="D24" s="218" t="s">
        <v>386</v>
      </c>
      <c r="E24" s="391"/>
      <c r="F24" s="496"/>
    </row>
    <row r="25" spans="1:6" ht="35.4" x14ac:dyDescent="0.25">
      <c r="A25" s="389">
        <v>701629</v>
      </c>
      <c r="B25" s="366" t="s">
        <v>648</v>
      </c>
      <c r="C25" s="367" t="s">
        <v>97</v>
      </c>
      <c r="D25" s="218" t="s">
        <v>238</v>
      </c>
      <c r="E25" s="290" t="s">
        <v>1754</v>
      </c>
      <c r="F25" s="331"/>
    </row>
    <row r="26" spans="1:6" ht="35.4" x14ac:dyDescent="0.25">
      <c r="A26" s="215">
        <v>701805</v>
      </c>
      <c r="B26" s="216" t="s">
        <v>1006</v>
      </c>
      <c r="C26" s="217" t="s">
        <v>89</v>
      </c>
      <c r="D26" s="218" t="s">
        <v>236</v>
      </c>
      <c r="E26" s="213" t="s">
        <v>1754</v>
      </c>
      <c r="F26" s="214"/>
    </row>
    <row r="27" spans="1:6" ht="35.4" x14ac:dyDescent="0.25">
      <c r="A27" s="389">
        <v>701903</v>
      </c>
      <c r="B27" s="366" t="s">
        <v>1310</v>
      </c>
      <c r="C27" s="367" t="s">
        <v>64</v>
      </c>
      <c r="D27" s="218" t="s">
        <v>238</v>
      </c>
      <c r="E27" s="372" t="s">
        <v>1795</v>
      </c>
      <c r="F27" s="350"/>
    </row>
    <row r="28" spans="1:6" ht="35.4" x14ac:dyDescent="0.25">
      <c r="A28" s="389">
        <v>701989</v>
      </c>
      <c r="B28" s="366" t="s">
        <v>286</v>
      </c>
      <c r="C28" s="367" t="s">
        <v>66</v>
      </c>
      <c r="D28" s="218" t="s">
        <v>238</v>
      </c>
      <c r="E28" s="230"/>
      <c r="F28" s="232"/>
    </row>
    <row r="29" spans="1:6" ht="35.4" x14ac:dyDescent="0.25">
      <c r="A29" s="219">
        <v>702122</v>
      </c>
      <c r="B29" s="220" t="s">
        <v>1079</v>
      </c>
      <c r="C29" s="221" t="s">
        <v>1080</v>
      </c>
      <c r="D29" s="222" t="s">
        <v>236</v>
      </c>
      <c r="E29" s="223"/>
      <c r="F29" s="224" t="s">
        <v>1755</v>
      </c>
    </row>
    <row r="30" spans="1:6" ht="35.4" x14ac:dyDescent="0.25">
      <c r="A30" s="291">
        <v>702253</v>
      </c>
      <c r="B30" s="292" t="s">
        <v>1554</v>
      </c>
      <c r="C30" s="294" t="s">
        <v>86</v>
      </c>
      <c r="D30" s="218" t="s">
        <v>386</v>
      </c>
      <c r="E30" s="391" t="s">
        <v>1754</v>
      </c>
      <c r="F30" s="496"/>
    </row>
    <row r="31" spans="1:6" ht="35.4" x14ac:dyDescent="0.25">
      <c r="A31" s="389">
        <v>702273</v>
      </c>
      <c r="B31" s="366" t="s">
        <v>649</v>
      </c>
      <c r="C31" s="367" t="s">
        <v>138</v>
      </c>
      <c r="D31" s="218" t="s">
        <v>238</v>
      </c>
      <c r="E31" s="230" t="s">
        <v>1791</v>
      </c>
      <c r="F31" s="383"/>
    </row>
    <row r="32" spans="1:6" ht="35.4" x14ac:dyDescent="0.25">
      <c r="A32" s="291">
        <v>702284</v>
      </c>
      <c r="B32" s="292" t="s">
        <v>1065</v>
      </c>
      <c r="C32" s="294" t="s">
        <v>143</v>
      </c>
      <c r="D32" s="218" t="s">
        <v>237</v>
      </c>
      <c r="E32" s="290" t="s">
        <v>1754</v>
      </c>
      <c r="F32" s="346"/>
    </row>
    <row r="33" spans="1:6" ht="35.4" x14ac:dyDescent="0.25">
      <c r="A33" s="291">
        <v>702303</v>
      </c>
      <c r="B33" s="292" t="s">
        <v>747</v>
      </c>
      <c r="C33" s="294" t="s">
        <v>92</v>
      </c>
      <c r="D33" s="218" t="s">
        <v>386</v>
      </c>
      <c r="E33" s="394"/>
      <c r="F33" s="496"/>
    </row>
    <row r="34" spans="1:6" ht="35.4" x14ac:dyDescent="0.25">
      <c r="A34" s="389">
        <v>702478</v>
      </c>
      <c r="B34" s="366" t="s">
        <v>1555</v>
      </c>
      <c r="C34" s="367" t="s">
        <v>110</v>
      </c>
      <c r="D34" s="218" t="s">
        <v>238</v>
      </c>
      <c r="E34" s="290" t="s">
        <v>1796</v>
      </c>
      <c r="F34" s="346"/>
    </row>
    <row r="35" spans="1:6" ht="35.4" x14ac:dyDescent="0.25">
      <c r="A35" s="297">
        <v>702482</v>
      </c>
      <c r="B35" s="298" t="s">
        <v>1529</v>
      </c>
      <c r="C35" s="417" t="s">
        <v>114</v>
      </c>
      <c r="D35" s="218" t="s">
        <v>237</v>
      </c>
      <c r="E35" s="299"/>
      <c r="F35" s="319" t="s">
        <v>1755</v>
      </c>
    </row>
    <row r="36" spans="1:6" ht="35.4" x14ac:dyDescent="0.25">
      <c r="A36" s="301">
        <v>702483</v>
      </c>
      <c r="B36" s="302" t="s">
        <v>481</v>
      </c>
      <c r="C36" s="424" t="s">
        <v>358</v>
      </c>
      <c r="D36" s="218" t="s">
        <v>237</v>
      </c>
      <c r="E36" s="290" t="s">
        <v>1754</v>
      </c>
      <c r="F36" s="264" t="s">
        <v>1751</v>
      </c>
    </row>
    <row r="37" spans="1:6" ht="35.4" x14ac:dyDescent="0.25">
      <c r="A37" s="291">
        <v>702553</v>
      </c>
      <c r="B37" s="292" t="s">
        <v>1311</v>
      </c>
      <c r="C37" s="294" t="s">
        <v>367</v>
      </c>
      <c r="D37" s="218" t="s">
        <v>386</v>
      </c>
      <c r="E37" s="290" t="s">
        <v>1795</v>
      </c>
      <c r="F37" s="496"/>
    </row>
    <row r="38" spans="1:6" ht="35.4" x14ac:dyDescent="0.25">
      <c r="A38" s="291">
        <v>702561</v>
      </c>
      <c r="B38" s="292" t="s">
        <v>1556</v>
      </c>
      <c r="C38" s="294" t="s">
        <v>108</v>
      </c>
      <c r="D38" s="218" t="s">
        <v>386</v>
      </c>
      <c r="E38" s="391" t="s">
        <v>1803</v>
      </c>
      <c r="F38" s="496"/>
    </row>
    <row r="39" spans="1:6" ht="35.4" x14ac:dyDescent="0.25">
      <c r="A39" s="291">
        <v>702598</v>
      </c>
      <c r="B39" s="292" t="s">
        <v>565</v>
      </c>
      <c r="C39" s="294" t="s">
        <v>72</v>
      </c>
      <c r="D39" s="218" t="s">
        <v>237</v>
      </c>
      <c r="E39" s="304"/>
      <c r="F39" s="346"/>
    </row>
    <row r="40" spans="1:6" ht="35.4" x14ac:dyDescent="0.25">
      <c r="A40" s="291">
        <v>702599</v>
      </c>
      <c r="B40" s="292" t="s">
        <v>650</v>
      </c>
      <c r="C40" s="294" t="s">
        <v>362</v>
      </c>
      <c r="D40" s="218" t="s">
        <v>237</v>
      </c>
      <c r="E40" s="290" t="s">
        <v>1754</v>
      </c>
      <c r="F40" s="520"/>
    </row>
    <row r="41" spans="1:6" ht="35.4" x14ac:dyDescent="0.25">
      <c r="A41" s="389">
        <v>702624</v>
      </c>
      <c r="B41" s="366" t="s">
        <v>748</v>
      </c>
      <c r="C41" s="367" t="s">
        <v>134</v>
      </c>
      <c r="D41" s="218" t="s">
        <v>238</v>
      </c>
      <c r="E41" s="372" t="s">
        <v>1795</v>
      </c>
      <c r="F41" s="504"/>
    </row>
    <row r="42" spans="1:6" ht="35.4" x14ac:dyDescent="0.25">
      <c r="A42" s="301">
        <v>702626</v>
      </c>
      <c r="B42" s="302" t="s">
        <v>1557</v>
      </c>
      <c r="C42" s="424" t="s">
        <v>146</v>
      </c>
      <c r="D42" s="218" t="s">
        <v>237</v>
      </c>
      <c r="E42" s="290" t="s">
        <v>1754</v>
      </c>
      <c r="F42" s="515" t="s">
        <v>1751</v>
      </c>
    </row>
    <row r="43" spans="1:6" ht="35.4" x14ac:dyDescent="0.25">
      <c r="A43" s="389">
        <v>702656</v>
      </c>
      <c r="B43" s="366" t="s">
        <v>1066</v>
      </c>
      <c r="C43" s="367" t="s">
        <v>119</v>
      </c>
      <c r="D43" s="218" t="s">
        <v>238</v>
      </c>
      <c r="E43" s="230"/>
      <c r="F43" s="346"/>
    </row>
    <row r="44" spans="1:6" ht="35.4" x14ac:dyDescent="0.25">
      <c r="A44" s="291">
        <v>702660</v>
      </c>
      <c r="B44" s="292" t="s">
        <v>651</v>
      </c>
      <c r="C44" s="294" t="s">
        <v>148</v>
      </c>
      <c r="D44" s="218" t="s">
        <v>386</v>
      </c>
      <c r="E44" s="395"/>
      <c r="F44" s="496"/>
    </row>
    <row r="45" spans="1:6" ht="35.4" x14ac:dyDescent="0.25">
      <c r="A45" s="291">
        <v>702760</v>
      </c>
      <c r="B45" s="292" t="s">
        <v>1533</v>
      </c>
      <c r="C45" s="294" t="s">
        <v>93</v>
      </c>
      <c r="D45" s="434" t="s">
        <v>216</v>
      </c>
      <c r="E45" s="230"/>
      <c r="F45" s="214" t="s">
        <v>1805</v>
      </c>
    </row>
    <row r="46" spans="1:6" ht="35.4" x14ac:dyDescent="0.25">
      <c r="A46" s="297">
        <v>702782</v>
      </c>
      <c r="B46" s="305" t="s">
        <v>466</v>
      </c>
      <c r="C46" s="416" t="s">
        <v>114</v>
      </c>
      <c r="D46" s="218" t="s">
        <v>237</v>
      </c>
      <c r="E46" s="290" t="s">
        <v>1754</v>
      </c>
      <c r="F46" s="319" t="s">
        <v>1755</v>
      </c>
    </row>
    <row r="47" spans="1:6" ht="35.4" x14ac:dyDescent="0.25">
      <c r="A47" s="291">
        <v>702798</v>
      </c>
      <c r="B47" s="292" t="s">
        <v>1558</v>
      </c>
      <c r="C47" s="294" t="s">
        <v>1559</v>
      </c>
      <c r="D47" s="218" t="s">
        <v>388</v>
      </c>
      <c r="E47" s="290" t="s">
        <v>1797</v>
      </c>
      <c r="F47" s="214" t="s">
        <v>1798</v>
      </c>
    </row>
    <row r="48" spans="1:6" ht="35.4" x14ac:dyDescent="0.25">
      <c r="A48" s="291">
        <v>702833</v>
      </c>
      <c r="B48" s="292" t="s">
        <v>652</v>
      </c>
      <c r="C48" s="294" t="s">
        <v>280</v>
      </c>
      <c r="D48" s="218" t="s">
        <v>386</v>
      </c>
      <c r="E48" s="391" t="s">
        <v>1804</v>
      </c>
      <c r="F48" s="496"/>
    </row>
    <row r="49" spans="1:6" ht="35.4" x14ac:dyDescent="0.25">
      <c r="A49" s="297">
        <v>702868</v>
      </c>
      <c r="B49" s="305" t="s">
        <v>653</v>
      </c>
      <c r="C49" s="416" t="s">
        <v>96</v>
      </c>
      <c r="D49" s="218" t="s">
        <v>237</v>
      </c>
      <c r="E49" s="299"/>
      <c r="F49" s="319" t="s">
        <v>1755</v>
      </c>
    </row>
    <row r="50" spans="1:6" ht="35.4" x14ac:dyDescent="0.25">
      <c r="A50" s="291">
        <v>702872</v>
      </c>
      <c r="B50" s="292" t="s">
        <v>533</v>
      </c>
      <c r="C50" s="294" t="s">
        <v>75</v>
      </c>
      <c r="D50" s="434" t="s">
        <v>387</v>
      </c>
      <c r="E50" s="213" t="s">
        <v>1788</v>
      </c>
      <c r="F50" s="214" t="s">
        <v>1789</v>
      </c>
    </row>
    <row r="51" spans="1:6" ht="35.4" x14ac:dyDescent="0.25">
      <c r="A51" s="389">
        <v>702873</v>
      </c>
      <c r="B51" s="366" t="s">
        <v>1007</v>
      </c>
      <c r="C51" s="367" t="s">
        <v>1008</v>
      </c>
      <c r="D51" s="218" t="s">
        <v>238</v>
      </c>
      <c r="E51" s="241"/>
      <c r="F51" s="383"/>
    </row>
    <row r="52" spans="1:6" ht="35.4" x14ac:dyDescent="0.25">
      <c r="A52" s="389">
        <v>702909</v>
      </c>
      <c r="B52" s="366" t="s">
        <v>482</v>
      </c>
      <c r="C52" s="367" t="s">
        <v>87</v>
      </c>
      <c r="D52" s="218" t="s">
        <v>238</v>
      </c>
      <c r="E52" s="290" t="s">
        <v>1754</v>
      </c>
      <c r="F52" s="331"/>
    </row>
    <row r="53" spans="1:6" ht="35.4" x14ac:dyDescent="0.25">
      <c r="A53" s="291">
        <v>702957</v>
      </c>
      <c r="B53" s="292" t="s">
        <v>654</v>
      </c>
      <c r="C53" s="294" t="s">
        <v>64</v>
      </c>
      <c r="D53" s="218" t="s">
        <v>386</v>
      </c>
      <c r="E53" s="391" t="s">
        <v>1791</v>
      </c>
      <c r="F53" s="496"/>
    </row>
    <row r="54" spans="1:6" ht="35.4" x14ac:dyDescent="0.25">
      <c r="A54" s="389">
        <v>702977</v>
      </c>
      <c r="B54" s="366" t="s">
        <v>534</v>
      </c>
      <c r="C54" s="367" t="s">
        <v>67</v>
      </c>
      <c r="D54" s="218" t="s">
        <v>238</v>
      </c>
      <c r="E54" s="290" t="s">
        <v>1754</v>
      </c>
      <c r="F54" s="320"/>
    </row>
    <row r="55" spans="1:6" ht="35.4" x14ac:dyDescent="0.25">
      <c r="A55" s="409">
        <v>703001</v>
      </c>
      <c r="B55" s="375" t="s">
        <v>472</v>
      </c>
      <c r="C55" s="376" t="s">
        <v>82</v>
      </c>
      <c r="D55" s="218" t="s">
        <v>238</v>
      </c>
      <c r="E55" s="230"/>
      <c r="F55" s="506" t="s">
        <v>1751</v>
      </c>
    </row>
    <row r="56" spans="1:6" ht="35.4" x14ac:dyDescent="0.25">
      <c r="A56" s="215">
        <v>703013</v>
      </c>
      <c r="B56" s="216" t="s">
        <v>1560</v>
      </c>
      <c r="C56" s="217" t="s">
        <v>60</v>
      </c>
      <c r="D56" s="218" t="s">
        <v>236</v>
      </c>
      <c r="E56" s="213" t="s">
        <v>1754</v>
      </c>
      <c r="F56" s="214"/>
    </row>
    <row r="57" spans="1:6" ht="35.4" x14ac:dyDescent="0.25">
      <c r="A57" s="297">
        <v>703046</v>
      </c>
      <c r="B57" s="305" t="s">
        <v>655</v>
      </c>
      <c r="C57" s="416" t="s">
        <v>64</v>
      </c>
      <c r="D57" s="218" t="s">
        <v>237</v>
      </c>
      <c r="E57" s="290" t="s">
        <v>1754</v>
      </c>
      <c r="F57" s="319" t="s">
        <v>1755</v>
      </c>
    </row>
    <row r="58" spans="1:6" ht="35.4" x14ac:dyDescent="0.25">
      <c r="A58" s="389">
        <v>703059</v>
      </c>
      <c r="B58" s="366" t="s">
        <v>566</v>
      </c>
      <c r="C58" s="367" t="s">
        <v>120</v>
      </c>
      <c r="D58" s="218" t="s">
        <v>238</v>
      </c>
      <c r="E58" s="290" t="s">
        <v>1754</v>
      </c>
      <c r="F58" s="350"/>
    </row>
    <row r="59" spans="1:6" ht="35.4" x14ac:dyDescent="0.25">
      <c r="A59" s="389">
        <v>703083</v>
      </c>
      <c r="B59" s="366" t="s">
        <v>450</v>
      </c>
      <c r="C59" s="367" t="s">
        <v>451</v>
      </c>
      <c r="D59" s="218" t="s">
        <v>238</v>
      </c>
      <c r="E59" s="230" t="s">
        <v>1791</v>
      </c>
      <c r="F59" s="383"/>
    </row>
    <row r="60" spans="1:6" ht="37.799999999999997" x14ac:dyDescent="0.25">
      <c r="A60" s="396">
        <v>703084</v>
      </c>
      <c r="B60" s="397" t="s">
        <v>656</v>
      </c>
      <c r="C60" s="419" t="s">
        <v>657</v>
      </c>
      <c r="D60" s="218" t="s">
        <v>386</v>
      </c>
      <c r="E60" s="391" t="s">
        <v>1754</v>
      </c>
      <c r="F60" s="502" t="s">
        <v>1755</v>
      </c>
    </row>
    <row r="61" spans="1:6" ht="35.4" x14ac:dyDescent="0.25">
      <c r="A61" s="301">
        <v>703091</v>
      </c>
      <c r="B61" s="302" t="s">
        <v>456</v>
      </c>
      <c r="C61" s="424" t="s">
        <v>457</v>
      </c>
      <c r="D61" s="218" t="s">
        <v>237</v>
      </c>
      <c r="E61" s="295"/>
      <c r="F61" s="264" t="s">
        <v>1751</v>
      </c>
    </row>
    <row r="62" spans="1:6" ht="35.4" x14ac:dyDescent="0.25">
      <c r="A62" s="291">
        <v>703093</v>
      </c>
      <c r="B62" s="292" t="s">
        <v>658</v>
      </c>
      <c r="C62" s="294" t="s">
        <v>284</v>
      </c>
      <c r="D62" s="218" t="s">
        <v>386</v>
      </c>
      <c r="E62" s="391"/>
      <c r="F62" s="494"/>
    </row>
    <row r="63" spans="1:6" ht="35.4" x14ac:dyDescent="0.25">
      <c r="A63" s="291">
        <v>703101</v>
      </c>
      <c r="B63" s="292" t="s">
        <v>659</v>
      </c>
      <c r="C63" s="294" t="s">
        <v>333</v>
      </c>
      <c r="D63" s="218" t="s">
        <v>386</v>
      </c>
      <c r="E63" s="391" t="s">
        <v>1803</v>
      </c>
      <c r="F63" s="496"/>
    </row>
    <row r="64" spans="1:6" ht="35.4" x14ac:dyDescent="0.25">
      <c r="A64" s="389">
        <v>703112</v>
      </c>
      <c r="B64" s="366" t="s">
        <v>1067</v>
      </c>
      <c r="C64" s="367" t="s">
        <v>64</v>
      </c>
      <c r="D64" s="218" t="s">
        <v>238</v>
      </c>
      <c r="E64" s="290" t="s">
        <v>1796</v>
      </c>
      <c r="F64" s="331"/>
    </row>
    <row r="65" spans="1:6" ht="35.4" x14ac:dyDescent="0.25">
      <c r="A65" s="389">
        <v>703151</v>
      </c>
      <c r="B65" s="366" t="s">
        <v>660</v>
      </c>
      <c r="C65" s="367" t="s">
        <v>97</v>
      </c>
      <c r="D65" s="218" t="s">
        <v>238</v>
      </c>
      <c r="E65" s="290" t="s">
        <v>1754</v>
      </c>
      <c r="F65" s="232"/>
    </row>
    <row r="66" spans="1:6" ht="35.4" x14ac:dyDescent="0.25">
      <c r="A66" s="215">
        <v>703164</v>
      </c>
      <c r="B66" s="216" t="s">
        <v>1561</v>
      </c>
      <c r="C66" s="217" t="s">
        <v>72</v>
      </c>
      <c r="D66" s="218" t="s">
        <v>236</v>
      </c>
      <c r="E66" s="213" t="s">
        <v>1754</v>
      </c>
      <c r="F66" s="214"/>
    </row>
    <row r="67" spans="1:6" ht="35.4" x14ac:dyDescent="0.25">
      <c r="A67" s="291">
        <v>703177</v>
      </c>
      <c r="B67" s="292" t="s">
        <v>440</v>
      </c>
      <c r="C67" s="294" t="s">
        <v>84</v>
      </c>
      <c r="D67" s="218" t="s">
        <v>386</v>
      </c>
      <c r="E67" s="391"/>
      <c r="F67" s="496"/>
    </row>
    <row r="68" spans="1:6" ht="35.4" x14ac:dyDescent="0.25">
      <c r="A68" s="215">
        <v>703199</v>
      </c>
      <c r="B68" s="216" t="s">
        <v>1562</v>
      </c>
      <c r="C68" s="217" t="s">
        <v>88</v>
      </c>
      <c r="D68" s="218" t="s">
        <v>236</v>
      </c>
      <c r="E68" s="213" t="s">
        <v>1754</v>
      </c>
      <c r="F68" s="214"/>
    </row>
    <row r="69" spans="1:6" ht="35.4" x14ac:dyDescent="0.25">
      <c r="A69" s="291">
        <v>703236</v>
      </c>
      <c r="B69" s="292" t="s">
        <v>1068</v>
      </c>
      <c r="C69" s="294" t="s">
        <v>272</v>
      </c>
      <c r="D69" s="218" t="s">
        <v>386</v>
      </c>
      <c r="E69" s="391"/>
      <c r="F69" s="494"/>
    </row>
    <row r="70" spans="1:6" ht="35.4" x14ac:dyDescent="0.25">
      <c r="A70" s="297">
        <v>703237</v>
      </c>
      <c r="B70" s="305" t="s">
        <v>298</v>
      </c>
      <c r="C70" s="416" t="s">
        <v>124</v>
      </c>
      <c r="D70" s="218" t="s">
        <v>237</v>
      </c>
      <c r="E70" s="306"/>
      <c r="F70" s="319" t="s">
        <v>1755</v>
      </c>
    </row>
    <row r="71" spans="1:6" ht="35.4" x14ac:dyDescent="0.25">
      <c r="A71" s="215">
        <v>703288</v>
      </c>
      <c r="B71" s="216" t="s">
        <v>1756</v>
      </c>
      <c r="C71" s="217" t="s">
        <v>255</v>
      </c>
      <c r="D71" s="218" t="s">
        <v>236</v>
      </c>
      <c r="E71" s="213" t="s">
        <v>1754</v>
      </c>
      <c r="F71" s="214"/>
    </row>
    <row r="72" spans="1:6" ht="35.4" x14ac:dyDescent="0.25">
      <c r="A72" s="291">
        <v>703292</v>
      </c>
      <c r="B72" s="292" t="s">
        <v>1069</v>
      </c>
      <c r="C72" s="294" t="s">
        <v>112</v>
      </c>
      <c r="D72" s="218" t="s">
        <v>237</v>
      </c>
      <c r="E72" s="307"/>
      <c r="F72" s="331"/>
    </row>
    <row r="73" spans="1:6" ht="35.4" x14ac:dyDescent="0.25">
      <c r="A73" s="291">
        <v>703323</v>
      </c>
      <c r="B73" s="292" t="s">
        <v>1563</v>
      </c>
      <c r="C73" s="294" t="s">
        <v>1564</v>
      </c>
      <c r="D73" s="218" t="s">
        <v>386</v>
      </c>
      <c r="E73" s="391" t="s">
        <v>1754</v>
      </c>
      <c r="F73" s="496"/>
    </row>
    <row r="74" spans="1:6" ht="35.4" x14ac:dyDescent="0.5">
      <c r="A74" s="291">
        <v>703329</v>
      </c>
      <c r="B74" s="292" t="s">
        <v>1538</v>
      </c>
      <c r="C74" s="294" t="s">
        <v>1539</v>
      </c>
      <c r="D74" s="218" t="s">
        <v>386</v>
      </c>
      <c r="E74" s="398"/>
      <c r="F74" s="496"/>
    </row>
    <row r="75" spans="1:6" ht="35.4" x14ac:dyDescent="0.25">
      <c r="A75" s="291">
        <v>703330</v>
      </c>
      <c r="B75" s="292" t="s">
        <v>661</v>
      </c>
      <c r="C75" s="294" t="s">
        <v>69</v>
      </c>
      <c r="D75" s="218" t="s">
        <v>386</v>
      </c>
      <c r="E75" s="391"/>
      <c r="F75" s="494"/>
    </row>
    <row r="76" spans="1:6" ht="35.4" x14ac:dyDescent="0.25">
      <c r="A76" s="389">
        <v>703333</v>
      </c>
      <c r="B76" s="366" t="s">
        <v>662</v>
      </c>
      <c r="C76" s="367" t="s">
        <v>663</v>
      </c>
      <c r="D76" s="218" t="s">
        <v>238</v>
      </c>
      <c r="E76" s="290" t="s">
        <v>1796</v>
      </c>
      <c r="F76" s="383"/>
    </row>
    <row r="77" spans="1:6" ht="35.4" x14ac:dyDescent="0.25">
      <c r="A77" s="291">
        <v>703356</v>
      </c>
      <c r="B77" s="292" t="s">
        <v>455</v>
      </c>
      <c r="C77" s="294" t="s">
        <v>97</v>
      </c>
      <c r="D77" s="434" t="s">
        <v>216</v>
      </c>
      <c r="E77" s="372" t="s">
        <v>1795</v>
      </c>
      <c r="F77" s="214" t="s">
        <v>1805</v>
      </c>
    </row>
    <row r="78" spans="1:6" ht="35.4" x14ac:dyDescent="0.25">
      <c r="A78" s="357">
        <v>703402</v>
      </c>
      <c r="B78" s="370" t="s">
        <v>1063</v>
      </c>
      <c r="C78" s="371" t="s">
        <v>1064</v>
      </c>
      <c r="D78" s="218" t="s">
        <v>238</v>
      </c>
      <c r="E78" s="377"/>
      <c r="F78" s="385" t="s">
        <v>1755</v>
      </c>
    </row>
    <row r="79" spans="1:6" ht="35.4" x14ac:dyDescent="0.5">
      <c r="A79" s="291">
        <v>703418</v>
      </c>
      <c r="B79" s="292" t="s">
        <v>664</v>
      </c>
      <c r="C79" s="294" t="s">
        <v>64</v>
      </c>
      <c r="D79" s="218" t="s">
        <v>386</v>
      </c>
      <c r="E79" s="398"/>
      <c r="F79" s="516"/>
    </row>
    <row r="80" spans="1:6" ht="35.4" x14ac:dyDescent="0.25">
      <c r="A80" s="291">
        <v>703419</v>
      </c>
      <c r="B80" s="292" t="s">
        <v>665</v>
      </c>
      <c r="C80" s="294" t="s">
        <v>110</v>
      </c>
      <c r="D80" s="218" t="s">
        <v>237</v>
      </c>
      <c r="E80" s="290" t="s">
        <v>1754</v>
      </c>
      <c r="F80" s="320"/>
    </row>
    <row r="81" spans="1:6" ht="35.4" x14ac:dyDescent="0.25">
      <c r="A81" s="389">
        <v>703437</v>
      </c>
      <c r="B81" s="366" t="s">
        <v>380</v>
      </c>
      <c r="C81" s="367" t="s">
        <v>249</v>
      </c>
      <c r="D81" s="218" t="s">
        <v>238</v>
      </c>
      <c r="E81" s="230"/>
      <c r="F81" s="504"/>
    </row>
    <row r="82" spans="1:6" ht="35.4" x14ac:dyDescent="0.25">
      <c r="A82" s="291">
        <v>703439</v>
      </c>
      <c r="B82" s="292" t="s">
        <v>666</v>
      </c>
      <c r="C82" s="294" t="s">
        <v>241</v>
      </c>
      <c r="D82" s="218" t="s">
        <v>386</v>
      </c>
      <c r="E82" s="391"/>
      <c r="F82" s="494"/>
    </row>
    <row r="83" spans="1:6" ht="35.4" x14ac:dyDescent="0.25">
      <c r="A83" s="406">
        <v>703451</v>
      </c>
      <c r="B83" s="378" t="s">
        <v>667</v>
      </c>
      <c r="C83" s="379" t="s">
        <v>69</v>
      </c>
      <c r="D83" s="218" t="s">
        <v>238</v>
      </c>
      <c r="E83" s="377"/>
      <c r="F83" s="385" t="s">
        <v>1755</v>
      </c>
    </row>
    <row r="84" spans="1:6" ht="35.4" x14ac:dyDescent="0.25">
      <c r="A84" s="357">
        <v>703459</v>
      </c>
      <c r="B84" s="370" t="s">
        <v>1322</v>
      </c>
      <c r="C84" s="371" t="s">
        <v>82</v>
      </c>
      <c r="D84" s="218" t="s">
        <v>238</v>
      </c>
      <c r="E84" s="290" t="s">
        <v>1754</v>
      </c>
      <c r="F84" s="385" t="s">
        <v>1755</v>
      </c>
    </row>
    <row r="85" spans="1:6" ht="37.799999999999997" x14ac:dyDescent="0.25">
      <c r="A85" s="399">
        <v>703468</v>
      </c>
      <c r="B85" s="400" t="s">
        <v>668</v>
      </c>
      <c r="C85" s="430" t="s">
        <v>353</v>
      </c>
      <c r="D85" s="218" t="s">
        <v>386</v>
      </c>
      <c r="E85" s="395"/>
      <c r="F85" s="525" t="s">
        <v>1751</v>
      </c>
    </row>
    <row r="86" spans="1:6" ht="35.4" x14ac:dyDescent="0.25">
      <c r="A86" s="359">
        <v>703482</v>
      </c>
      <c r="B86" s="381" t="s">
        <v>530</v>
      </c>
      <c r="C86" s="382" t="s">
        <v>259</v>
      </c>
      <c r="D86" s="218" t="s">
        <v>238</v>
      </c>
      <c r="E86" s="230"/>
      <c r="F86" s="384" t="s">
        <v>1751</v>
      </c>
    </row>
    <row r="87" spans="1:6" ht="35.4" x14ac:dyDescent="0.25">
      <c r="A87" s="291">
        <v>703492</v>
      </c>
      <c r="B87" s="292" t="s">
        <v>483</v>
      </c>
      <c r="C87" s="294" t="s">
        <v>107</v>
      </c>
      <c r="D87" s="218" t="s">
        <v>386</v>
      </c>
      <c r="E87" s="391" t="s">
        <v>1791</v>
      </c>
      <c r="F87" s="496"/>
    </row>
    <row r="88" spans="1:6" ht="35.4" x14ac:dyDescent="0.25">
      <c r="A88" s="359">
        <v>703496</v>
      </c>
      <c r="B88" s="381" t="s">
        <v>467</v>
      </c>
      <c r="C88" s="382" t="s">
        <v>66</v>
      </c>
      <c r="D88" s="218" t="s">
        <v>238</v>
      </c>
      <c r="E88" s="241"/>
      <c r="F88" s="506" t="s">
        <v>1751</v>
      </c>
    </row>
    <row r="89" spans="1:6" ht="35.4" x14ac:dyDescent="0.25">
      <c r="A89" s="291">
        <v>703514</v>
      </c>
      <c r="B89" s="292" t="s">
        <v>1530</v>
      </c>
      <c r="C89" s="294" t="s">
        <v>106</v>
      </c>
      <c r="D89" s="218" t="s">
        <v>237</v>
      </c>
      <c r="E89" s="290" t="s">
        <v>1754</v>
      </c>
      <c r="F89" s="346"/>
    </row>
    <row r="90" spans="1:6" ht="35.4" x14ac:dyDescent="0.25">
      <c r="A90" s="359">
        <v>703518</v>
      </c>
      <c r="B90" s="381" t="s">
        <v>669</v>
      </c>
      <c r="C90" s="382" t="s">
        <v>157</v>
      </c>
      <c r="D90" s="218" t="s">
        <v>238</v>
      </c>
      <c r="E90" s="230"/>
      <c r="F90" s="384" t="s">
        <v>1751</v>
      </c>
    </row>
    <row r="91" spans="1:6" ht="35.4" x14ac:dyDescent="0.25">
      <c r="A91" s="291">
        <v>703536</v>
      </c>
      <c r="B91" s="292" t="s">
        <v>670</v>
      </c>
      <c r="C91" s="294" t="s">
        <v>244</v>
      </c>
      <c r="D91" s="218" t="s">
        <v>386</v>
      </c>
      <c r="E91" s="391" t="s">
        <v>1803</v>
      </c>
      <c r="F91" s="505"/>
    </row>
    <row r="92" spans="1:6" ht="35.4" x14ac:dyDescent="0.5">
      <c r="A92" s="291">
        <v>703555</v>
      </c>
      <c r="B92" s="292" t="s">
        <v>458</v>
      </c>
      <c r="C92" s="294" t="s">
        <v>79</v>
      </c>
      <c r="D92" s="218" t="s">
        <v>386</v>
      </c>
      <c r="E92" s="398"/>
      <c r="F92" s="496"/>
    </row>
    <row r="93" spans="1:6" ht="35.4" x14ac:dyDescent="0.25">
      <c r="A93" s="291">
        <v>703571</v>
      </c>
      <c r="B93" s="292" t="s">
        <v>1565</v>
      </c>
      <c r="C93" s="294" t="s">
        <v>127</v>
      </c>
      <c r="D93" s="218" t="s">
        <v>237</v>
      </c>
      <c r="E93" s="290" t="s">
        <v>1754</v>
      </c>
      <c r="F93" s="346"/>
    </row>
    <row r="94" spans="1:6" ht="35.4" x14ac:dyDescent="0.25">
      <c r="A94" s="291">
        <v>703583</v>
      </c>
      <c r="B94" s="292" t="s">
        <v>671</v>
      </c>
      <c r="C94" s="294" t="s">
        <v>300</v>
      </c>
      <c r="D94" s="218" t="s">
        <v>386</v>
      </c>
      <c r="E94" s="391" t="s">
        <v>1791</v>
      </c>
      <c r="F94" s="496"/>
    </row>
    <row r="95" spans="1:6" ht="35.4" x14ac:dyDescent="0.25">
      <c r="A95" s="291">
        <v>703599</v>
      </c>
      <c r="B95" s="292" t="s">
        <v>459</v>
      </c>
      <c r="C95" s="294" t="s">
        <v>302</v>
      </c>
      <c r="D95" s="218" t="s">
        <v>386</v>
      </c>
      <c r="E95" s="391"/>
      <c r="F95" s="494"/>
    </row>
    <row r="96" spans="1:6" ht="37.799999999999997" x14ac:dyDescent="0.25">
      <c r="A96" s="399">
        <v>703605</v>
      </c>
      <c r="B96" s="400" t="s">
        <v>513</v>
      </c>
      <c r="C96" s="430" t="s">
        <v>95</v>
      </c>
      <c r="D96" s="218" t="s">
        <v>386</v>
      </c>
      <c r="E96" s="395"/>
      <c r="F96" s="525" t="s">
        <v>1751</v>
      </c>
    </row>
    <row r="97" spans="1:6" ht="35.4" x14ac:dyDescent="0.25">
      <c r="A97" s="291">
        <v>703620</v>
      </c>
      <c r="B97" s="292" t="s">
        <v>563</v>
      </c>
      <c r="C97" s="294" t="s">
        <v>62</v>
      </c>
      <c r="D97" s="434" t="s">
        <v>216</v>
      </c>
      <c r="E97" s="391"/>
      <c r="F97" s="214" t="s">
        <v>1805</v>
      </c>
    </row>
    <row r="98" spans="1:6" ht="35.4" x14ac:dyDescent="0.25">
      <c r="A98" s="301">
        <v>703627</v>
      </c>
      <c r="B98" s="302" t="s">
        <v>443</v>
      </c>
      <c r="C98" s="424" t="s">
        <v>59</v>
      </c>
      <c r="D98" s="218" t="s">
        <v>237</v>
      </c>
      <c r="E98" s="295"/>
      <c r="F98" s="264" t="s">
        <v>1751</v>
      </c>
    </row>
    <row r="99" spans="1:6" ht="35.4" x14ac:dyDescent="0.5">
      <c r="A99" s="291">
        <v>703645</v>
      </c>
      <c r="B99" s="292" t="s">
        <v>672</v>
      </c>
      <c r="C99" s="294" t="s">
        <v>263</v>
      </c>
      <c r="D99" s="218" t="s">
        <v>386</v>
      </c>
      <c r="E99" s="398"/>
      <c r="F99" s="516"/>
    </row>
    <row r="100" spans="1:6" ht="35.4" x14ac:dyDescent="0.25">
      <c r="A100" s="291">
        <v>703663</v>
      </c>
      <c r="B100" s="292" t="s">
        <v>673</v>
      </c>
      <c r="C100" s="294" t="s">
        <v>61</v>
      </c>
      <c r="D100" s="218" t="s">
        <v>386</v>
      </c>
      <c r="E100" s="391"/>
      <c r="F100" s="496"/>
    </row>
    <row r="101" spans="1:6" ht="35.4" x14ac:dyDescent="0.25">
      <c r="A101" s="389">
        <v>703669</v>
      </c>
      <c r="B101" s="366" t="s">
        <v>674</v>
      </c>
      <c r="C101" s="367" t="s">
        <v>66</v>
      </c>
      <c r="D101" s="218" t="s">
        <v>238</v>
      </c>
      <c r="E101" s="230"/>
      <c r="F101" s="326"/>
    </row>
    <row r="102" spans="1:6" ht="37.799999999999997" x14ac:dyDescent="0.25">
      <c r="A102" s="396">
        <v>703690</v>
      </c>
      <c r="B102" s="397" t="s">
        <v>675</v>
      </c>
      <c r="C102" s="419" t="s">
        <v>129</v>
      </c>
      <c r="D102" s="218" t="s">
        <v>386</v>
      </c>
      <c r="E102" s="391" t="s">
        <v>1754</v>
      </c>
      <c r="F102" s="502" t="s">
        <v>1755</v>
      </c>
    </row>
    <row r="103" spans="1:6" ht="35.4" x14ac:dyDescent="0.25">
      <c r="A103" s="291">
        <v>703725</v>
      </c>
      <c r="B103" s="292" t="s">
        <v>535</v>
      </c>
      <c r="C103" s="294" t="s">
        <v>67</v>
      </c>
      <c r="D103" s="218" t="s">
        <v>237</v>
      </c>
      <c r="E103" s="308"/>
      <c r="F103" s="331"/>
    </row>
    <row r="104" spans="1:6" ht="45" x14ac:dyDescent="0.25">
      <c r="A104" s="389">
        <v>703730</v>
      </c>
      <c r="B104" s="366" t="s">
        <v>484</v>
      </c>
      <c r="C104" s="367" t="s">
        <v>133</v>
      </c>
      <c r="D104" s="218" t="s">
        <v>238</v>
      </c>
      <c r="E104" s="458" t="s">
        <v>1795</v>
      </c>
      <c r="F104" s="522"/>
    </row>
    <row r="105" spans="1:6" ht="35.4" x14ac:dyDescent="0.25">
      <c r="A105" s="359">
        <v>703731</v>
      </c>
      <c r="B105" s="381" t="s">
        <v>676</v>
      </c>
      <c r="C105" s="382" t="s">
        <v>283</v>
      </c>
      <c r="D105" s="218" t="s">
        <v>238</v>
      </c>
      <c r="E105" s="258"/>
      <c r="F105" s="523" t="s">
        <v>1751</v>
      </c>
    </row>
    <row r="106" spans="1:6" ht="35.4" x14ac:dyDescent="0.25">
      <c r="A106" s="291">
        <v>703751</v>
      </c>
      <c r="B106" s="292" t="s">
        <v>677</v>
      </c>
      <c r="C106" s="294" t="s">
        <v>159</v>
      </c>
      <c r="D106" s="218" t="s">
        <v>237</v>
      </c>
      <c r="E106" s="338" t="s">
        <v>1754</v>
      </c>
      <c r="F106" s="530"/>
    </row>
    <row r="107" spans="1:6" ht="35.4" x14ac:dyDescent="0.25">
      <c r="A107" s="291">
        <v>703757</v>
      </c>
      <c r="B107" s="292" t="s">
        <v>1566</v>
      </c>
      <c r="C107" s="294" t="s">
        <v>123</v>
      </c>
      <c r="D107" s="218" t="s">
        <v>237</v>
      </c>
      <c r="E107" s="338" t="s">
        <v>1754</v>
      </c>
      <c r="F107" s="346"/>
    </row>
    <row r="108" spans="1:6" ht="35.4" x14ac:dyDescent="0.25">
      <c r="A108" s="291">
        <v>703831</v>
      </c>
      <c r="B108" s="292" t="s">
        <v>678</v>
      </c>
      <c r="C108" s="294" t="s">
        <v>268</v>
      </c>
      <c r="D108" s="218" t="s">
        <v>386</v>
      </c>
      <c r="E108" s="447"/>
      <c r="F108" s="503" t="s">
        <v>1751</v>
      </c>
    </row>
    <row r="109" spans="1:6" ht="35.4" x14ac:dyDescent="0.25">
      <c r="A109" s="215">
        <v>703832</v>
      </c>
      <c r="B109" s="216" t="s">
        <v>1567</v>
      </c>
      <c r="C109" s="217" t="s">
        <v>131</v>
      </c>
      <c r="D109" s="218" t="s">
        <v>236</v>
      </c>
      <c r="E109" s="248" t="s">
        <v>1754</v>
      </c>
      <c r="F109" s="214"/>
    </row>
    <row r="110" spans="1:6" ht="35.4" x14ac:dyDescent="0.25">
      <c r="A110" s="291">
        <v>703845</v>
      </c>
      <c r="B110" s="292" t="s">
        <v>679</v>
      </c>
      <c r="C110" s="294" t="s">
        <v>293</v>
      </c>
      <c r="D110" s="218" t="s">
        <v>386</v>
      </c>
      <c r="E110" s="444"/>
      <c r="F110" s="494"/>
    </row>
    <row r="111" spans="1:6" ht="35.4" x14ac:dyDescent="0.25">
      <c r="A111" s="389">
        <v>703857</v>
      </c>
      <c r="B111" s="366" t="s">
        <v>485</v>
      </c>
      <c r="C111" s="367" t="s">
        <v>486</v>
      </c>
      <c r="D111" s="218" t="s">
        <v>238</v>
      </c>
      <c r="E111" s="458" t="s">
        <v>1795</v>
      </c>
      <c r="F111" s="346"/>
    </row>
    <row r="112" spans="1:6" ht="35.4" x14ac:dyDescent="0.25">
      <c r="A112" s="291">
        <v>703860</v>
      </c>
      <c r="B112" s="309" t="s">
        <v>555</v>
      </c>
      <c r="C112" s="294" t="s">
        <v>316</v>
      </c>
      <c r="D112" s="218" t="s">
        <v>237</v>
      </c>
      <c r="E112" s="330"/>
      <c r="F112" s="346"/>
    </row>
    <row r="113" spans="1:6" ht="35.4" x14ac:dyDescent="0.25">
      <c r="A113" s="291">
        <v>703871</v>
      </c>
      <c r="B113" s="292" t="s">
        <v>680</v>
      </c>
      <c r="C113" s="294" t="s">
        <v>354</v>
      </c>
      <c r="D113" s="218" t="s">
        <v>386</v>
      </c>
      <c r="E113" s="444"/>
      <c r="F113" s="494"/>
    </row>
    <row r="114" spans="1:6" ht="35.4" x14ac:dyDescent="0.25">
      <c r="A114" s="291">
        <v>703874</v>
      </c>
      <c r="B114" s="292" t="s">
        <v>681</v>
      </c>
      <c r="C114" s="294" t="s">
        <v>151</v>
      </c>
      <c r="D114" s="218" t="s">
        <v>237</v>
      </c>
      <c r="E114" s="338" t="s">
        <v>1754</v>
      </c>
      <c r="F114" s="331"/>
    </row>
    <row r="115" spans="1:6" ht="35.4" x14ac:dyDescent="0.25">
      <c r="A115" s="215">
        <v>703900</v>
      </c>
      <c r="B115" s="216" t="s">
        <v>1568</v>
      </c>
      <c r="C115" s="217" t="s">
        <v>130</v>
      </c>
      <c r="D115" s="218" t="s">
        <v>236</v>
      </c>
      <c r="E115" s="248" t="s">
        <v>1754</v>
      </c>
      <c r="F115" s="214"/>
    </row>
    <row r="116" spans="1:6" ht="35.4" x14ac:dyDescent="0.25">
      <c r="A116" s="389">
        <v>703910</v>
      </c>
      <c r="B116" s="366" t="s">
        <v>682</v>
      </c>
      <c r="C116" s="367" t="s">
        <v>90</v>
      </c>
      <c r="D116" s="218" t="s">
        <v>238</v>
      </c>
      <c r="E116" s="258"/>
      <c r="F116" s="232"/>
    </row>
    <row r="117" spans="1:6" ht="35.4" x14ac:dyDescent="0.25">
      <c r="A117" s="215">
        <v>703935</v>
      </c>
      <c r="B117" s="216" t="s">
        <v>1009</v>
      </c>
      <c r="C117" s="217" t="s">
        <v>452</v>
      </c>
      <c r="D117" s="218" t="s">
        <v>236</v>
      </c>
      <c r="E117" s="457" t="s">
        <v>1754</v>
      </c>
      <c r="F117" s="225"/>
    </row>
    <row r="118" spans="1:6" ht="35.4" x14ac:dyDescent="0.25">
      <c r="A118" s="291">
        <v>703943</v>
      </c>
      <c r="B118" s="292" t="s">
        <v>468</v>
      </c>
      <c r="C118" s="294" t="s">
        <v>350</v>
      </c>
      <c r="D118" s="218" t="s">
        <v>237</v>
      </c>
      <c r="E118" s="330"/>
      <c r="F118" s="346"/>
    </row>
    <row r="119" spans="1:6" ht="35.4" x14ac:dyDescent="0.25">
      <c r="A119" s="291">
        <v>703967</v>
      </c>
      <c r="B119" s="292" t="s">
        <v>531</v>
      </c>
      <c r="C119" s="294" t="s">
        <v>66</v>
      </c>
      <c r="D119" s="218" t="s">
        <v>386</v>
      </c>
      <c r="E119" s="444"/>
      <c r="F119" s="496"/>
    </row>
    <row r="120" spans="1:6" ht="37.799999999999997" x14ac:dyDescent="0.25">
      <c r="A120" s="396">
        <v>703975</v>
      </c>
      <c r="B120" s="397" t="s">
        <v>683</v>
      </c>
      <c r="C120" s="419" t="s">
        <v>106</v>
      </c>
      <c r="D120" s="218" t="s">
        <v>386</v>
      </c>
      <c r="E120" s="444" t="s">
        <v>1754</v>
      </c>
      <c r="F120" s="502" t="s">
        <v>1755</v>
      </c>
    </row>
    <row r="121" spans="1:6" ht="35.4" x14ac:dyDescent="0.25">
      <c r="A121" s="291">
        <v>703976</v>
      </c>
      <c r="B121" s="292" t="s">
        <v>684</v>
      </c>
      <c r="C121" s="294" t="s">
        <v>685</v>
      </c>
      <c r="D121" s="218" t="s">
        <v>386</v>
      </c>
      <c r="E121" s="444" t="s">
        <v>1791</v>
      </c>
      <c r="F121" s="496"/>
    </row>
    <row r="122" spans="1:6" ht="35.4" x14ac:dyDescent="0.25">
      <c r="A122" s="359">
        <v>704039</v>
      </c>
      <c r="B122" s="381" t="s">
        <v>686</v>
      </c>
      <c r="C122" s="382" t="s">
        <v>103</v>
      </c>
      <c r="D122" s="218" t="s">
        <v>238</v>
      </c>
      <c r="E122" s="258"/>
      <c r="F122" s="506" t="s">
        <v>1751</v>
      </c>
    </row>
    <row r="123" spans="1:6" ht="35.4" x14ac:dyDescent="0.25">
      <c r="A123" s="291">
        <v>704050</v>
      </c>
      <c r="B123" s="292" t="s">
        <v>687</v>
      </c>
      <c r="C123" s="294" t="s">
        <v>66</v>
      </c>
      <c r="D123" s="218" t="s">
        <v>386</v>
      </c>
      <c r="E123" s="444"/>
      <c r="F123" s="494"/>
    </row>
    <row r="124" spans="1:6" ht="35.4" x14ac:dyDescent="0.25">
      <c r="A124" s="291">
        <v>704067</v>
      </c>
      <c r="B124" s="292" t="s">
        <v>1569</v>
      </c>
      <c r="C124" s="294" t="s">
        <v>103</v>
      </c>
      <c r="D124" s="218" t="s">
        <v>237</v>
      </c>
      <c r="E124" s="338" t="s">
        <v>1754</v>
      </c>
      <c r="F124" s="346"/>
    </row>
    <row r="125" spans="1:6" ht="35.4" x14ac:dyDescent="0.25">
      <c r="A125" s="291">
        <v>704070</v>
      </c>
      <c r="B125" s="292" t="s">
        <v>1073</v>
      </c>
      <c r="C125" s="294" t="s">
        <v>66</v>
      </c>
      <c r="D125" s="218" t="s">
        <v>237</v>
      </c>
      <c r="E125" s="248" t="s">
        <v>1790</v>
      </c>
      <c r="F125" s="231"/>
    </row>
    <row r="126" spans="1:6" ht="35.4" x14ac:dyDescent="0.25">
      <c r="A126" s="226">
        <v>704074</v>
      </c>
      <c r="B126" s="227" t="s">
        <v>1757</v>
      </c>
      <c r="C126" s="228" t="s">
        <v>1570</v>
      </c>
      <c r="D126" s="218" t="s">
        <v>236</v>
      </c>
      <c r="E126" s="248" t="s">
        <v>1754</v>
      </c>
      <c r="F126" s="229" t="s">
        <v>1751</v>
      </c>
    </row>
    <row r="127" spans="1:6" ht="35.4" x14ac:dyDescent="0.25">
      <c r="A127" s="359">
        <v>704089</v>
      </c>
      <c r="B127" s="381" t="s">
        <v>688</v>
      </c>
      <c r="C127" s="382" t="s">
        <v>64</v>
      </c>
      <c r="D127" s="218" t="s">
        <v>238</v>
      </c>
      <c r="E127" s="283"/>
      <c r="F127" s="384" t="s">
        <v>1751</v>
      </c>
    </row>
    <row r="128" spans="1:6" ht="35.4" x14ac:dyDescent="0.25">
      <c r="A128" s="215">
        <v>704138</v>
      </c>
      <c r="B128" s="216" t="s">
        <v>1571</v>
      </c>
      <c r="C128" s="217" t="s">
        <v>264</v>
      </c>
      <c r="D128" s="218" t="s">
        <v>236</v>
      </c>
      <c r="E128" s="248"/>
      <c r="F128" s="214"/>
    </row>
    <row r="129" spans="1:6" ht="35.4" x14ac:dyDescent="0.25">
      <c r="A129" s="389">
        <v>704164</v>
      </c>
      <c r="B129" s="366" t="s">
        <v>689</v>
      </c>
      <c r="C129" s="367" t="s">
        <v>82</v>
      </c>
      <c r="D129" s="218" t="s">
        <v>238</v>
      </c>
      <c r="E129" s="258" t="s">
        <v>1791</v>
      </c>
      <c r="F129" s="383"/>
    </row>
    <row r="130" spans="1:6" ht="35.4" x14ac:dyDescent="0.25">
      <c r="A130" s="291">
        <v>704174</v>
      </c>
      <c r="B130" s="292" t="s">
        <v>749</v>
      </c>
      <c r="C130" s="294" t="s">
        <v>261</v>
      </c>
      <c r="D130" s="218" t="s">
        <v>237</v>
      </c>
      <c r="E130" s="338" t="s">
        <v>1754</v>
      </c>
      <c r="F130" s="320"/>
    </row>
    <row r="131" spans="1:6" ht="35.4" x14ac:dyDescent="0.25">
      <c r="A131" s="389">
        <v>704175</v>
      </c>
      <c r="B131" s="366" t="s">
        <v>690</v>
      </c>
      <c r="C131" s="367" t="s">
        <v>249</v>
      </c>
      <c r="D131" s="218" t="s">
        <v>238</v>
      </c>
      <c r="E131" s="258"/>
      <c r="F131" s="517"/>
    </row>
    <row r="132" spans="1:6" ht="35.4" x14ac:dyDescent="0.25">
      <c r="A132" s="291">
        <v>704188</v>
      </c>
      <c r="B132" s="292" t="s">
        <v>556</v>
      </c>
      <c r="C132" s="294" t="s">
        <v>105</v>
      </c>
      <c r="D132" s="218" t="s">
        <v>237</v>
      </c>
      <c r="E132" s="248" t="s">
        <v>1791</v>
      </c>
      <c r="F132" s="236"/>
    </row>
    <row r="133" spans="1:6" ht="35.4" x14ac:dyDescent="0.25">
      <c r="A133" s="297">
        <v>704220</v>
      </c>
      <c r="B133" s="305" t="s">
        <v>691</v>
      </c>
      <c r="C133" s="416" t="s">
        <v>64</v>
      </c>
      <c r="D133" s="218" t="s">
        <v>237</v>
      </c>
      <c r="E133" s="338" t="s">
        <v>1754</v>
      </c>
      <c r="F133" s="319" t="s">
        <v>1755</v>
      </c>
    </row>
    <row r="134" spans="1:6" ht="35.4" x14ac:dyDescent="0.25">
      <c r="A134" s="215">
        <v>704229</v>
      </c>
      <c r="B134" s="216" t="s">
        <v>1572</v>
      </c>
      <c r="C134" s="217" t="s">
        <v>64</v>
      </c>
      <c r="D134" s="218" t="s">
        <v>236</v>
      </c>
      <c r="E134" s="248" t="s">
        <v>1754</v>
      </c>
      <c r="F134" s="214"/>
    </row>
    <row r="135" spans="1:6" ht="35.4" x14ac:dyDescent="0.25">
      <c r="A135" s="389">
        <v>704237</v>
      </c>
      <c r="B135" s="366" t="s">
        <v>692</v>
      </c>
      <c r="C135" s="367" t="s">
        <v>282</v>
      </c>
      <c r="D135" s="218" t="s">
        <v>238</v>
      </c>
      <c r="E135" s="338" t="s">
        <v>1754</v>
      </c>
      <c r="F135" s="320"/>
    </row>
    <row r="136" spans="1:6" ht="35.4" x14ac:dyDescent="0.25">
      <c r="A136" s="291">
        <v>704240</v>
      </c>
      <c r="B136" s="292" t="s">
        <v>693</v>
      </c>
      <c r="C136" s="294" t="s">
        <v>141</v>
      </c>
      <c r="D136" s="218" t="s">
        <v>386</v>
      </c>
      <c r="E136" s="444"/>
      <c r="F136" s="496"/>
    </row>
    <row r="137" spans="1:6" ht="37.799999999999997" x14ac:dyDescent="0.25">
      <c r="A137" s="399">
        <v>704246</v>
      </c>
      <c r="B137" s="400" t="s">
        <v>694</v>
      </c>
      <c r="C137" s="430" t="s">
        <v>73</v>
      </c>
      <c r="D137" s="218" t="s">
        <v>386</v>
      </c>
      <c r="E137" s="447"/>
      <c r="F137" s="525" t="s">
        <v>1751</v>
      </c>
    </row>
    <row r="138" spans="1:6" ht="35.4" x14ac:dyDescent="0.25">
      <c r="A138" s="291">
        <v>704272</v>
      </c>
      <c r="B138" s="292" t="s">
        <v>1573</v>
      </c>
      <c r="C138" s="294" t="s">
        <v>66</v>
      </c>
      <c r="D138" s="218" t="s">
        <v>237</v>
      </c>
      <c r="E138" s="338" t="s">
        <v>1792</v>
      </c>
      <c r="F138" s="346"/>
    </row>
    <row r="139" spans="1:6" ht="35.4" x14ac:dyDescent="0.25">
      <c r="A139" s="291">
        <v>704277</v>
      </c>
      <c r="B139" s="292" t="s">
        <v>1574</v>
      </c>
      <c r="C139" s="294" t="s">
        <v>114</v>
      </c>
      <c r="D139" s="218" t="s">
        <v>237</v>
      </c>
      <c r="E139" s="338" t="s">
        <v>1754</v>
      </c>
      <c r="F139" s="346"/>
    </row>
    <row r="140" spans="1:6" ht="35.4" x14ac:dyDescent="0.25">
      <c r="A140" s="389">
        <v>704283</v>
      </c>
      <c r="B140" s="366" t="s">
        <v>695</v>
      </c>
      <c r="C140" s="367" t="s">
        <v>90</v>
      </c>
      <c r="D140" s="218" t="s">
        <v>238</v>
      </c>
      <c r="E140" s="338" t="s">
        <v>1754</v>
      </c>
      <c r="F140" s="346"/>
    </row>
    <row r="141" spans="1:6" ht="35.4" x14ac:dyDescent="0.25">
      <c r="A141" s="215">
        <v>704313</v>
      </c>
      <c r="B141" s="216" t="s">
        <v>1081</v>
      </c>
      <c r="C141" s="217" t="s">
        <v>253</v>
      </c>
      <c r="D141" s="218" t="s">
        <v>236</v>
      </c>
      <c r="E141" s="258"/>
      <c r="F141" s="231"/>
    </row>
    <row r="142" spans="1:6" ht="35.4" x14ac:dyDescent="0.25">
      <c r="A142" s="389">
        <v>704332</v>
      </c>
      <c r="B142" s="366" t="s">
        <v>564</v>
      </c>
      <c r="C142" s="367" t="s">
        <v>109</v>
      </c>
      <c r="D142" s="218" t="s">
        <v>238</v>
      </c>
      <c r="E142" s="258"/>
      <c r="F142" s="232"/>
    </row>
    <row r="143" spans="1:6" ht="35.4" x14ac:dyDescent="0.25">
      <c r="A143" s="291">
        <v>704346</v>
      </c>
      <c r="B143" s="292" t="s">
        <v>286</v>
      </c>
      <c r="C143" s="294" t="s">
        <v>304</v>
      </c>
      <c r="D143" s="218" t="s">
        <v>386</v>
      </c>
      <c r="E143" s="444"/>
      <c r="F143" s="496"/>
    </row>
    <row r="144" spans="1:6" ht="35.4" x14ac:dyDescent="0.25">
      <c r="A144" s="389">
        <v>704359</v>
      </c>
      <c r="B144" s="366" t="s">
        <v>1575</v>
      </c>
      <c r="C144" s="367" t="s">
        <v>1576</v>
      </c>
      <c r="D144" s="218" t="s">
        <v>238</v>
      </c>
      <c r="E144" s="338" t="s">
        <v>1796</v>
      </c>
      <c r="F144" s="346"/>
    </row>
    <row r="145" spans="1:6" ht="35.4" x14ac:dyDescent="0.25">
      <c r="A145" s="291">
        <v>704360</v>
      </c>
      <c r="B145" s="292" t="s">
        <v>512</v>
      </c>
      <c r="C145" s="294" t="s">
        <v>87</v>
      </c>
      <c r="D145" s="218" t="s">
        <v>386</v>
      </c>
      <c r="E145" s="444"/>
      <c r="F145" s="494"/>
    </row>
    <row r="146" spans="1:6" ht="35.4" x14ac:dyDescent="0.25">
      <c r="A146" s="215">
        <v>704388</v>
      </c>
      <c r="B146" s="216" t="s">
        <v>1758</v>
      </c>
      <c r="C146" s="217" t="s">
        <v>302</v>
      </c>
      <c r="D146" s="218" t="s">
        <v>236</v>
      </c>
      <c r="E146" s="248" t="s">
        <v>1754</v>
      </c>
      <c r="F146" s="232"/>
    </row>
    <row r="147" spans="1:6" ht="35.4" x14ac:dyDescent="0.25">
      <c r="A147" s="291">
        <v>704401</v>
      </c>
      <c r="B147" s="292" t="s">
        <v>696</v>
      </c>
      <c r="C147" s="294" t="s">
        <v>579</v>
      </c>
      <c r="D147" s="218" t="s">
        <v>386</v>
      </c>
      <c r="E147" s="444"/>
      <c r="F147" s="494"/>
    </row>
    <row r="148" spans="1:6" ht="35.4" x14ac:dyDescent="0.25">
      <c r="A148" s="297">
        <v>704430</v>
      </c>
      <c r="B148" s="305" t="s">
        <v>697</v>
      </c>
      <c r="C148" s="416" t="s">
        <v>139</v>
      </c>
      <c r="D148" s="218" t="s">
        <v>386</v>
      </c>
      <c r="E148" s="460"/>
      <c r="F148" s="502" t="s">
        <v>1755</v>
      </c>
    </row>
    <row r="149" spans="1:6" ht="35.4" x14ac:dyDescent="0.25">
      <c r="A149" s="389">
        <v>704434</v>
      </c>
      <c r="B149" s="366" t="s">
        <v>1799</v>
      </c>
      <c r="C149" s="367" t="s">
        <v>285</v>
      </c>
      <c r="D149" s="218" t="s">
        <v>238</v>
      </c>
      <c r="E149" s="258"/>
      <c r="F149" s="326"/>
    </row>
    <row r="150" spans="1:6" ht="35.4" x14ac:dyDescent="0.25">
      <c r="A150" s="389">
        <v>704443</v>
      </c>
      <c r="B150" s="366" t="s">
        <v>698</v>
      </c>
      <c r="C150" s="367" t="s">
        <v>101</v>
      </c>
      <c r="D150" s="218" t="s">
        <v>238</v>
      </c>
      <c r="E150" s="283"/>
      <c r="F150" s="346"/>
    </row>
    <row r="151" spans="1:6" ht="35.4" x14ac:dyDescent="0.25">
      <c r="A151" s="389">
        <v>704570</v>
      </c>
      <c r="B151" s="366" t="s">
        <v>699</v>
      </c>
      <c r="C151" s="367" t="s">
        <v>264</v>
      </c>
      <c r="D151" s="218" t="s">
        <v>238</v>
      </c>
      <c r="E151" s="338" t="s">
        <v>1797</v>
      </c>
      <c r="F151" s="383"/>
    </row>
    <row r="152" spans="1:6" ht="35.4" x14ac:dyDescent="0.5">
      <c r="A152" s="291">
        <v>704599</v>
      </c>
      <c r="B152" s="292" t="s">
        <v>700</v>
      </c>
      <c r="C152" s="294" t="s">
        <v>64</v>
      </c>
      <c r="D152" s="218" t="s">
        <v>386</v>
      </c>
      <c r="E152" s="456"/>
      <c r="F152" s="516"/>
    </row>
    <row r="153" spans="1:6" ht="35.4" x14ac:dyDescent="0.25">
      <c r="A153" s="297">
        <v>704614</v>
      </c>
      <c r="B153" s="305" t="s">
        <v>701</v>
      </c>
      <c r="C153" s="416" t="s">
        <v>83</v>
      </c>
      <c r="D153" s="218" t="s">
        <v>237</v>
      </c>
      <c r="E153" s="476"/>
      <c r="F153" s="319" t="s">
        <v>1755</v>
      </c>
    </row>
    <row r="154" spans="1:6" ht="37.799999999999997" x14ac:dyDescent="0.25">
      <c r="A154" s="399">
        <v>704625</v>
      </c>
      <c r="B154" s="400" t="s">
        <v>454</v>
      </c>
      <c r="C154" s="430" t="s">
        <v>255</v>
      </c>
      <c r="D154" s="218" t="s">
        <v>386</v>
      </c>
      <c r="E154" s="447"/>
      <c r="F154" s="525" t="s">
        <v>1751</v>
      </c>
    </row>
    <row r="155" spans="1:6" ht="35.4" x14ac:dyDescent="0.25">
      <c r="A155" s="409">
        <v>704626</v>
      </c>
      <c r="B155" s="375" t="s">
        <v>557</v>
      </c>
      <c r="C155" s="376" t="s">
        <v>143</v>
      </c>
      <c r="D155" s="218" t="s">
        <v>238</v>
      </c>
      <c r="E155" s="478"/>
      <c r="F155" s="384" t="s">
        <v>1751</v>
      </c>
    </row>
    <row r="156" spans="1:6" ht="35.4" x14ac:dyDescent="0.25">
      <c r="A156" s="291">
        <v>704646</v>
      </c>
      <c r="B156" s="292" t="s">
        <v>702</v>
      </c>
      <c r="C156" s="294" t="s">
        <v>260</v>
      </c>
      <c r="D156" s="218" t="s">
        <v>386</v>
      </c>
      <c r="E156" s="444"/>
      <c r="F156" s="496"/>
    </row>
    <row r="157" spans="1:6" ht="35.4" x14ac:dyDescent="0.25">
      <c r="A157" s="389">
        <v>704683</v>
      </c>
      <c r="B157" s="366" t="s">
        <v>703</v>
      </c>
      <c r="C157" s="367" t="s">
        <v>118</v>
      </c>
      <c r="D157" s="218" t="s">
        <v>238</v>
      </c>
      <c r="E157" s="258"/>
      <c r="F157" s="346"/>
    </row>
    <row r="158" spans="1:6" ht="35.4" x14ac:dyDescent="0.25">
      <c r="A158" s="389">
        <v>704705</v>
      </c>
      <c r="B158" s="366" t="s">
        <v>704</v>
      </c>
      <c r="C158" s="367" t="s">
        <v>59</v>
      </c>
      <c r="D158" s="218" t="s">
        <v>238</v>
      </c>
      <c r="E158" s="258"/>
      <c r="F158" s="517"/>
    </row>
    <row r="159" spans="1:6" ht="35.4" x14ac:dyDescent="0.25">
      <c r="A159" s="219">
        <v>704738</v>
      </c>
      <c r="B159" s="220" t="s">
        <v>567</v>
      </c>
      <c r="C159" s="221" t="s">
        <v>290</v>
      </c>
      <c r="D159" s="222" t="s">
        <v>236</v>
      </c>
      <c r="E159" s="250"/>
      <c r="F159" s="224" t="s">
        <v>1755</v>
      </c>
    </row>
    <row r="160" spans="1:6" ht="35.4" x14ac:dyDescent="0.25">
      <c r="A160" s="291">
        <v>704795</v>
      </c>
      <c r="B160" s="292" t="s">
        <v>705</v>
      </c>
      <c r="C160" s="294" t="s">
        <v>115</v>
      </c>
      <c r="D160" s="218" t="s">
        <v>237</v>
      </c>
      <c r="E160" s="464"/>
      <c r="F160" s="321"/>
    </row>
    <row r="161" spans="1:6" ht="35.4" x14ac:dyDescent="0.25">
      <c r="A161" s="291">
        <v>704819</v>
      </c>
      <c r="B161" s="292" t="s">
        <v>608</v>
      </c>
      <c r="C161" s="294" t="s">
        <v>570</v>
      </c>
      <c r="D161" s="434" t="s">
        <v>216</v>
      </c>
      <c r="E161" s="258"/>
      <c r="F161" s="214" t="s">
        <v>1805</v>
      </c>
    </row>
    <row r="162" spans="1:6" ht="35.4" x14ac:dyDescent="0.25">
      <c r="A162" s="291">
        <v>704828</v>
      </c>
      <c r="B162" s="292" t="s">
        <v>532</v>
      </c>
      <c r="C162" s="294" t="s">
        <v>64</v>
      </c>
      <c r="D162" s="218" t="s">
        <v>386</v>
      </c>
      <c r="E162" s="444" t="s">
        <v>1791</v>
      </c>
      <c r="F162" s="496"/>
    </row>
    <row r="163" spans="1:6" ht="35.4" x14ac:dyDescent="0.25">
      <c r="A163" s="389">
        <v>704829</v>
      </c>
      <c r="B163" s="366" t="s">
        <v>706</v>
      </c>
      <c r="C163" s="367" t="s">
        <v>62</v>
      </c>
      <c r="D163" s="218" t="s">
        <v>238</v>
      </c>
      <c r="E163" s="258" t="s">
        <v>1791</v>
      </c>
      <c r="F163" s="383"/>
    </row>
    <row r="164" spans="1:6" ht="35.4" x14ac:dyDescent="0.25">
      <c r="A164" s="291">
        <v>704838</v>
      </c>
      <c r="B164" s="292" t="s">
        <v>707</v>
      </c>
      <c r="C164" s="294" t="s">
        <v>134</v>
      </c>
      <c r="D164" s="218" t="s">
        <v>237</v>
      </c>
      <c r="E164" s="338" t="s">
        <v>1754</v>
      </c>
      <c r="F164" s="520"/>
    </row>
    <row r="165" spans="1:6" ht="35.4" x14ac:dyDescent="0.25">
      <c r="A165" s="291">
        <v>704843</v>
      </c>
      <c r="B165" s="292" t="s">
        <v>708</v>
      </c>
      <c r="C165" s="294" t="s">
        <v>115</v>
      </c>
      <c r="D165" s="218" t="s">
        <v>386</v>
      </c>
      <c r="E165" s="444"/>
      <c r="F165" s="494"/>
    </row>
    <row r="166" spans="1:6" ht="35.4" x14ac:dyDescent="0.25">
      <c r="A166" s="389">
        <v>704870</v>
      </c>
      <c r="B166" s="366" t="s">
        <v>750</v>
      </c>
      <c r="C166" s="367" t="s">
        <v>60</v>
      </c>
      <c r="D166" s="218" t="s">
        <v>238</v>
      </c>
      <c r="E166" s="338" t="s">
        <v>1754</v>
      </c>
      <c r="F166" s="350"/>
    </row>
    <row r="167" spans="1:6" ht="35.4" x14ac:dyDescent="0.25">
      <c r="A167" s="291">
        <v>704890</v>
      </c>
      <c r="B167" s="292" t="s">
        <v>709</v>
      </c>
      <c r="C167" s="294" t="s">
        <v>141</v>
      </c>
      <c r="D167" s="218" t="s">
        <v>386</v>
      </c>
      <c r="E167" s="447"/>
      <c r="F167" s="496"/>
    </row>
    <row r="168" spans="1:6" ht="35.4" x14ac:dyDescent="0.25">
      <c r="A168" s="297">
        <v>704895</v>
      </c>
      <c r="B168" s="305" t="s">
        <v>469</v>
      </c>
      <c r="C168" s="416" t="s">
        <v>62</v>
      </c>
      <c r="D168" s="218" t="s">
        <v>237</v>
      </c>
      <c r="E168" s="338" t="s">
        <v>1754</v>
      </c>
      <c r="F168" s="319" t="s">
        <v>1755</v>
      </c>
    </row>
    <row r="169" spans="1:6" ht="35.4" x14ac:dyDescent="0.25">
      <c r="A169" s="291">
        <v>704896</v>
      </c>
      <c r="B169" s="292" t="s">
        <v>710</v>
      </c>
      <c r="C169" s="294" t="s">
        <v>83</v>
      </c>
      <c r="D169" s="218" t="s">
        <v>386</v>
      </c>
      <c r="E169" s="444" t="s">
        <v>1791</v>
      </c>
      <c r="F169" s="496"/>
    </row>
    <row r="170" spans="1:6" ht="35.4" x14ac:dyDescent="0.25">
      <c r="A170" s="291">
        <v>704897</v>
      </c>
      <c r="B170" s="292" t="s">
        <v>711</v>
      </c>
      <c r="C170" s="294" t="s">
        <v>65</v>
      </c>
      <c r="D170" s="218" t="s">
        <v>386</v>
      </c>
      <c r="E170" s="444"/>
      <c r="F170" s="494"/>
    </row>
    <row r="171" spans="1:6" ht="35.4" x14ac:dyDescent="0.25">
      <c r="A171" s="297">
        <v>704905</v>
      </c>
      <c r="B171" s="305" t="s">
        <v>470</v>
      </c>
      <c r="C171" s="416" t="s">
        <v>471</v>
      </c>
      <c r="D171" s="218" t="s">
        <v>237</v>
      </c>
      <c r="E171" s="338" t="s">
        <v>1754</v>
      </c>
      <c r="F171" s="319" t="s">
        <v>1755</v>
      </c>
    </row>
    <row r="172" spans="1:6" ht="35.4" x14ac:dyDescent="0.25">
      <c r="A172" s="291">
        <v>704909</v>
      </c>
      <c r="B172" s="292" t="s">
        <v>712</v>
      </c>
      <c r="C172" s="294" t="s">
        <v>81</v>
      </c>
      <c r="D172" s="218" t="s">
        <v>386</v>
      </c>
      <c r="E172" s="444"/>
      <c r="F172" s="496"/>
    </row>
    <row r="173" spans="1:6" ht="35.4" x14ac:dyDescent="0.25">
      <c r="A173" s="291">
        <v>704913</v>
      </c>
      <c r="B173" s="292" t="s">
        <v>713</v>
      </c>
      <c r="C173" s="294" t="s">
        <v>153</v>
      </c>
      <c r="D173" s="218" t="s">
        <v>386</v>
      </c>
      <c r="E173" s="444" t="s">
        <v>1791</v>
      </c>
      <c r="F173" s="496"/>
    </row>
    <row r="174" spans="1:6" ht="35.4" x14ac:dyDescent="0.25">
      <c r="A174" s="291">
        <v>704925</v>
      </c>
      <c r="B174" s="292" t="s">
        <v>714</v>
      </c>
      <c r="C174" s="294" t="s">
        <v>313</v>
      </c>
      <c r="D174" s="434" t="s">
        <v>216</v>
      </c>
      <c r="E174" s="258"/>
      <c r="F174" s="214" t="s">
        <v>1805</v>
      </c>
    </row>
    <row r="175" spans="1:6" ht="35.4" x14ac:dyDescent="0.25">
      <c r="A175" s="215">
        <v>704929</v>
      </c>
      <c r="B175" s="216" t="s">
        <v>1577</v>
      </c>
      <c r="C175" s="217" t="s">
        <v>1578</v>
      </c>
      <c r="D175" s="218" t="s">
        <v>236</v>
      </c>
      <c r="E175" s="248" t="s">
        <v>1754</v>
      </c>
      <c r="F175" s="214"/>
    </row>
    <row r="176" spans="1:6" ht="35.4" x14ac:dyDescent="0.25">
      <c r="A176" s="389">
        <v>704939</v>
      </c>
      <c r="B176" s="366" t="s">
        <v>1074</v>
      </c>
      <c r="C176" s="367" t="s">
        <v>64</v>
      </c>
      <c r="D176" s="218" t="s">
        <v>238</v>
      </c>
      <c r="E176" s="453" t="s">
        <v>1788</v>
      </c>
      <c r="F176" s="346"/>
    </row>
    <row r="177" spans="1:6" ht="35.4" x14ac:dyDescent="0.25">
      <c r="A177" s="389">
        <v>704955</v>
      </c>
      <c r="B177" s="366" t="s">
        <v>460</v>
      </c>
      <c r="C177" s="367" t="s">
        <v>82</v>
      </c>
      <c r="D177" s="218" t="s">
        <v>238</v>
      </c>
      <c r="E177" s="258" t="s">
        <v>1791</v>
      </c>
      <c r="F177" s="383"/>
    </row>
    <row r="178" spans="1:6" ht="35.4" x14ac:dyDescent="0.25">
      <c r="A178" s="215">
        <v>704965</v>
      </c>
      <c r="B178" s="216" t="s">
        <v>1579</v>
      </c>
      <c r="C178" s="217" t="s">
        <v>133</v>
      </c>
      <c r="D178" s="218" t="s">
        <v>236</v>
      </c>
      <c r="E178" s="248" t="s">
        <v>1754</v>
      </c>
      <c r="F178" s="214"/>
    </row>
    <row r="179" spans="1:6" ht="35.4" x14ac:dyDescent="0.25">
      <c r="A179" s="291">
        <v>704972</v>
      </c>
      <c r="B179" s="292" t="s">
        <v>715</v>
      </c>
      <c r="C179" s="294" t="s">
        <v>97</v>
      </c>
      <c r="D179" s="218" t="s">
        <v>237</v>
      </c>
      <c r="E179" s="338" t="s">
        <v>1754</v>
      </c>
      <c r="F179" s="331"/>
    </row>
    <row r="180" spans="1:6" ht="35.4" x14ac:dyDescent="0.25">
      <c r="A180" s="291">
        <v>704978</v>
      </c>
      <c r="B180" s="292" t="s">
        <v>716</v>
      </c>
      <c r="C180" s="294" t="s">
        <v>64</v>
      </c>
      <c r="D180" s="218" t="s">
        <v>237</v>
      </c>
      <c r="E180" s="338" t="s">
        <v>1754</v>
      </c>
      <c r="F180" s="232"/>
    </row>
    <row r="181" spans="1:6" ht="35.4" x14ac:dyDescent="0.25">
      <c r="A181" s="291">
        <v>705015</v>
      </c>
      <c r="B181" s="292" t="s">
        <v>717</v>
      </c>
      <c r="C181" s="294" t="s">
        <v>270</v>
      </c>
      <c r="D181" s="218" t="s">
        <v>237</v>
      </c>
      <c r="E181" s="330"/>
      <c r="F181" s="321"/>
    </row>
    <row r="182" spans="1:6" ht="35.4" x14ac:dyDescent="0.25">
      <c r="A182" s="291">
        <v>705024</v>
      </c>
      <c r="B182" s="292" t="s">
        <v>718</v>
      </c>
      <c r="C182" s="294" t="s">
        <v>719</v>
      </c>
      <c r="D182" s="218" t="s">
        <v>386</v>
      </c>
      <c r="E182" s="444"/>
      <c r="F182" s="494"/>
    </row>
    <row r="183" spans="1:6" ht="35.4" x14ac:dyDescent="0.25">
      <c r="A183" s="297">
        <v>705034</v>
      </c>
      <c r="B183" s="305" t="s">
        <v>720</v>
      </c>
      <c r="C183" s="416" t="s">
        <v>161</v>
      </c>
      <c r="D183" s="218" t="s">
        <v>237</v>
      </c>
      <c r="E183" s="489"/>
      <c r="F183" s="319" t="s">
        <v>1755</v>
      </c>
    </row>
    <row r="184" spans="1:6" ht="35.4" x14ac:dyDescent="0.25">
      <c r="A184" s="313">
        <v>705053</v>
      </c>
      <c r="B184" s="314" t="s">
        <v>751</v>
      </c>
      <c r="C184" s="427" t="s">
        <v>64</v>
      </c>
      <c r="D184" s="218" t="s">
        <v>237</v>
      </c>
      <c r="E184" s="330"/>
      <c r="F184" s="509" t="s">
        <v>1751</v>
      </c>
    </row>
    <row r="185" spans="1:6" ht="35.4" x14ac:dyDescent="0.25">
      <c r="A185" s="291">
        <v>705065</v>
      </c>
      <c r="B185" s="292" t="s">
        <v>721</v>
      </c>
      <c r="C185" s="294" t="s">
        <v>117</v>
      </c>
      <c r="D185" s="218" t="s">
        <v>386</v>
      </c>
      <c r="E185" s="444"/>
      <c r="F185" s="494"/>
    </row>
    <row r="186" spans="1:6" ht="35.4" x14ac:dyDescent="0.25">
      <c r="A186" s="291">
        <v>705067</v>
      </c>
      <c r="B186" s="292" t="s">
        <v>1534</v>
      </c>
      <c r="C186" s="294" t="s">
        <v>122</v>
      </c>
      <c r="D186" s="434" t="s">
        <v>216</v>
      </c>
      <c r="E186" s="258"/>
      <c r="F186" s="214" t="s">
        <v>1805</v>
      </c>
    </row>
    <row r="187" spans="1:6" ht="35.4" x14ac:dyDescent="0.25">
      <c r="A187" s="291">
        <v>705071</v>
      </c>
      <c r="B187" s="292" t="s">
        <v>722</v>
      </c>
      <c r="C187" s="294" t="s">
        <v>146</v>
      </c>
      <c r="D187" s="218" t="s">
        <v>386</v>
      </c>
      <c r="E187" s="444"/>
      <c r="F187" s="494"/>
    </row>
    <row r="188" spans="1:6" ht="35.4" x14ac:dyDescent="0.25">
      <c r="A188" s="389">
        <v>705072</v>
      </c>
      <c r="B188" s="366" t="s">
        <v>723</v>
      </c>
      <c r="C188" s="367" t="s">
        <v>65</v>
      </c>
      <c r="D188" s="218" t="s">
        <v>238</v>
      </c>
      <c r="E188" s="258"/>
      <c r="F188" s="326"/>
    </row>
    <row r="189" spans="1:6" ht="35.4" x14ac:dyDescent="0.25">
      <c r="A189" s="291">
        <v>705078</v>
      </c>
      <c r="B189" s="292" t="s">
        <v>1075</v>
      </c>
      <c r="C189" s="294" t="s">
        <v>234</v>
      </c>
      <c r="D189" s="218" t="s">
        <v>388</v>
      </c>
      <c r="E189" s="453" t="s">
        <v>1788</v>
      </c>
      <c r="F189" s="214" t="s">
        <v>1798</v>
      </c>
    </row>
    <row r="190" spans="1:6" ht="35.4" x14ac:dyDescent="0.25">
      <c r="A190" s="357">
        <v>705099</v>
      </c>
      <c r="B190" s="370" t="s">
        <v>1535</v>
      </c>
      <c r="C190" s="371" t="s">
        <v>122</v>
      </c>
      <c r="D190" s="218" t="s">
        <v>238</v>
      </c>
      <c r="E190" s="261"/>
      <c r="F190" s="385" t="s">
        <v>1755</v>
      </c>
    </row>
    <row r="191" spans="1:6" ht="35.4" x14ac:dyDescent="0.25">
      <c r="A191" s="291">
        <v>705103</v>
      </c>
      <c r="B191" s="292" t="s">
        <v>724</v>
      </c>
      <c r="C191" s="294" t="s">
        <v>94</v>
      </c>
      <c r="D191" s="218" t="s">
        <v>386</v>
      </c>
      <c r="E191" s="447"/>
      <c r="F191" s="516"/>
    </row>
    <row r="192" spans="1:6" ht="35.4" x14ac:dyDescent="0.25">
      <c r="A192" s="359">
        <v>705105</v>
      </c>
      <c r="B192" s="381" t="s">
        <v>515</v>
      </c>
      <c r="C192" s="382" t="s">
        <v>86</v>
      </c>
      <c r="D192" s="218" t="s">
        <v>238</v>
      </c>
      <c r="E192" s="258"/>
      <c r="F192" s="384" t="s">
        <v>1751</v>
      </c>
    </row>
    <row r="193" spans="1:6" ht="35.4" x14ac:dyDescent="0.25">
      <c r="A193" s="315">
        <v>705107</v>
      </c>
      <c r="B193" s="316" t="s">
        <v>447</v>
      </c>
      <c r="C193" s="421" t="s">
        <v>98</v>
      </c>
      <c r="D193" s="218" t="s">
        <v>237</v>
      </c>
      <c r="E193" s="338" t="s">
        <v>1754</v>
      </c>
      <c r="F193" s="319" t="s">
        <v>1755</v>
      </c>
    </row>
    <row r="194" spans="1:6" ht="35.4" x14ac:dyDescent="0.25">
      <c r="A194" s="359">
        <v>705112</v>
      </c>
      <c r="B194" s="381" t="s">
        <v>725</v>
      </c>
      <c r="C194" s="382" t="s">
        <v>355</v>
      </c>
      <c r="D194" s="218" t="s">
        <v>238</v>
      </c>
      <c r="E194" s="258"/>
      <c r="F194" s="384" t="s">
        <v>1751</v>
      </c>
    </row>
    <row r="195" spans="1:6" ht="35.4" x14ac:dyDescent="0.25">
      <c r="A195" s="291">
        <v>705133</v>
      </c>
      <c r="B195" s="292" t="s">
        <v>609</v>
      </c>
      <c r="C195" s="294" t="s">
        <v>128</v>
      </c>
      <c r="D195" s="218" t="s">
        <v>237</v>
      </c>
      <c r="E195" s="330"/>
      <c r="F195" s="321"/>
    </row>
    <row r="196" spans="1:6" ht="35.4" x14ac:dyDescent="0.25">
      <c r="A196" s="291">
        <v>705139</v>
      </c>
      <c r="B196" s="292" t="s">
        <v>610</v>
      </c>
      <c r="C196" s="294" t="s">
        <v>121</v>
      </c>
      <c r="D196" s="218" t="s">
        <v>237</v>
      </c>
      <c r="E196" s="330"/>
      <c r="F196" s="530"/>
    </row>
    <row r="197" spans="1:6" ht="35.4" x14ac:dyDescent="0.25">
      <c r="A197" s="291">
        <v>705141</v>
      </c>
      <c r="B197" s="292" t="s">
        <v>726</v>
      </c>
      <c r="C197" s="294" t="s">
        <v>276</v>
      </c>
      <c r="D197" s="218" t="s">
        <v>386</v>
      </c>
      <c r="E197" s="444"/>
      <c r="F197" s="496"/>
    </row>
    <row r="198" spans="1:6" ht="35.4" x14ac:dyDescent="0.25">
      <c r="A198" s="313">
        <v>705161</v>
      </c>
      <c r="B198" s="314" t="s">
        <v>727</v>
      </c>
      <c r="C198" s="427" t="s">
        <v>97</v>
      </c>
      <c r="D198" s="218" t="s">
        <v>237</v>
      </c>
      <c r="E198" s="330"/>
      <c r="F198" s="509" t="s">
        <v>1751</v>
      </c>
    </row>
    <row r="199" spans="1:6" ht="35.4" x14ac:dyDescent="0.25">
      <c r="A199" s="389">
        <v>705177</v>
      </c>
      <c r="B199" s="366" t="s">
        <v>752</v>
      </c>
      <c r="C199" s="367" t="s">
        <v>84</v>
      </c>
      <c r="D199" s="218" t="s">
        <v>238</v>
      </c>
      <c r="E199" s="283"/>
      <c r="F199" s="346"/>
    </row>
    <row r="200" spans="1:6" ht="35.4" x14ac:dyDescent="0.25">
      <c r="A200" s="389">
        <v>705179</v>
      </c>
      <c r="B200" s="366" t="s">
        <v>728</v>
      </c>
      <c r="C200" s="367" t="s">
        <v>103</v>
      </c>
      <c r="D200" s="218" t="s">
        <v>238</v>
      </c>
      <c r="E200" s="258" t="s">
        <v>1791</v>
      </c>
      <c r="F200" s="232"/>
    </row>
    <row r="201" spans="1:6" ht="35.4" x14ac:dyDescent="0.25">
      <c r="A201" s="297">
        <v>705192</v>
      </c>
      <c r="B201" s="305" t="s">
        <v>448</v>
      </c>
      <c r="C201" s="416" t="s">
        <v>449</v>
      </c>
      <c r="D201" s="218" t="s">
        <v>237</v>
      </c>
      <c r="E201" s="338" t="s">
        <v>1754</v>
      </c>
      <c r="F201" s="319" t="s">
        <v>1755</v>
      </c>
    </row>
    <row r="202" spans="1:6" ht="35.4" x14ac:dyDescent="0.25">
      <c r="A202" s="389">
        <v>705209</v>
      </c>
      <c r="B202" s="366" t="s">
        <v>729</v>
      </c>
      <c r="C202" s="367" t="s">
        <v>366</v>
      </c>
      <c r="D202" s="218" t="s">
        <v>238</v>
      </c>
      <c r="E202" s="338" t="s">
        <v>1797</v>
      </c>
      <c r="F202" s="383"/>
    </row>
    <row r="203" spans="1:6" ht="35.4" x14ac:dyDescent="0.25">
      <c r="A203" s="215">
        <v>705231</v>
      </c>
      <c r="B203" s="216" t="s">
        <v>1580</v>
      </c>
      <c r="C203" s="217" t="s">
        <v>249</v>
      </c>
      <c r="D203" s="218" t="s">
        <v>236</v>
      </c>
      <c r="E203" s="248" t="s">
        <v>1754</v>
      </c>
      <c r="F203" s="214"/>
    </row>
    <row r="204" spans="1:6" ht="35.4" x14ac:dyDescent="0.25">
      <c r="A204" s="291">
        <v>705269</v>
      </c>
      <c r="B204" s="292" t="s">
        <v>730</v>
      </c>
      <c r="C204" s="294" t="s">
        <v>100</v>
      </c>
      <c r="D204" s="218" t="s">
        <v>386</v>
      </c>
      <c r="E204" s="447"/>
      <c r="F204" s="516"/>
    </row>
    <row r="205" spans="1:6" ht="35.4" x14ac:dyDescent="0.25">
      <c r="A205" s="291">
        <v>705279</v>
      </c>
      <c r="B205" s="292" t="s">
        <v>731</v>
      </c>
      <c r="C205" s="294" t="s">
        <v>128</v>
      </c>
      <c r="D205" s="218" t="s">
        <v>237</v>
      </c>
      <c r="E205" s="338" t="s">
        <v>1754</v>
      </c>
      <c r="F205" s="520"/>
    </row>
    <row r="206" spans="1:6" ht="35.4" x14ac:dyDescent="0.25">
      <c r="A206" s="406">
        <v>705283</v>
      </c>
      <c r="B206" s="378" t="s">
        <v>732</v>
      </c>
      <c r="C206" s="379" t="s">
        <v>97</v>
      </c>
      <c r="D206" s="218" t="s">
        <v>238</v>
      </c>
      <c r="E206" s="261"/>
      <c r="F206" s="385" t="s">
        <v>1755</v>
      </c>
    </row>
    <row r="207" spans="1:6" ht="35.4" x14ac:dyDescent="0.25">
      <c r="A207" s="297">
        <v>705308</v>
      </c>
      <c r="B207" s="305" t="s">
        <v>461</v>
      </c>
      <c r="C207" s="416" t="s">
        <v>60</v>
      </c>
      <c r="D207" s="218" t="s">
        <v>237</v>
      </c>
      <c r="E207" s="338" t="s">
        <v>1754</v>
      </c>
      <c r="F207" s="319" t="s">
        <v>1755</v>
      </c>
    </row>
    <row r="208" spans="1:6" ht="35.4" x14ac:dyDescent="0.25">
      <c r="A208" s="297">
        <v>705312</v>
      </c>
      <c r="B208" s="305" t="s">
        <v>733</v>
      </c>
      <c r="C208" s="416" t="s">
        <v>62</v>
      </c>
      <c r="D208" s="218" t="s">
        <v>237</v>
      </c>
      <c r="E208" s="341"/>
      <c r="F208" s="319" t="s">
        <v>1755</v>
      </c>
    </row>
    <row r="209" spans="1:6" ht="35.4" x14ac:dyDescent="0.25">
      <c r="A209" s="359">
        <v>705332</v>
      </c>
      <c r="B209" s="381" t="s">
        <v>734</v>
      </c>
      <c r="C209" s="382" t="s">
        <v>73</v>
      </c>
      <c r="D209" s="218" t="s">
        <v>238</v>
      </c>
      <c r="E209" s="258"/>
      <c r="F209" s="384" t="s">
        <v>1751</v>
      </c>
    </row>
    <row r="210" spans="1:6" ht="35.4" x14ac:dyDescent="0.25">
      <c r="A210" s="357">
        <v>705350</v>
      </c>
      <c r="B210" s="370" t="s">
        <v>735</v>
      </c>
      <c r="C210" s="371" t="s">
        <v>736</v>
      </c>
      <c r="D210" s="218" t="s">
        <v>238</v>
      </c>
      <c r="E210" s="338" t="s">
        <v>1754</v>
      </c>
      <c r="F210" s="385" t="s">
        <v>1755</v>
      </c>
    </row>
    <row r="211" spans="1:6" ht="35.4" x14ac:dyDescent="0.25">
      <c r="A211" s="219">
        <v>705352</v>
      </c>
      <c r="B211" s="220" t="s">
        <v>1010</v>
      </c>
      <c r="C211" s="221" t="s">
        <v>101</v>
      </c>
      <c r="D211" s="222" t="s">
        <v>236</v>
      </c>
      <c r="E211" s="248" t="s">
        <v>1754</v>
      </c>
      <c r="F211" s="224" t="s">
        <v>1755</v>
      </c>
    </row>
    <row r="212" spans="1:6" ht="35.4" x14ac:dyDescent="0.25">
      <c r="A212" s="215">
        <v>705354</v>
      </c>
      <c r="B212" s="216" t="s">
        <v>1581</v>
      </c>
      <c r="C212" s="217" t="s">
        <v>97</v>
      </c>
      <c r="D212" s="218" t="s">
        <v>236</v>
      </c>
      <c r="E212" s="248" t="s">
        <v>1754</v>
      </c>
      <c r="F212" s="214"/>
    </row>
    <row r="213" spans="1:6" ht="35.4" x14ac:dyDescent="0.25">
      <c r="A213" s="291">
        <v>705416</v>
      </c>
      <c r="B213" s="292" t="s">
        <v>269</v>
      </c>
      <c r="C213" s="294" t="s">
        <v>74</v>
      </c>
      <c r="D213" s="218" t="s">
        <v>237</v>
      </c>
      <c r="E213" s="338" t="s">
        <v>1754</v>
      </c>
      <c r="F213" s="331"/>
    </row>
    <row r="214" spans="1:6" ht="35.4" x14ac:dyDescent="0.25">
      <c r="A214" s="389">
        <v>705427</v>
      </c>
      <c r="B214" s="366" t="s">
        <v>737</v>
      </c>
      <c r="C214" s="367" t="s">
        <v>79</v>
      </c>
      <c r="D214" s="218" t="s">
        <v>238</v>
      </c>
      <c r="E214" s="258"/>
      <c r="F214" s="326"/>
    </row>
    <row r="215" spans="1:6" ht="35.4" x14ac:dyDescent="0.25">
      <c r="A215" s="291">
        <v>705436</v>
      </c>
      <c r="B215" s="292" t="s">
        <v>1077</v>
      </c>
      <c r="C215" s="294" t="s">
        <v>62</v>
      </c>
      <c r="D215" s="218" t="s">
        <v>237</v>
      </c>
      <c r="E215" s="453" t="s">
        <v>1788</v>
      </c>
      <c r="F215" s="346"/>
    </row>
    <row r="216" spans="1:6" ht="35.4" x14ac:dyDescent="0.25">
      <c r="A216" s="215">
        <v>705438</v>
      </c>
      <c r="B216" s="216" t="s">
        <v>1759</v>
      </c>
      <c r="C216" s="217" t="s">
        <v>1582</v>
      </c>
      <c r="D216" s="218" t="s">
        <v>236</v>
      </c>
      <c r="E216" s="248" t="s">
        <v>1754</v>
      </c>
      <c r="F216" s="214"/>
    </row>
    <row r="217" spans="1:6" ht="35.4" x14ac:dyDescent="0.25">
      <c r="A217" s="297">
        <v>705451</v>
      </c>
      <c r="B217" s="305" t="s">
        <v>738</v>
      </c>
      <c r="C217" s="416" t="s">
        <v>156</v>
      </c>
      <c r="D217" s="218" t="s">
        <v>237</v>
      </c>
      <c r="E217" s="341"/>
      <c r="F217" s="319" t="s">
        <v>1755</v>
      </c>
    </row>
    <row r="218" spans="1:6" ht="35.4" x14ac:dyDescent="0.25">
      <c r="A218" s="291">
        <v>705468</v>
      </c>
      <c r="B218" s="292" t="s">
        <v>739</v>
      </c>
      <c r="C218" s="294" t="s">
        <v>85</v>
      </c>
      <c r="D218" s="218" t="s">
        <v>386</v>
      </c>
      <c r="E218" s="444"/>
      <c r="F218" s="494"/>
    </row>
    <row r="219" spans="1:6" ht="35.4" x14ac:dyDescent="0.5">
      <c r="A219" s="291">
        <v>705469</v>
      </c>
      <c r="B219" s="292" t="s">
        <v>740</v>
      </c>
      <c r="C219" s="294" t="s">
        <v>61</v>
      </c>
      <c r="D219" s="218" t="s">
        <v>386</v>
      </c>
      <c r="E219" s="456"/>
      <c r="F219" s="496"/>
    </row>
    <row r="220" spans="1:6" ht="35.4" x14ac:dyDescent="0.25">
      <c r="A220" s="291">
        <v>705479</v>
      </c>
      <c r="B220" s="292" t="s">
        <v>1793</v>
      </c>
      <c r="C220" s="294" t="s">
        <v>249</v>
      </c>
      <c r="D220" s="218" t="s">
        <v>237</v>
      </c>
      <c r="E220" s="338" t="s">
        <v>1754</v>
      </c>
      <c r="F220" s="320"/>
    </row>
    <row r="221" spans="1:6" ht="35.4" x14ac:dyDescent="0.25">
      <c r="A221" s="389">
        <v>705533</v>
      </c>
      <c r="B221" s="366" t="s">
        <v>741</v>
      </c>
      <c r="C221" s="367" t="s">
        <v>64</v>
      </c>
      <c r="D221" s="218" t="s">
        <v>238</v>
      </c>
      <c r="E221" s="338" t="s">
        <v>1796</v>
      </c>
      <c r="F221" s="532"/>
    </row>
    <row r="222" spans="1:6" ht="35.4" x14ac:dyDescent="0.25">
      <c r="A222" s="389">
        <v>705537</v>
      </c>
      <c r="B222" s="366" t="s">
        <v>487</v>
      </c>
      <c r="C222" s="367" t="s">
        <v>122</v>
      </c>
      <c r="D222" s="218" t="s">
        <v>238</v>
      </c>
      <c r="E222" s="258"/>
      <c r="F222" s="333"/>
    </row>
    <row r="223" spans="1:6" ht="35.4" x14ac:dyDescent="0.25">
      <c r="A223" s="406">
        <v>705543</v>
      </c>
      <c r="B223" s="378" t="s">
        <v>742</v>
      </c>
      <c r="C223" s="379" t="s">
        <v>62</v>
      </c>
      <c r="D223" s="218" t="s">
        <v>238</v>
      </c>
      <c r="E223" s="261"/>
      <c r="F223" s="385" t="s">
        <v>1755</v>
      </c>
    </row>
    <row r="224" spans="1:6" ht="35.4" x14ac:dyDescent="0.25">
      <c r="A224" s="291">
        <v>705553</v>
      </c>
      <c r="B224" s="292" t="s">
        <v>753</v>
      </c>
      <c r="C224" s="294" t="s">
        <v>160</v>
      </c>
      <c r="D224" s="218" t="s">
        <v>237</v>
      </c>
      <c r="E224" s="328"/>
      <c r="F224" s="326"/>
    </row>
    <row r="225" spans="1:6" ht="35.4" x14ac:dyDescent="0.25">
      <c r="A225" s="291">
        <v>705580</v>
      </c>
      <c r="B225" s="292" t="s">
        <v>743</v>
      </c>
      <c r="C225" s="294" t="s">
        <v>337</v>
      </c>
      <c r="D225" s="218" t="s">
        <v>237</v>
      </c>
      <c r="E225" s="338" t="s">
        <v>1754</v>
      </c>
      <c r="F225" s="331"/>
    </row>
    <row r="226" spans="1:6" ht="35.4" x14ac:dyDescent="0.25">
      <c r="A226" s="291">
        <v>705583</v>
      </c>
      <c r="B226" s="292" t="s">
        <v>744</v>
      </c>
      <c r="C226" s="294" t="s">
        <v>124</v>
      </c>
      <c r="D226" s="218" t="s">
        <v>386</v>
      </c>
      <c r="E226" s="444" t="s">
        <v>1791</v>
      </c>
      <c r="F226" s="496"/>
    </row>
    <row r="227" spans="1:6" ht="35.4" x14ac:dyDescent="0.25">
      <c r="A227" s="291">
        <v>705608</v>
      </c>
      <c r="B227" s="292" t="s">
        <v>745</v>
      </c>
      <c r="C227" s="294" t="s">
        <v>113</v>
      </c>
      <c r="D227" s="218" t="s">
        <v>386</v>
      </c>
      <c r="E227" s="444"/>
      <c r="F227" s="494"/>
    </row>
    <row r="228" spans="1:6" ht="35.4" x14ac:dyDescent="0.25">
      <c r="A228" s="389">
        <v>705609</v>
      </c>
      <c r="B228" s="366" t="s">
        <v>746</v>
      </c>
      <c r="C228" s="367" t="s">
        <v>64</v>
      </c>
      <c r="D228" s="218" t="s">
        <v>238</v>
      </c>
      <c r="E228" s="258"/>
      <c r="F228" s="346"/>
    </row>
    <row r="229" spans="1:6" ht="35.4" x14ac:dyDescent="0.25">
      <c r="A229" s="317">
        <v>705615</v>
      </c>
      <c r="B229" s="318" t="s">
        <v>1078</v>
      </c>
      <c r="C229" s="420" t="s">
        <v>122</v>
      </c>
      <c r="D229" s="218" t="s">
        <v>237</v>
      </c>
      <c r="E229" s="481" t="s">
        <v>1788</v>
      </c>
      <c r="F229" s="319" t="s">
        <v>1755</v>
      </c>
    </row>
    <row r="230" spans="1:6" ht="35.4" x14ac:dyDescent="0.25">
      <c r="A230" s="297">
        <v>705653</v>
      </c>
      <c r="B230" s="305" t="s">
        <v>754</v>
      </c>
      <c r="C230" s="416" t="s">
        <v>64</v>
      </c>
      <c r="D230" s="218" t="s">
        <v>237</v>
      </c>
      <c r="E230" s="338" t="s">
        <v>1754</v>
      </c>
      <c r="F230" s="319" t="s">
        <v>1755</v>
      </c>
    </row>
    <row r="231" spans="1:6" ht="35.4" x14ac:dyDescent="0.25">
      <c r="A231" s="297">
        <v>705660</v>
      </c>
      <c r="B231" s="305" t="s">
        <v>755</v>
      </c>
      <c r="C231" s="416" t="s">
        <v>113</v>
      </c>
      <c r="D231" s="218" t="s">
        <v>237</v>
      </c>
      <c r="E231" s="338" t="s">
        <v>1754</v>
      </c>
      <c r="F231" s="319" t="s">
        <v>1755</v>
      </c>
    </row>
    <row r="232" spans="1:6" ht="35.4" x14ac:dyDescent="0.25">
      <c r="A232" s="291">
        <v>705665</v>
      </c>
      <c r="B232" s="292" t="s">
        <v>488</v>
      </c>
      <c r="C232" s="294" t="s">
        <v>240</v>
      </c>
      <c r="D232" s="218" t="s">
        <v>386</v>
      </c>
      <c r="E232" s="447"/>
      <c r="F232" s="496"/>
    </row>
    <row r="233" spans="1:6" ht="35.4" x14ac:dyDescent="0.25">
      <c r="A233" s="389">
        <v>705698</v>
      </c>
      <c r="B233" s="366" t="s">
        <v>536</v>
      </c>
      <c r="C233" s="367" t="s">
        <v>97</v>
      </c>
      <c r="D233" s="218" t="s">
        <v>238</v>
      </c>
      <c r="E233" s="283"/>
      <c r="F233" s="383"/>
    </row>
    <row r="234" spans="1:6" ht="35.4" x14ac:dyDescent="0.25">
      <c r="A234" s="291">
        <v>705707</v>
      </c>
      <c r="B234" s="292" t="s">
        <v>463</v>
      </c>
      <c r="C234" s="294" t="s">
        <v>306</v>
      </c>
      <c r="D234" s="218" t="s">
        <v>237</v>
      </c>
      <c r="E234" s="338" t="s">
        <v>1754</v>
      </c>
      <c r="F234" s="320"/>
    </row>
    <row r="235" spans="1:6" ht="35.4" x14ac:dyDescent="0.25">
      <c r="A235" s="389">
        <v>705730</v>
      </c>
      <c r="B235" s="366" t="s">
        <v>489</v>
      </c>
      <c r="C235" s="367" t="s">
        <v>67</v>
      </c>
      <c r="D235" s="218" t="s">
        <v>238</v>
      </c>
      <c r="E235" s="258"/>
      <c r="F235" s="383"/>
    </row>
    <row r="236" spans="1:6" ht="35.4" x14ac:dyDescent="0.25">
      <c r="A236" s="389">
        <v>705732</v>
      </c>
      <c r="B236" s="366" t="s">
        <v>756</v>
      </c>
      <c r="C236" s="367" t="s">
        <v>103</v>
      </c>
      <c r="D236" s="218" t="s">
        <v>238</v>
      </c>
      <c r="E236" s="258"/>
      <c r="F236" s="383"/>
    </row>
    <row r="237" spans="1:6" ht="35.4" x14ac:dyDescent="0.25">
      <c r="A237" s="315">
        <v>705749</v>
      </c>
      <c r="B237" s="316" t="s">
        <v>757</v>
      </c>
      <c r="C237" s="421" t="s">
        <v>104</v>
      </c>
      <c r="D237" s="218" t="s">
        <v>237</v>
      </c>
      <c r="E237" s="338" t="s">
        <v>1754</v>
      </c>
      <c r="F237" s="319" t="s">
        <v>1755</v>
      </c>
    </row>
    <row r="238" spans="1:6" ht="35.4" x14ac:dyDescent="0.25">
      <c r="A238" s="291">
        <v>705755</v>
      </c>
      <c r="B238" s="292" t="s">
        <v>758</v>
      </c>
      <c r="C238" s="294" t="s">
        <v>143</v>
      </c>
      <c r="D238" s="218" t="s">
        <v>386</v>
      </c>
      <c r="E238" s="444"/>
      <c r="F238" s="494"/>
    </row>
    <row r="239" spans="1:6" ht="35.4" x14ac:dyDescent="0.25">
      <c r="A239" s="215">
        <v>705756</v>
      </c>
      <c r="B239" s="216" t="s">
        <v>1583</v>
      </c>
      <c r="C239" s="217" t="s">
        <v>1584</v>
      </c>
      <c r="D239" s="218" t="s">
        <v>236</v>
      </c>
      <c r="E239" s="248" t="s">
        <v>1754</v>
      </c>
      <c r="F239" s="214"/>
    </row>
    <row r="240" spans="1:6" ht="35.4" x14ac:dyDescent="0.25">
      <c r="A240" s="291">
        <v>705764</v>
      </c>
      <c r="B240" s="292" t="s">
        <v>464</v>
      </c>
      <c r="C240" s="294" t="s">
        <v>186</v>
      </c>
      <c r="D240" s="218" t="s">
        <v>386</v>
      </c>
      <c r="E240" s="444" t="s">
        <v>1791</v>
      </c>
      <c r="F240" s="496"/>
    </row>
    <row r="241" spans="1:6" ht="35.4" x14ac:dyDescent="0.25">
      <c r="A241" s="389">
        <v>705785</v>
      </c>
      <c r="B241" s="366" t="s">
        <v>759</v>
      </c>
      <c r="C241" s="367" t="s">
        <v>64</v>
      </c>
      <c r="D241" s="218" t="s">
        <v>238</v>
      </c>
      <c r="E241" s="258" t="s">
        <v>1791</v>
      </c>
      <c r="F241" s="383"/>
    </row>
    <row r="242" spans="1:6" ht="35.4" x14ac:dyDescent="0.25">
      <c r="A242" s="215">
        <v>705792</v>
      </c>
      <c r="B242" s="216" t="s">
        <v>1760</v>
      </c>
      <c r="C242" s="217" t="s">
        <v>1761</v>
      </c>
      <c r="D242" s="218" t="s">
        <v>236</v>
      </c>
      <c r="E242" s="248" t="s">
        <v>1754</v>
      </c>
      <c r="F242" s="214"/>
    </row>
    <row r="243" spans="1:6" ht="35.4" x14ac:dyDescent="0.25">
      <c r="A243" s="389">
        <v>705795</v>
      </c>
      <c r="B243" s="366" t="s">
        <v>516</v>
      </c>
      <c r="C243" s="367" t="s">
        <v>67</v>
      </c>
      <c r="D243" s="218" t="s">
        <v>238</v>
      </c>
      <c r="E243" s="258"/>
      <c r="F243" s="383"/>
    </row>
    <row r="244" spans="1:6" ht="35.4" x14ac:dyDescent="0.25">
      <c r="A244" s="291">
        <v>705797</v>
      </c>
      <c r="B244" s="292" t="s">
        <v>1011</v>
      </c>
      <c r="C244" s="294" t="s">
        <v>92</v>
      </c>
      <c r="D244" s="218" t="s">
        <v>237</v>
      </c>
      <c r="E244" s="248" t="s">
        <v>1791</v>
      </c>
      <c r="F244" s="232"/>
    </row>
    <row r="245" spans="1:6" ht="35.4" x14ac:dyDescent="0.25">
      <c r="A245" s="291">
        <v>705803</v>
      </c>
      <c r="B245" s="292" t="s">
        <v>761</v>
      </c>
      <c r="C245" s="294" t="s">
        <v>294</v>
      </c>
      <c r="D245" s="218" t="s">
        <v>237</v>
      </c>
      <c r="E245" s="483"/>
      <c r="F245" s="321"/>
    </row>
    <row r="246" spans="1:6" ht="35.4" x14ac:dyDescent="0.25">
      <c r="A246" s="291">
        <v>705809</v>
      </c>
      <c r="B246" s="292" t="s">
        <v>762</v>
      </c>
      <c r="C246" s="294" t="s">
        <v>336</v>
      </c>
      <c r="D246" s="218" t="s">
        <v>237</v>
      </c>
      <c r="E246" s="338" t="s">
        <v>1754</v>
      </c>
      <c r="F246" s="320"/>
    </row>
    <row r="247" spans="1:6" ht="35.4" x14ac:dyDescent="0.25">
      <c r="A247" s="291">
        <v>705813</v>
      </c>
      <c r="B247" s="292" t="s">
        <v>763</v>
      </c>
      <c r="C247" s="294" t="s">
        <v>64</v>
      </c>
      <c r="D247" s="218" t="s">
        <v>386</v>
      </c>
      <c r="E247" s="444"/>
      <c r="F247" s="494"/>
    </row>
    <row r="248" spans="1:6" ht="35.4" x14ac:dyDescent="0.25">
      <c r="A248" s="291">
        <v>705817</v>
      </c>
      <c r="B248" s="292" t="s">
        <v>764</v>
      </c>
      <c r="C248" s="294" t="s">
        <v>156</v>
      </c>
      <c r="D248" s="218" t="s">
        <v>237</v>
      </c>
      <c r="E248" s="338" t="s">
        <v>1754</v>
      </c>
      <c r="F248" s="321"/>
    </row>
    <row r="249" spans="1:6" ht="35.4" x14ac:dyDescent="0.25">
      <c r="A249" s="389">
        <v>705820</v>
      </c>
      <c r="B249" s="366" t="s">
        <v>765</v>
      </c>
      <c r="C249" s="367" t="s">
        <v>156</v>
      </c>
      <c r="D249" s="218" t="s">
        <v>238</v>
      </c>
      <c r="E249" s="258"/>
      <c r="F249" s="383"/>
    </row>
    <row r="250" spans="1:6" ht="35.4" x14ac:dyDescent="0.25">
      <c r="A250" s="297">
        <v>705826</v>
      </c>
      <c r="B250" s="305" t="s">
        <v>766</v>
      </c>
      <c r="C250" s="416" t="s">
        <v>73</v>
      </c>
      <c r="D250" s="218" t="s">
        <v>237</v>
      </c>
      <c r="E250" s="338" t="s">
        <v>1754</v>
      </c>
      <c r="F250" s="319" t="s">
        <v>1755</v>
      </c>
    </row>
    <row r="251" spans="1:6" ht="35.4" x14ac:dyDescent="0.25">
      <c r="A251" s="215">
        <v>705845</v>
      </c>
      <c r="B251" s="216" t="s">
        <v>1762</v>
      </c>
      <c r="C251" s="217" t="s">
        <v>1763</v>
      </c>
      <c r="D251" s="218" t="s">
        <v>236</v>
      </c>
      <c r="E251" s="248" t="s">
        <v>1754</v>
      </c>
      <c r="F251" s="214"/>
    </row>
    <row r="252" spans="1:6" ht="35.4" x14ac:dyDescent="0.25">
      <c r="A252" s="291">
        <v>705866</v>
      </c>
      <c r="B252" s="292" t="s">
        <v>537</v>
      </c>
      <c r="C252" s="294" t="s">
        <v>215</v>
      </c>
      <c r="D252" s="218" t="s">
        <v>386</v>
      </c>
      <c r="E252" s="444"/>
      <c r="F252" s="494"/>
    </row>
    <row r="253" spans="1:6" ht="35.4" x14ac:dyDescent="0.25">
      <c r="A253" s="389">
        <v>705889</v>
      </c>
      <c r="B253" s="366" t="s">
        <v>767</v>
      </c>
      <c r="C253" s="367" t="s">
        <v>82</v>
      </c>
      <c r="D253" s="218" t="s">
        <v>238</v>
      </c>
      <c r="E253" s="338" t="s">
        <v>1754</v>
      </c>
      <c r="F253" s="320"/>
    </row>
    <row r="254" spans="1:6" ht="35.4" x14ac:dyDescent="0.25">
      <c r="A254" s="409">
        <v>705890</v>
      </c>
      <c r="B254" s="375" t="s">
        <v>768</v>
      </c>
      <c r="C254" s="376" t="s">
        <v>121</v>
      </c>
      <c r="D254" s="218" t="s">
        <v>238</v>
      </c>
      <c r="E254" s="478"/>
      <c r="F254" s="384" t="s">
        <v>1751</v>
      </c>
    </row>
    <row r="255" spans="1:6" ht="35.4" x14ac:dyDescent="0.25">
      <c r="A255" s="301">
        <v>705903</v>
      </c>
      <c r="B255" s="302" t="s">
        <v>769</v>
      </c>
      <c r="C255" s="424" t="s">
        <v>242</v>
      </c>
      <c r="D255" s="218" t="s">
        <v>237</v>
      </c>
      <c r="E255" s="464"/>
      <c r="F255" s="264" t="s">
        <v>1751</v>
      </c>
    </row>
    <row r="256" spans="1:6" ht="35.4" x14ac:dyDescent="0.25">
      <c r="A256" s="389">
        <v>705913</v>
      </c>
      <c r="B256" s="366" t="s">
        <v>770</v>
      </c>
      <c r="C256" s="367" t="s">
        <v>65</v>
      </c>
      <c r="D256" s="218" t="s">
        <v>238</v>
      </c>
      <c r="E256" s="258"/>
      <c r="F256" s="383"/>
    </row>
    <row r="257" spans="1:6" ht="35.4" x14ac:dyDescent="0.25">
      <c r="A257" s="291">
        <v>705919</v>
      </c>
      <c r="B257" s="292" t="s">
        <v>1806</v>
      </c>
      <c r="C257" s="294" t="s">
        <v>97</v>
      </c>
      <c r="D257" s="218" t="s">
        <v>386</v>
      </c>
      <c r="E257" s="444" t="s">
        <v>1791</v>
      </c>
      <c r="F257" s="496"/>
    </row>
    <row r="258" spans="1:6" ht="35.4" x14ac:dyDescent="0.25">
      <c r="A258" s="389">
        <v>705934</v>
      </c>
      <c r="B258" s="366" t="s">
        <v>771</v>
      </c>
      <c r="C258" s="367" t="s">
        <v>760</v>
      </c>
      <c r="D258" s="218" t="s">
        <v>238</v>
      </c>
      <c r="E258" s="283"/>
      <c r="F258" s="346"/>
    </row>
    <row r="259" spans="1:6" ht="35.4" x14ac:dyDescent="0.25">
      <c r="A259" s="357">
        <v>705942</v>
      </c>
      <c r="B259" s="370" t="s">
        <v>772</v>
      </c>
      <c r="C259" s="371" t="s">
        <v>245</v>
      </c>
      <c r="D259" s="218" t="s">
        <v>238</v>
      </c>
      <c r="E259" s="261"/>
      <c r="F259" s="385" t="s">
        <v>1755</v>
      </c>
    </row>
    <row r="260" spans="1:6" ht="35.4" x14ac:dyDescent="0.25">
      <c r="A260" s="389">
        <v>705946</v>
      </c>
      <c r="B260" s="366" t="s">
        <v>773</v>
      </c>
      <c r="C260" s="367" t="s">
        <v>774</v>
      </c>
      <c r="D260" s="218" t="s">
        <v>238</v>
      </c>
      <c r="E260" s="258"/>
      <c r="F260" s="326"/>
    </row>
    <row r="261" spans="1:6" ht="35.4" x14ac:dyDescent="0.25">
      <c r="A261" s="215">
        <v>705958</v>
      </c>
      <c r="B261" s="216" t="s">
        <v>1764</v>
      </c>
      <c r="C261" s="217" t="s">
        <v>75</v>
      </c>
      <c r="D261" s="218" t="s">
        <v>236</v>
      </c>
      <c r="E261" s="248" t="s">
        <v>1754</v>
      </c>
      <c r="F261" s="214"/>
    </row>
    <row r="262" spans="1:6" ht="35.4" x14ac:dyDescent="0.25">
      <c r="A262" s="291">
        <v>705961</v>
      </c>
      <c r="B262" s="292" t="s">
        <v>775</v>
      </c>
      <c r="C262" s="294" t="s">
        <v>776</v>
      </c>
      <c r="D262" s="218" t="s">
        <v>386</v>
      </c>
      <c r="E262" s="444"/>
      <c r="F262" s="494"/>
    </row>
    <row r="263" spans="1:6" ht="35.4" x14ac:dyDescent="0.25">
      <c r="A263" s="389">
        <v>705966</v>
      </c>
      <c r="B263" s="366" t="s">
        <v>777</v>
      </c>
      <c r="C263" s="367" t="s">
        <v>121</v>
      </c>
      <c r="D263" s="218" t="s">
        <v>238</v>
      </c>
      <c r="E263" s="258" t="s">
        <v>1791</v>
      </c>
      <c r="F263" s="383"/>
    </row>
    <row r="264" spans="1:6" ht="35.4" x14ac:dyDescent="0.25">
      <c r="A264" s="297">
        <v>705984</v>
      </c>
      <c r="B264" s="305" t="s">
        <v>778</v>
      </c>
      <c r="C264" s="416" t="s">
        <v>569</v>
      </c>
      <c r="D264" s="218" t="s">
        <v>237</v>
      </c>
      <c r="E264" s="338" t="s">
        <v>1754</v>
      </c>
      <c r="F264" s="319" t="s">
        <v>1755</v>
      </c>
    </row>
    <row r="265" spans="1:6" ht="35.4" x14ac:dyDescent="0.25">
      <c r="A265" s="291">
        <v>706011</v>
      </c>
      <c r="B265" s="292" t="s">
        <v>145</v>
      </c>
      <c r="C265" s="294" t="s">
        <v>126</v>
      </c>
      <c r="D265" s="218" t="s">
        <v>237</v>
      </c>
      <c r="E265" s="338" t="s">
        <v>1754</v>
      </c>
      <c r="F265" s="346"/>
    </row>
    <row r="266" spans="1:6" ht="35.4" x14ac:dyDescent="0.25">
      <c r="A266" s="389">
        <v>706035</v>
      </c>
      <c r="B266" s="366" t="s">
        <v>779</v>
      </c>
      <c r="C266" s="367" t="s">
        <v>243</v>
      </c>
      <c r="D266" s="218" t="s">
        <v>238</v>
      </c>
      <c r="E266" s="258"/>
      <c r="F266" s="346"/>
    </row>
    <row r="267" spans="1:6" ht="35.4" x14ac:dyDescent="0.25">
      <c r="A267" s="291">
        <v>706039</v>
      </c>
      <c r="B267" s="292" t="s">
        <v>780</v>
      </c>
      <c r="C267" s="294" t="s">
        <v>108</v>
      </c>
      <c r="D267" s="218" t="s">
        <v>386</v>
      </c>
      <c r="E267" s="444"/>
      <c r="F267" s="496"/>
    </row>
    <row r="268" spans="1:6" ht="35.4" x14ac:dyDescent="0.25">
      <c r="A268" s="297">
        <v>706043</v>
      </c>
      <c r="B268" s="305" t="s">
        <v>781</v>
      </c>
      <c r="C268" s="416" t="s">
        <v>116</v>
      </c>
      <c r="D268" s="218" t="s">
        <v>237</v>
      </c>
      <c r="E268" s="341"/>
      <c r="F268" s="319" t="s">
        <v>1755</v>
      </c>
    </row>
    <row r="269" spans="1:6" ht="35.4" x14ac:dyDescent="0.25">
      <c r="A269" s="291">
        <v>706044</v>
      </c>
      <c r="B269" s="292" t="s">
        <v>782</v>
      </c>
      <c r="C269" s="294" t="s">
        <v>783</v>
      </c>
      <c r="D269" s="218" t="s">
        <v>237</v>
      </c>
      <c r="E269" s="338" t="s">
        <v>1754</v>
      </c>
      <c r="F269" s="346"/>
    </row>
    <row r="270" spans="1:6" ht="35.4" x14ac:dyDescent="0.25">
      <c r="A270" s="291">
        <v>706082</v>
      </c>
      <c r="B270" s="292" t="s">
        <v>784</v>
      </c>
      <c r="C270" s="294" t="s">
        <v>342</v>
      </c>
      <c r="D270" s="218" t="s">
        <v>386</v>
      </c>
      <c r="E270" s="444"/>
      <c r="F270" s="494"/>
    </row>
    <row r="271" spans="1:6" ht="35.4" x14ac:dyDescent="0.25">
      <c r="A271" s="291">
        <v>706093</v>
      </c>
      <c r="B271" s="292" t="s">
        <v>785</v>
      </c>
      <c r="C271" s="294" t="s">
        <v>271</v>
      </c>
      <c r="D271" s="218" t="s">
        <v>237</v>
      </c>
      <c r="E271" s="464"/>
      <c r="F271" s="331"/>
    </row>
    <row r="272" spans="1:6" ht="35.4" x14ac:dyDescent="0.25">
      <c r="A272" s="389">
        <v>706106</v>
      </c>
      <c r="B272" s="366" t="s">
        <v>786</v>
      </c>
      <c r="C272" s="367" t="s">
        <v>117</v>
      </c>
      <c r="D272" s="218" t="s">
        <v>238</v>
      </c>
      <c r="E272" s="258"/>
      <c r="F272" s="232"/>
    </row>
    <row r="273" spans="1:6" ht="35.4" x14ac:dyDescent="0.25">
      <c r="A273" s="297">
        <v>706112</v>
      </c>
      <c r="B273" s="305" t="s">
        <v>787</v>
      </c>
      <c r="C273" s="416" t="s">
        <v>788</v>
      </c>
      <c r="D273" s="218" t="s">
        <v>237</v>
      </c>
      <c r="E273" s="338" t="s">
        <v>1754</v>
      </c>
      <c r="F273" s="319" t="s">
        <v>1755</v>
      </c>
    </row>
    <row r="274" spans="1:6" ht="35.4" x14ac:dyDescent="0.25">
      <c r="A274" s="291">
        <v>706116</v>
      </c>
      <c r="B274" s="292" t="s">
        <v>517</v>
      </c>
      <c r="C274" s="294" t="s">
        <v>116</v>
      </c>
      <c r="D274" s="218" t="s">
        <v>237</v>
      </c>
      <c r="E274" s="338" t="s">
        <v>1754</v>
      </c>
      <c r="F274" s="232"/>
    </row>
    <row r="275" spans="1:6" ht="35.4" x14ac:dyDescent="0.25">
      <c r="A275" s="389">
        <v>706119</v>
      </c>
      <c r="B275" s="366" t="s">
        <v>789</v>
      </c>
      <c r="C275" s="367" t="s">
        <v>103</v>
      </c>
      <c r="D275" s="218" t="s">
        <v>238</v>
      </c>
      <c r="E275" s="258"/>
      <c r="F275" s="331"/>
    </row>
    <row r="276" spans="1:6" ht="35.4" x14ac:dyDescent="0.25">
      <c r="A276" s="315">
        <v>706129</v>
      </c>
      <c r="B276" s="316" t="s">
        <v>441</v>
      </c>
      <c r="C276" s="421" t="s">
        <v>60</v>
      </c>
      <c r="D276" s="218" t="s">
        <v>237</v>
      </c>
      <c r="E276" s="338" t="s">
        <v>1754</v>
      </c>
      <c r="F276" s="319" t="s">
        <v>1755</v>
      </c>
    </row>
    <row r="277" spans="1:6" ht="35.4" x14ac:dyDescent="0.25">
      <c r="A277" s="389">
        <v>706148</v>
      </c>
      <c r="B277" s="366" t="s">
        <v>790</v>
      </c>
      <c r="C277" s="367" t="s">
        <v>791</v>
      </c>
      <c r="D277" s="218" t="s">
        <v>238</v>
      </c>
      <c r="E277" s="258"/>
      <c r="F277" s="383"/>
    </row>
    <row r="278" spans="1:6" ht="35.4" x14ac:dyDescent="0.25">
      <c r="A278" s="233">
        <v>706173</v>
      </c>
      <c r="B278" s="234" t="s">
        <v>611</v>
      </c>
      <c r="C278" s="235" t="s">
        <v>309</v>
      </c>
      <c r="D278" s="222" t="s">
        <v>236</v>
      </c>
      <c r="E278" s="468"/>
      <c r="F278" s="224" t="s">
        <v>1755</v>
      </c>
    </row>
    <row r="279" spans="1:6" ht="35.4" x14ac:dyDescent="0.25">
      <c r="A279" s="291">
        <v>706175</v>
      </c>
      <c r="B279" s="292" t="s">
        <v>612</v>
      </c>
      <c r="C279" s="294" t="s">
        <v>214</v>
      </c>
      <c r="D279" s="218" t="s">
        <v>386</v>
      </c>
      <c r="E279" s="444"/>
      <c r="F279" s="496"/>
    </row>
    <row r="280" spans="1:6" ht="35.4" x14ac:dyDescent="0.25">
      <c r="A280" s="291">
        <v>706178</v>
      </c>
      <c r="B280" s="292" t="s">
        <v>613</v>
      </c>
      <c r="C280" s="294" t="s">
        <v>187</v>
      </c>
      <c r="D280" s="434" t="s">
        <v>216</v>
      </c>
      <c r="E280" s="258"/>
      <c r="F280" s="214" t="s">
        <v>1805</v>
      </c>
    </row>
    <row r="281" spans="1:6" ht="35.4" x14ac:dyDescent="0.25">
      <c r="A281" s="215">
        <v>706179</v>
      </c>
      <c r="B281" s="216" t="s">
        <v>558</v>
      </c>
      <c r="C281" s="217" t="s">
        <v>344</v>
      </c>
      <c r="D281" s="218" t="s">
        <v>236</v>
      </c>
      <c r="E281" s="248" t="s">
        <v>1754</v>
      </c>
      <c r="F281" s="231"/>
    </row>
    <row r="282" spans="1:6" ht="35.4" x14ac:dyDescent="0.25">
      <c r="A282" s="297">
        <v>706189</v>
      </c>
      <c r="B282" s="305" t="s">
        <v>559</v>
      </c>
      <c r="C282" s="416" t="s">
        <v>344</v>
      </c>
      <c r="D282" s="218" t="s">
        <v>237</v>
      </c>
      <c r="E282" s="341"/>
      <c r="F282" s="319" t="s">
        <v>1755</v>
      </c>
    </row>
    <row r="283" spans="1:6" ht="35.4" x14ac:dyDescent="0.25">
      <c r="A283" s="389">
        <v>706211</v>
      </c>
      <c r="B283" s="366" t="s">
        <v>614</v>
      </c>
      <c r="C283" s="367" t="s">
        <v>324</v>
      </c>
      <c r="D283" s="218" t="s">
        <v>238</v>
      </c>
      <c r="E283" s="258" t="s">
        <v>1791</v>
      </c>
      <c r="F283" s="383"/>
    </row>
    <row r="284" spans="1:6" ht="35.4" x14ac:dyDescent="0.25">
      <c r="A284" s="233">
        <v>706217</v>
      </c>
      <c r="B284" s="234" t="s">
        <v>615</v>
      </c>
      <c r="C284" s="235" t="s">
        <v>62</v>
      </c>
      <c r="D284" s="222" t="s">
        <v>236</v>
      </c>
      <c r="E284" s="248" t="s">
        <v>1754</v>
      </c>
      <c r="F284" s="224" t="s">
        <v>1755</v>
      </c>
    </row>
    <row r="285" spans="1:6" ht="35.4" x14ac:dyDescent="0.25">
      <c r="A285" s="233">
        <v>706218</v>
      </c>
      <c r="B285" s="234" t="s">
        <v>1012</v>
      </c>
      <c r="C285" s="235" t="s">
        <v>1013</v>
      </c>
      <c r="D285" s="222" t="s">
        <v>236</v>
      </c>
      <c r="E285" s="248" t="s">
        <v>1754</v>
      </c>
      <c r="F285" s="224" t="s">
        <v>1755</v>
      </c>
    </row>
    <row r="286" spans="1:6" ht="35.4" x14ac:dyDescent="0.25">
      <c r="A286" s="215">
        <v>706231</v>
      </c>
      <c r="B286" s="216" t="s">
        <v>616</v>
      </c>
      <c r="C286" s="217" t="s">
        <v>384</v>
      </c>
      <c r="D286" s="218" t="s">
        <v>236</v>
      </c>
      <c r="E286" s="248" t="s">
        <v>1754</v>
      </c>
      <c r="F286" s="232"/>
    </row>
    <row r="287" spans="1:6" ht="35.4" x14ac:dyDescent="0.25">
      <c r="A287" s="233">
        <v>706232</v>
      </c>
      <c r="B287" s="234" t="s">
        <v>1014</v>
      </c>
      <c r="C287" s="235" t="s">
        <v>1015</v>
      </c>
      <c r="D287" s="222" t="s">
        <v>236</v>
      </c>
      <c r="E287" s="248" t="s">
        <v>1754</v>
      </c>
      <c r="F287" s="224" t="s">
        <v>1755</v>
      </c>
    </row>
    <row r="288" spans="1:6" ht="35.4" x14ac:dyDescent="0.25">
      <c r="A288" s="322">
        <v>706235</v>
      </c>
      <c r="B288" s="323" t="s">
        <v>462</v>
      </c>
      <c r="C288" s="418" t="s">
        <v>352</v>
      </c>
      <c r="D288" s="218" t="s">
        <v>237</v>
      </c>
      <c r="E288" s="338" t="s">
        <v>1754</v>
      </c>
      <c r="F288" s="319" t="s">
        <v>1755</v>
      </c>
    </row>
    <row r="289" spans="1:6" ht="35.4" x14ac:dyDescent="0.25">
      <c r="A289" s="408">
        <v>706237</v>
      </c>
      <c r="B289" s="358" t="s">
        <v>528</v>
      </c>
      <c r="C289" s="386" t="s">
        <v>299</v>
      </c>
      <c r="D289" s="218" t="s">
        <v>238</v>
      </c>
      <c r="E289" s="261" t="s">
        <v>1791</v>
      </c>
      <c r="F289" s="385" t="s">
        <v>1755</v>
      </c>
    </row>
    <row r="290" spans="1:6" ht="35.4" x14ac:dyDescent="0.25">
      <c r="A290" s="291">
        <v>706244</v>
      </c>
      <c r="B290" s="292" t="s">
        <v>465</v>
      </c>
      <c r="C290" s="294" t="s">
        <v>323</v>
      </c>
      <c r="D290" s="218" t="s">
        <v>237</v>
      </c>
      <c r="E290" s="330"/>
      <c r="F290" s="346"/>
    </row>
    <row r="291" spans="1:6" ht="35.4" x14ac:dyDescent="0.25">
      <c r="A291" s="291">
        <v>706258</v>
      </c>
      <c r="B291" s="292" t="s">
        <v>479</v>
      </c>
      <c r="C291" s="294" t="s">
        <v>291</v>
      </c>
      <c r="D291" s="434" t="s">
        <v>216</v>
      </c>
      <c r="E291" s="258"/>
      <c r="F291" s="214" t="s">
        <v>1805</v>
      </c>
    </row>
    <row r="292" spans="1:6" ht="35.4" x14ac:dyDescent="0.25">
      <c r="A292" s="389">
        <v>706265</v>
      </c>
      <c r="B292" s="366" t="s">
        <v>617</v>
      </c>
      <c r="C292" s="367" t="s">
        <v>82</v>
      </c>
      <c r="D292" s="218" t="s">
        <v>238</v>
      </c>
      <c r="E292" s="258"/>
      <c r="F292" s="383"/>
    </row>
    <row r="293" spans="1:6" ht="35.4" x14ac:dyDescent="0.25">
      <c r="A293" s="291">
        <v>706272</v>
      </c>
      <c r="B293" s="292" t="s">
        <v>618</v>
      </c>
      <c r="C293" s="294" t="s">
        <v>619</v>
      </c>
      <c r="D293" s="218" t="s">
        <v>388</v>
      </c>
      <c r="E293" s="258"/>
      <c r="F293" s="214" t="s">
        <v>1798</v>
      </c>
    </row>
    <row r="294" spans="1:6" ht="35.4" x14ac:dyDescent="0.25">
      <c r="A294" s="389">
        <v>706273</v>
      </c>
      <c r="B294" s="366" t="s">
        <v>620</v>
      </c>
      <c r="C294" s="367" t="s">
        <v>89</v>
      </c>
      <c r="D294" s="218" t="s">
        <v>238</v>
      </c>
      <c r="E294" s="258"/>
      <c r="F294" s="326"/>
    </row>
    <row r="295" spans="1:6" ht="35.4" x14ac:dyDescent="0.25">
      <c r="A295" s="324">
        <v>706274</v>
      </c>
      <c r="B295" s="325" t="s">
        <v>529</v>
      </c>
      <c r="C295" s="422" t="s">
        <v>379</v>
      </c>
      <c r="D295" s="218" t="s">
        <v>237</v>
      </c>
      <c r="E295" s="330"/>
      <c r="F295" s="509" t="s">
        <v>1751</v>
      </c>
    </row>
    <row r="296" spans="1:6" ht="35.4" x14ac:dyDescent="0.25">
      <c r="A296" s="291">
        <v>706296</v>
      </c>
      <c r="B296" s="292" t="s">
        <v>621</v>
      </c>
      <c r="C296" s="294" t="s">
        <v>622</v>
      </c>
      <c r="D296" s="218" t="s">
        <v>237</v>
      </c>
      <c r="E296" s="330"/>
      <c r="F296" s="326"/>
    </row>
    <row r="297" spans="1:6" ht="35.4" x14ac:dyDescent="0.25">
      <c r="A297" s="291">
        <v>706313</v>
      </c>
      <c r="B297" s="292" t="s">
        <v>623</v>
      </c>
      <c r="C297" s="294" t="s">
        <v>307</v>
      </c>
      <c r="D297" s="218" t="s">
        <v>237</v>
      </c>
      <c r="E297" s="338" t="s">
        <v>1754</v>
      </c>
      <c r="F297" s="346"/>
    </row>
    <row r="298" spans="1:6" ht="35.4" x14ac:dyDescent="0.25">
      <c r="A298" s="291">
        <v>706316</v>
      </c>
      <c r="B298" s="292" t="s">
        <v>624</v>
      </c>
      <c r="C298" s="294" t="s">
        <v>561</v>
      </c>
      <c r="D298" s="218" t="s">
        <v>237</v>
      </c>
      <c r="E298" s="330"/>
      <c r="F298" s="326"/>
    </row>
    <row r="299" spans="1:6" ht="35.4" x14ac:dyDescent="0.25">
      <c r="A299" s="291">
        <v>706319</v>
      </c>
      <c r="B299" s="292" t="s">
        <v>625</v>
      </c>
      <c r="C299" s="294" t="s">
        <v>273</v>
      </c>
      <c r="D299" s="218" t="s">
        <v>386</v>
      </c>
      <c r="E299" s="444"/>
      <c r="F299" s="494"/>
    </row>
    <row r="300" spans="1:6" ht="35.4" x14ac:dyDescent="0.25">
      <c r="A300" s="389">
        <v>706322</v>
      </c>
      <c r="B300" s="366" t="s">
        <v>626</v>
      </c>
      <c r="C300" s="367" t="s">
        <v>130</v>
      </c>
      <c r="D300" s="218" t="s">
        <v>238</v>
      </c>
      <c r="E300" s="283"/>
      <c r="F300" s="346"/>
    </row>
    <row r="301" spans="1:6" ht="35.4" x14ac:dyDescent="0.25">
      <c r="A301" s="322">
        <v>706329</v>
      </c>
      <c r="B301" s="323" t="s">
        <v>627</v>
      </c>
      <c r="C301" s="418" t="s">
        <v>97</v>
      </c>
      <c r="D301" s="218" t="s">
        <v>237</v>
      </c>
      <c r="E301" s="341"/>
      <c r="F301" s="319" t="s">
        <v>1755</v>
      </c>
    </row>
    <row r="302" spans="1:6" ht="35.4" x14ac:dyDescent="0.25">
      <c r="A302" s="389">
        <v>706331</v>
      </c>
      <c r="B302" s="366" t="s">
        <v>628</v>
      </c>
      <c r="C302" s="367" t="s">
        <v>87</v>
      </c>
      <c r="D302" s="218" t="s">
        <v>238</v>
      </c>
      <c r="E302" s="258"/>
      <c r="F302" s="383"/>
    </row>
    <row r="303" spans="1:6" ht="35.4" x14ac:dyDescent="0.25">
      <c r="A303" s="291">
        <v>706334</v>
      </c>
      <c r="B303" s="292" t="s">
        <v>629</v>
      </c>
      <c r="C303" s="294" t="s">
        <v>162</v>
      </c>
      <c r="D303" s="218" t="s">
        <v>386</v>
      </c>
      <c r="E303" s="444"/>
      <c r="F303" s="494"/>
    </row>
    <row r="304" spans="1:6" ht="35.4" x14ac:dyDescent="0.25">
      <c r="A304" s="291">
        <v>706342</v>
      </c>
      <c r="B304" s="292" t="s">
        <v>630</v>
      </c>
      <c r="C304" s="294" t="s">
        <v>385</v>
      </c>
      <c r="D304" s="434" t="s">
        <v>216</v>
      </c>
      <c r="E304" s="283"/>
      <c r="F304" s="214" t="s">
        <v>1805</v>
      </c>
    </row>
    <row r="305" spans="1:6" ht="35.4" x14ac:dyDescent="0.25">
      <c r="A305" s="297">
        <v>706346</v>
      </c>
      <c r="B305" s="305" t="s">
        <v>480</v>
      </c>
      <c r="C305" s="416" t="s">
        <v>267</v>
      </c>
      <c r="D305" s="218" t="s">
        <v>237</v>
      </c>
      <c r="E305" s="341"/>
      <c r="F305" s="319" t="s">
        <v>1755</v>
      </c>
    </row>
    <row r="306" spans="1:6" ht="35.4" x14ac:dyDescent="0.25">
      <c r="A306" s="324">
        <v>706354</v>
      </c>
      <c r="B306" s="325" t="s">
        <v>631</v>
      </c>
      <c r="C306" s="422" t="s">
        <v>632</v>
      </c>
      <c r="D306" s="218" t="s">
        <v>237</v>
      </c>
      <c r="E306" s="328"/>
      <c r="F306" s="509" t="s">
        <v>1751</v>
      </c>
    </row>
    <row r="307" spans="1:6" ht="35.4" x14ac:dyDescent="0.25">
      <c r="A307" s="389">
        <v>706359</v>
      </c>
      <c r="B307" s="366" t="s">
        <v>633</v>
      </c>
      <c r="C307" s="367" t="s">
        <v>78</v>
      </c>
      <c r="D307" s="218" t="s">
        <v>238</v>
      </c>
      <c r="E307" s="258"/>
      <c r="F307" s="383"/>
    </row>
    <row r="308" spans="1:6" ht="35.4" x14ac:dyDescent="0.25">
      <c r="A308" s="291">
        <v>706363</v>
      </c>
      <c r="B308" s="292" t="s">
        <v>634</v>
      </c>
      <c r="C308" s="294" t="s">
        <v>635</v>
      </c>
      <c r="D308" s="218" t="s">
        <v>237</v>
      </c>
      <c r="E308" s="330"/>
      <c r="F308" s="331"/>
    </row>
    <row r="309" spans="1:6" ht="35.4" x14ac:dyDescent="0.5">
      <c r="A309" s="291">
        <v>706381</v>
      </c>
      <c r="B309" s="292" t="s">
        <v>636</v>
      </c>
      <c r="C309" s="294" t="s">
        <v>85</v>
      </c>
      <c r="D309" s="218" t="s">
        <v>386</v>
      </c>
      <c r="E309" s="456"/>
      <c r="F309" s="496"/>
    </row>
    <row r="310" spans="1:6" ht="35.4" x14ac:dyDescent="0.25">
      <c r="A310" s="291">
        <v>706382</v>
      </c>
      <c r="B310" s="292" t="s">
        <v>1323</v>
      </c>
      <c r="C310" s="294" t="s">
        <v>97</v>
      </c>
      <c r="D310" s="218" t="s">
        <v>237</v>
      </c>
      <c r="E310" s="328"/>
      <c r="F310" s="331"/>
    </row>
    <row r="311" spans="1:6" ht="35.4" x14ac:dyDescent="0.25">
      <c r="A311" s="389">
        <v>706384</v>
      </c>
      <c r="B311" s="366" t="s">
        <v>637</v>
      </c>
      <c r="C311" s="367" t="s">
        <v>106</v>
      </c>
      <c r="D311" s="218" t="s">
        <v>238</v>
      </c>
      <c r="E311" s="283"/>
      <c r="F311" s="346"/>
    </row>
    <row r="312" spans="1:6" ht="35.4" x14ac:dyDescent="0.25">
      <c r="A312" s="291">
        <v>706386</v>
      </c>
      <c r="B312" s="292" t="s">
        <v>638</v>
      </c>
      <c r="C312" s="294" t="s">
        <v>96</v>
      </c>
      <c r="D312" s="218" t="s">
        <v>386</v>
      </c>
      <c r="E312" s="444"/>
      <c r="F312" s="494"/>
    </row>
    <row r="313" spans="1:6" ht="35.4" x14ac:dyDescent="0.25">
      <c r="A313" s="291">
        <v>706389</v>
      </c>
      <c r="B313" s="292" t="s">
        <v>639</v>
      </c>
      <c r="C313" s="294" t="s">
        <v>186</v>
      </c>
      <c r="D313" s="218" t="s">
        <v>237</v>
      </c>
      <c r="E313" s="330"/>
      <c r="F313" s="346"/>
    </row>
    <row r="314" spans="1:6" ht="35.4" x14ac:dyDescent="0.25">
      <c r="A314" s="406">
        <v>706392</v>
      </c>
      <c r="B314" s="378" t="s">
        <v>640</v>
      </c>
      <c r="C314" s="379" t="s">
        <v>250</v>
      </c>
      <c r="D314" s="218" t="s">
        <v>238</v>
      </c>
      <c r="E314" s="479"/>
      <c r="F314" s="385" t="s">
        <v>1755</v>
      </c>
    </row>
    <row r="315" spans="1:6" ht="35.4" x14ac:dyDescent="0.25">
      <c r="A315" s="291">
        <v>706396</v>
      </c>
      <c r="B315" s="292" t="s">
        <v>641</v>
      </c>
      <c r="C315" s="294" t="s">
        <v>186</v>
      </c>
      <c r="D315" s="218" t="s">
        <v>237</v>
      </c>
      <c r="E315" s="330"/>
      <c r="F315" s="326"/>
    </row>
    <row r="316" spans="1:6" ht="35.4" x14ac:dyDescent="0.25">
      <c r="A316" s="215">
        <v>706404</v>
      </c>
      <c r="B316" s="216" t="s">
        <v>1765</v>
      </c>
      <c r="C316" s="217" t="s">
        <v>1766</v>
      </c>
      <c r="D316" s="218" t="s">
        <v>236</v>
      </c>
      <c r="E316" s="248" t="s">
        <v>1754</v>
      </c>
      <c r="F316" s="236"/>
    </row>
    <row r="317" spans="1:6" ht="35.4" x14ac:dyDescent="0.25">
      <c r="A317" s="233">
        <v>706413</v>
      </c>
      <c r="B317" s="234" t="s">
        <v>642</v>
      </c>
      <c r="C317" s="235" t="s">
        <v>349</v>
      </c>
      <c r="D317" s="222" t="s">
        <v>236</v>
      </c>
      <c r="E317" s="248" t="s">
        <v>1754</v>
      </c>
      <c r="F317" s="224" t="s">
        <v>1755</v>
      </c>
    </row>
    <row r="318" spans="1:6" ht="35.4" x14ac:dyDescent="0.25">
      <c r="A318" s="291">
        <v>706416</v>
      </c>
      <c r="B318" s="292" t="s">
        <v>792</v>
      </c>
      <c r="C318" s="294" t="s">
        <v>249</v>
      </c>
      <c r="D318" s="218" t="s">
        <v>386</v>
      </c>
      <c r="E318" s="444"/>
      <c r="F318" s="284"/>
    </row>
    <row r="319" spans="1:6" ht="35.4" x14ac:dyDescent="0.25">
      <c r="A319" s="291">
        <v>706426</v>
      </c>
      <c r="B319" s="292" t="s">
        <v>538</v>
      </c>
      <c r="C319" s="294" t="s">
        <v>539</v>
      </c>
      <c r="D319" s="273" t="s">
        <v>237</v>
      </c>
      <c r="E319" s="248" t="s">
        <v>1790</v>
      </c>
      <c r="F319" s="285"/>
    </row>
    <row r="320" spans="1:6" ht="35.4" x14ac:dyDescent="0.25">
      <c r="A320" s="215">
        <v>706430</v>
      </c>
      <c r="B320" s="216" t="s">
        <v>793</v>
      </c>
      <c r="C320" s="217" t="s">
        <v>241</v>
      </c>
      <c r="D320" s="273" t="s">
        <v>236</v>
      </c>
      <c r="E320" s="248" t="s">
        <v>1754</v>
      </c>
      <c r="F320" s="272"/>
    </row>
    <row r="321" spans="1:6" ht="35.4" x14ac:dyDescent="0.25">
      <c r="A321" s="291">
        <v>706433</v>
      </c>
      <c r="B321" s="292" t="s">
        <v>794</v>
      </c>
      <c r="C321" s="294" t="s">
        <v>130</v>
      </c>
      <c r="D321" s="273" t="s">
        <v>237</v>
      </c>
      <c r="E321" s="248" t="s">
        <v>1790</v>
      </c>
      <c r="F321" s="285"/>
    </row>
    <row r="322" spans="1:6" ht="35.4" x14ac:dyDescent="0.25">
      <c r="A322" s="389">
        <v>706439</v>
      </c>
      <c r="B322" s="366" t="s">
        <v>575</v>
      </c>
      <c r="C322" s="367" t="s">
        <v>71</v>
      </c>
      <c r="D322" s="273" t="s">
        <v>238</v>
      </c>
      <c r="E322" s="258"/>
      <c r="F322" s="507"/>
    </row>
    <row r="323" spans="1:6" ht="35.4" x14ac:dyDescent="0.25">
      <c r="A323" s="291">
        <v>706456</v>
      </c>
      <c r="B323" s="292" t="s">
        <v>445</v>
      </c>
      <c r="C323" s="294" t="s">
        <v>446</v>
      </c>
      <c r="D323" s="249" t="s">
        <v>216</v>
      </c>
      <c r="E323" s="258"/>
      <c r="F323" s="344" t="s">
        <v>1805</v>
      </c>
    </row>
    <row r="324" spans="1:6" ht="35.4" x14ac:dyDescent="0.25">
      <c r="A324" s="291">
        <v>706459</v>
      </c>
      <c r="B324" s="292" t="s">
        <v>795</v>
      </c>
      <c r="C324" s="294" t="s">
        <v>97</v>
      </c>
      <c r="D324" s="249" t="s">
        <v>216</v>
      </c>
      <c r="E324" s="258"/>
      <c r="F324" s="344" t="s">
        <v>1805</v>
      </c>
    </row>
    <row r="325" spans="1:6" ht="35.4" x14ac:dyDescent="0.25">
      <c r="A325" s="233">
        <v>706469</v>
      </c>
      <c r="B325" s="234" t="s">
        <v>796</v>
      </c>
      <c r="C325" s="235" t="s">
        <v>213</v>
      </c>
      <c r="D325" s="271" t="s">
        <v>236</v>
      </c>
      <c r="E325" s="248" t="s">
        <v>1754</v>
      </c>
      <c r="F325" s="263" t="s">
        <v>1755</v>
      </c>
    </row>
    <row r="326" spans="1:6" ht="35.4" x14ac:dyDescent="0.25">
      <c r="A326" s="324">
        <v>706471</v>
      </c>
      <c r="B326" s="325" t="s">
        <v>540</v>
      </c>
      <c r="C326" s="422" t="s">
        <v>324</v>
      </c>
      <c r="D326" s="273" t="s">
        <v>237</v>
      </c>
      <c r="E326" s="328"/>
      <c r="F326" s="335" t="s">
        <v>1751</v>
      </c>
    </row>
    <row r="327" spans="1:6" ht="35.4" x14ac:dyDescent="0.25">
      <c r="A327" s="291">
        <v>706483</v>
      </c>
      <c r="B327" s="292" t="s">
        <v>541</v>
      </c>
      <c r="C327" s="294" t="s">
        <v>65</v>
      </c>
      <c r="D327" s="273" t="s">
        <v>237</v>
      </c>
      <c r="E327" s="330"/>
      <c r="F327" s="334"/>
    </row>
    <row r="328" spans="1:6" ht="35.4" x14ac:dyDescent="0.25">
      <c r="A328" s="233">
        <v>706484</v>
      </c>
      <c r="B328" s="234" t="s">
        <v>1016</v>
      </c>
      <c r="C328" s="235" t="s">
        <v>62</v>
      </c>
      <c r="D328" s="271" t="s">
        <v>236</v>
      </c>
      <c r="E328" s="468"/>
      <c r="F328" s="263" t="s">
        <v>1755</v>
      </c>
    </row>
    <row r="329" spans="1:6" ht="39.6" x14ac:dyDescent="0.25">
      <c r="A329" s="291">
        <v>706489</v>
      </c>
      <c r="B329" s="292" t="s">
        <v>1017</v>
      </c>
      <c r="C329" s="294" t="s">
        <v>1018</v>
      </c>
      <c r="D329" s="273" t="s">
        <v>237</v>
      </c>
      <c r="E329" s="248" t="s">
        <v>1791</v>
      </c>
      <c r="F329" s="336"/>
    </row>
    <row r="330" spans="1:6" ht="35.4" x14ac:dyDescent="0.25">
      <c r="A330" s="322">
        <v>706493</v>
      </c>
      <c r="B330" s="323" t="s">
        <v>797</v>
      </c>
      <c r="C330" s="418" t="s">
        <v>798</v>
      </c>
      <c r="D330" s="273" t="s">
        <v>237</v>
      </c>
      <c r="E330" s="337"/>
      <c r="F330" s="327" t="s">
        <v>1755</v>
      </c>
    </row>
    <row r="331" spans="1:6" ht="35.4" x14ac:dyDescent="0.25">
      <c r="A331" s="322">
        <v>706502</v>
      </c>
      <c r="B331" s="323" t="s">
        <v>799</v>
      </c>
      <c r="C331" s="418" t="s">
        <v>64</v>
      </c>
      <c r="D331" s="273" t="s">
        <v>237</v>
      </c>
      <c r="E331" s="338" t="s">
        <v>1754</v>
      </c>
      <c r="F331" s="327" t="s">
        <v>1755</v>
      </c>
    </row>
    <row r="332" spans="1:6" ht="35.4" x14ac:dyDescent="0.25">
      <c r="A332" s="389">
        <v>706504</v>
      </c>
      <c r="B332" s="366" t="s">
        <v>800</v>
      </c>
      <c r="C332" s="367" t="s">
        <v>359</v>
      </c>
      <c r="D332" s="273" t="s">
        <v>238</v>
      </c>
      <c r="E332" s="258" t="s">
        <v>1791</v>
      </c>
      <c r="F332" s="507"/>
    </row>
    <row r="333" spans="1:6" ht="35.4" x14ac:dyDescent="0.25">
      <c r="A333" s="324">
        <v>706506</v>
      </c>
      <c r="B333" s="325" t="s">
        <v>573</v>
      </c>
      <c r="C333" s="422" t="s">
        <v>140</v>
      </c>
      <c r="D333" s="273" t="s">
        <v>237</v>
      </c>
      <c r="E333" s="330"/>
      <c r="F333" s="335" t="s">
        <v>1751</v>
      </c>
    </row>
    <row r="334" spans="1:6" ht="35.4" x14ac:dyDescent="0.25">
      <c r="A334" s="237">
        <v>706519</v>
      </c>
      <c r="B334" s="238" t="s">
        <v>801</v>
      </c>
      <c r="C334" s="239" t="s">
        <v>64</v>
      </c>
      <c r="D334" s="273" t="s">
        <v>236</v>
      </c>
      <c r="E334" s="248" t="s">
        <v>1754</v>
      </c>
      <c r="F334" s="280" t="s">
        <v>1751</v>
      </c>
    </row>
    <row r="335" spans="1:6" ht="35.4" x14ac:dyDescent="0.25">
      <c r="A335" s="291">
        <v>706526</v>
      </c>
      <c r="B335" s="292" t="s">
        <v>802</v>
      </c>
      <c r="C335" s="294" t="s">
        <v>78</v>
      </c>
      <c r="D335" s="273" t="s">
        <v>386</v>
      </c>
      <c r="E335" s="447"/>
      <c r="F335" s="519"/>
    </row>
    <row r="336" spans="1:6" ht="35.4" x14ac:dyDescent="0.25">
      <c r="A336" s="389">
        <v>706537</v>
      </c>
      <c r="B336" s="366" t="s">
        <v>542</v>
      </c>
      <c r="C336" s="367" t="s">
        <v>302</v>
      </c>
      <c r="D336" s="273" t="s">
        <v>238</v>
      </c>
      <c r="E336" s="258"/>
      <c r="F336" s="333"/>
    </row>
    <row r="337" spans="1:6" ht="35.4" x14ac:dyDescent="0.25">
      <c r="A337" s="233">
        <v>706538</v>
      </c>
      <c r="B337" s="234" t="s">
        <v>1019</v>
      </c>
      <c r="C337" s="235" t="s">
        <v>1020</v>
      </c>
      <c r="D337" s="271" t="s">
        <v>236</v>
      </c>
      <c r="E337" s="248" t="s">
        <v>1754</v>
      </c>
      <c r="F337" s="263" t="s">
        <v>1755</v>
      </c>
    </row>
    <row r="338" spans="1:6" ht="35.4" x14ac:dyDescent="0.25">
      <c r="A338" s="389">
        <v>706543</v>
      </c>
      <c r="B338" s="366" t="s">
        <v>803</v>
      </c>
      <c r="C338" s="367" t="s">
        <v>577</v>
      </c>
      <c r="D338" s="273" t="s">
        <v>238</v>
      </c>
      <c r="E338" s="258" t="s">
        <v>1791</v>
      </c>
      <c r="F338" s="507"/>
    </row>
    <row r="339" spans="1:6" ht="35.4" x14ac:dyDescent="0.25">
      <c r="A339" s="406">
        <v>706560</v>
      </c>
      <c r="B339" s="378" t="s">
        <v>804</v>
      </c>
      <c r="C339" s="379" t="s">
        <v>805</v>
      </c>
      <c r="D339" s="273" t="s">
        <v>238</v>
      </c>
      <c r="E339" s="261" t="s">
        <v>1791</v>
      </c>
      <c r="F339" s="513" t="s">
        <v>1755</v>
      </c>
    </row>
    <row r="340" spans="1:6" ht="35.4" x14ac:dyDescent="0.25">
      <c r="A340" s="291">
        <v>706561</v>
      </c>
      <c r="B340" s="292" t="s">
        <v>806</v>
      </c>
      <c r="C340" s="294" t="s">
        <v>85</v>
      </c>
      <c r="D340" s="273" t="s">
        <v>386</v>
      </c>
      <c r="E340" s="444"/>
      <c r="F340" s="519"/>
    </row>
    <row r="341" spans="1:6" ht="35.4" x14ac:dyDescent="0.25">
      <c r="A341" s="291">
        <v>706563</v>
      </c>
      <c r="B341" s="292" t="s">
        <v>807</v>
      </c>
      <c r="C341" s="294" t="s">
        <v>215</v>
      </c>
      <c r="D341" s="273" t="s">
        <v>388</v>
      </c>
      <c r="E341" s="258"/>
      <c r="F341" s="344" t="s">
        <v>1798</v>
      </c>
    </row>
    <row r="342" spans="1:6" ht="35.4" x14ac:dyDescent="0.25">
      <c r="A342" s="291">
        <v>706572</v>
      </c>
      <c r="B342" s="292" t="s">
        <v>808</v>
      </c>
      <c r="C342" s="294" t="s">
        <v>62</v>
      </c>
      <c r="D342" s="273" t="s">
        <v>388</v>
      </c>
      <c r="E342" s="283"/>
      <c r="F342" s="344" t="s">
        <v>1798</v>
      </c>
    </row>
    <row r="343" spans="1:6" ht="35.4" x14ac:dyDescent="0.25">
      <c r="A343" s="291">
        <v>706574</v>
      </c>
      <c r="B343" s="292" t="s">
        <v>809</v>
      </c>
      <c r="C343" s="294" t="s">
        <v>68</v>
      </c>
      <c r="D343" s="249" t="s">
        <v>216</v>
      </c>
      <c r="E343" s="283"/>
      <c r="F343" s="344" t="s">
        <v>1805</v>
      </c>
    </row>
    <row r="344" spans="1:6" ht="35.4" x14ac:dyDescent="0.25">
      <c r="A344" s="237">
        <v>706580</v>
      </c>
      <c r="B344" s="238" t="s">
        <v>810</v>
      </c>
      <c r="C344" s="239" t="s">
        <v>233</v>
      </c>
      <c r="D344" s="273" t="s">
        <v>236</v>
      </c>
      <c r="E344" s="283"/>
      <c r="F344" s="280" t="s">
        <v>1751</v>
      </c>
    </row>
    <row r="345" spans="1:6" ht="35.4" x14ac:dyDescent="0.25">
      <c r="A345" s="215">
        <v>706587</v>
      </c>
      <c r="B345" s="216" t="s">
        <v>543</v>
      </c>
      <c r="C345" s="217" t="s">
        <v>544</v>
      </c>
      <c r="D345" s="273" t="s">
        <v>236</v>
      </c>
      <c r="E345" s="248" t="s">
        <v>1754</v>
      </c>
      <c r="F345" s="274"/>
    </row>
    <row r="346" spans="1:6" ht="35.4" x14ac:dyDescent="0.25">
      <c r="A346" s="291">
        <v>706596</v>
      </c>
      <c r="B346" s="292" t="s">
        <v>576</v>
      </c>
      <c r="C346" s="294" t="s">
        <v>379</v>
      </c>
      <c r="D346" s="273" t="s">
        <v>388</v>
      </c>
      <c r="E346" s="258"/>
      <c r="F346" s="344" t="s">
        <v>1798</v>
      </c>
    </row>
    <row r="347" spans="1:6" ht="35.4" x14ac:dyDescent="0.25">
      <c r="A347" s="233">
        <v>706598</v>
      </c>
      <c r="B347" s="234" t="s">
        <v>811</v>
      </c>
      <c r="C347" s="235" t="s">
        <v>64</v>
      </c>
      <c r="D347" s="271" t="s">
        <v>236</v>
      </c>
      <c r="E347" s="459" t="s">
        <v>1754</v>
      </c>
      <c r="F347" s="263" t="s">
        <v>1755</v>
      </c>
    </row>
    <row r="348" spans="1:6" ht="35.4" x14ac:dyDescent="0.25">
      <c r="A348" s="322">
        <v>706609</v>
      </c>
      <c r="B348" s="323" t="s">
        <v>545</v>
      </c>
      <c r="C348" s="418" t="s">
        <v>546</v>
      </c>
      <c r="D348" s="273" t="s">
        <v>237</v>
      </c>
      <c r="E348" s="338" t="s">
        <v>1754</v>
      </c>
      <c r="F348" s="327" t="s">
        <v>1755</v>
      </c>
    </row>
    <row r="349" spans="1:6" ht="35.4" x14ac:dyDescent="0.25">
      <c r="A349" s="301">
        <v>706612</v>
      </c>
      <c r="B349" s="302" t="s">
        <v>812</v>
      </c>
      <c r="C349" s="424" t="s">
        <v>259</v>
      </c>
      <c r="D349" s="273" t="s">
        <v>237</v>
      </c>
      <c r="E349" s="330"/>
      <c r="F349" s="335" t="s">
        <v>1751</v>
      </c>
    </row>
    <row r="350" spans="1:6" ht="35.4" x14ac:dyDescent="0.25">
      <c r="A350" s="389">
        <v>706614</v>
      </c>
      <c r="B350" s="366" t="s">
        <v>813</v>
      </c>
      <c r="C350" s="367" t="s">
        <v>325</v>
      </c>
      <c r="D350" s="273" t="s">
        <v>238</v>
      </c>
      <c r="E350" s="258" t="s">
        <v>1791</v>
      </c>
      <c r="F350" s="343"/>
    </row>
    <row r="351" spans="1:6" ht="35.4" x14ac:dyDescent="0.25">
      <c r="A351" s="322">
        <v>706621</v>
      </c>
      <c r="B351" s="323" t="s">
        <v>518</v>
      </c>
      <c r="C351" s="418" t="s">
        <v>64</v>
      </c>
      <c r="D351" s="273" t="s">
        <v>237</v>
      </c>
      <c r="E351" s="338" t="s">
        <v>1754</v>
      </c>
      <c r="F351" s="327" t="s">
        <v>1755</v>
      </c>
    </row>
    <row r="352" spans="1:6" ht="35.4" x14ac:dyDescent="0.25">
      <c r="A352" s="315">
        <v>706625</v>
      </c>
      <c r="B352" s="316" t="s">
        <v>1070</v>
      </c>
      <c r="C352" s="421" t="s">
        <v>383</v>
      </c>
      <c r="D352" s="273" t="s">
        <v>237</v>
      </c>
      <c r="E352" s="339"/>
      <c r="F352" s="327" t="s">
        <v>1755</v>
      </c>
    </row>
    <row r="353" spans="1:6" ht="35.4" x14ac:dyDescent="0.25">
      <c r="A353" s="233">
        <v>706631</v>
      </c>
      <c r="B353" s="234" t="s">
        <v>814</v>
      </c>
      <c r="C353" s="235" t="s">
        <v>815</v>
      </c>
      <c r="D353" s="271" t="s">
        <v>236</v>
      </c>
      <c r="E353" s="248" t="s">
        <v>1754</v>
      </c>
      <c r="F353" s="263" t="s">
        <v>1755</v>
      </c>
    </row>
    <row r="354" spans="1:6" ht="35.4" x14ac:dyDescent="0.25">
      <c r="A354" s="215">
        <v>706636</v>
      </c>
      <c r="B354" s="216" t="s">
        <v>1021</v>
      </c>
      <c r="C354" s="217" t="s">
        <v>64</v>
      </c>
      <c r="D354" s="273" t="s">
        <v>236</v>
      </c>
      <c r="E354" s="283"/>
      <c r="F354" s="274"/>
    </row>
    <row r="355" spans="1:6" ht="35.4" x14ac:dyDescent="0.25">
      <c r="A355" s="291">
        <v>706637</v>
      </c>
      <c r="B355" s="292" t="s">
        <v>816</v>
      </c>
      <c r="C355" s="294" t="s">
        <v>326</v>
      </c>
      <c r="D355" s="273" t="s">
        <v>237</v>
      </c>
      <c r="E355" s="338" t="s">
        <v>1754</v>
      </c>
      <c r="F355" s="340"/>
    </row>
    <row r="356" spans="1:6" ht="35.4" x14ac:dyDescent="0.25">
      <c r="A356" s="297">
        <v>706647</v>
      </c>
      <c r="B356" s="305" t="s">
        <v>817</v>
      </c>
      <c r="C356" s="416" t="s">
        <v>154</v>
      </c>
      <c r="D356" s="273" t="s">
        <v>237</v>
      </c>
      <c r="E356" s="337"/>
      <c r="F356" s="327" t="s">
        <v>1755</v>
      </c>
    </row>
    <row r="357" spans="1:6" ht="35.4" x14ac:dyDescent="0.25">
      <c r="A357" s="291">
        <v>706648</v>
      </c>
      <c r="B357" s="292" t="s">
        <v>519</v>
      </c>
      <c r="C357" s="294" t="s">
        <v>520</v>
      </c>
      <c r="D357" s="273" t="s">
        <v>386</v>
      </c>
      <c r="E357" s="444" t="s">
        <v>1791</v>
      </c>
      <c r="F357" s="284"/>
    </row>
    <row r="358" spans="1:6" ht="35.4" x14ac:dyDescent="0.25">
      <c r="A358" s="322">
        <v>706651</v>
      </c>
      <c r="B358" s="323" t="s">
        <v>490</v>
      </c>
      <c r="C358" s="418" t="s">
        <v>136</v>
      </c>
      <c r="D358" s="273" t="s">
        <v>237</v>
      </c>
      <c r="E358" s="338" t="s">
        <v>1754</v>
      </c>
      <c r="F358" s="327" t="s">
        <v>1755</v>
      </c>
    </row>
    <row r="359" spans="1:6" ht="35.4" x14ac:dyDescent="0.25">
      <c r="A359" s="237">
        <v>706664</v>
      </c>
      <c r="B359" s="238" t="s">
        <v>818</v>
      </c>
      <c r="C359" s="239" t="s">
        <v>331</v>
      </c>
      <c r="D359" s="273" t="s">
        <v>236</v>
      </c>
      <c r="E359" s="283"/>
      <c r="F359" s="281" t="s">
        <v>1751</v>
      </c>
    </row>
    <row r="360" spans="1:6" ht="35.4" x14ac:dyDescent="0.25">
      <c r="A360" s="322">
        <v>706681</v>
      </c>
      <c r="B360" s="323" t="s">
        <v>819</v>
      </c>
      <c r="C360" s="418" t="s">
        <v>820</v>
      </c>
      <c r="D360" s="273" t="s">
        <v>237</v>
      </c>
      <c r="E360" s="341"/>
      <c r="F360" s="327" t="s">
        <v>1755</v>
      </c>
    </row>
    <row r="361" spans="1:6" ht="35.4" x14ac:dyDescent="0.25">
      <c r="A361" s="233">
        <v>706687</v>
      </c>
      <c r="B361" s="234" t="s">
        <v>1022</v>
      </c>
      <c r="C361" s="235" t="s">
        <v>1023</v>
      </c>
      <c r="D361" s="271" t="s">
        <v>236</v>
      </c>
      <c r="E361" s="468"/>
      <c r="F361" s="263" t="s">
        <v>1755</v>
      </c>
    </row>
    <row r="362" spans="1:6" ht="35.4" x14ac:dyDescent="0.25">
      <c r="A362" s="322">
        <v>706688</v>
      </c>
      <c r="B362" s="305" t="s">
        <v>547</v>
      </c>
      <c r="C362" s="416" t="s">
        <v>548</v>
      </c>
      <c r="D362" s="273" t="s">
        <v>237</v>
      </c>
      <c r="E362" s="341"/>
      <c r="F362" s="327" t="s">
        <v>1755</v>
      </c>
    </row>
    <row r="363" spans="1:6" ht="35.4" x14ac:dyDescent="0.25">
      <c r="A363" s="233">
        <v>706691</v>
      </c>
      <c r="B363" s="234" t="s">
        <v>453</v>
      </c>
      <c r="C363" s="235" t="s">
        <v>310</v>
      </c>
      <c r="D363" s="271" t="s">
        <v>236</v>
      </c>
      <c r="E363" s="248" t="s">
        <v>1754</v>
      </c>
      <c r="F363" s="263" t="s">
        <v>1755</v>
      </c>
    </row>
    <row r="364" spans="1:6" ht="35.4" x14ac:dyDescent="0.25">
      <c r="A364" s="291">
        <v>706692</v>
      </c>
      <c r="B364" s="292" t="s">
        <v>1312</v>
      </c>
      <c r="C364" s="294" t="s">
        <v>62</v>
      </c>
      <c r="D364" s="273" t="s">
        <v>237</v>
      </c>
      <c r="E364" s="330"/>
      <c r="F364" s="342"/>
    </row>
    <row r="365" spans="1:6" ht="35.4" x14ac:dyDescent="0.25">
      <c r="A365" s="389">
        <v>706699</v>
      </c>
      <c r="B365" s="366" t="s">
        <v>821</v>
      </c>
      <c r="C365" s="367" t="s">
        <v>295</v>
      </c>
      <c r="D365" s="273" t="s">
        <v>238</v>
      </c>
      <c r="E365" s="258" t="s">
        <v>1791</v>
      </c>
      <c r="F365" s="507"/>
    </row>
    <row r="366" spans="1:6" ht="35.4" x14ac:dyDescent="0.25">
      <c r="A366" s="215">
        <v>706716</v>
      </c>
      <c r="B366" s="216" t="s">
        <v>491</v>
      </c>
      <c r="C366" s="217" t="s">
        <v>492</v>
      </c>
      <c r="D366" s="273" t="s">
        <v>236</v>
      </c>
      <c r="E366" s="248" t="s">
        <v>1754</v>
      </c>
      <c r="F366" s="527"/>
    </row>
    <row r="367" spans="1:6" ht="35.4" x14ac:dyDescent="0.25">
      <c r="A367" s="233">
        <v>706717</v>
      </c>
      <c r="B367" s="234" t="s">
        <v>1082</v>
      </c>
      <c r="C367" s="235" t="s">
        <v>562</v>
      </c>
      <c r="D367" s="271" t="s">
        <v>236</v>
      </c>
      <c r="E367" s="248" t="s">
        <v>1754</v>
      </c>
      <c r="F367" s="263" t="s">
        <v>1755</v>
      </c>
    </row>
    <row r="368" spans="1:6" ht="35.4" x14ac:dyDescent="0.25">
      <c r="A368" s="291">
        <v>706719</v>
      </c>
      <c r="B368" s="292" t="s">
        <v>822</v>
      </c>
      <c r="C368" s="294" t="s">
        <v>296</v>
      </c>
      <c r="D368" s="273" t="s">
        <v>386</v>
      </c>
      <c r="E368" s="444"/>
      <c r="F368" s="284"/>
    </row>
    <row r="369" spans="1:6" ht="35.4" x14ac:dyDescent="0.25">
      <c r="A369" s="291">
        <v>706723</v>
      </c>
      <c r="B369" s="292" t="s">
        <v>823</v>
      </c>
      <c r="C369" s="294" t="s">
        <v>824</v>
      </c>
      <c r="D369" s="273" t="s">
        <v>386</v>
      </c>
      <c r="E369" s="444"/>
      <c r="F369" s="519"/>
    </row>
    <row r="370" spans="1:6" ht="35.4" x14ac:dyDescent="0.25">
      <c r="A370" s="324">
        <v>706732</v>
      </c>
      <c r="B370" s="325" t="s">
        <v>1324</v>
      </c>
      <c r="C370" s="422" t="s">
        <v>64</v>
      </c>
      <c r="D370" s="273" t="s">
        <v>237</v>
      </c>
      <c r="E370" s="330"/>
      <c r="F370" s="329" t="s">
        <v>1751</v>
      </c>
    </row>
    <row r="371" spans="1:6" ht="35.4" x14ac:dyDescent="0.25">
      <c r="A371" s="215">
        <v>706748</v>
      </c>
      <c r="B371" s="216" t="s">
        <v>1083</v>
      </c>
      <c r="C371" s="217" t="s">
        <v>65</v>
      </c>
      <c r="D371" s="273" t="s">
        <v>236</v>
      </c>
      <c r="E371" s="248" t="s">
        <v>1754</v>
      </c>
      <c r="F371" s="274"/>
    </row>
    <row r="372" spans="1:6" ht="35.4" x14ac:dyDescent="0.25">
      <c r="A372" s="219">
        <v>706752</v>
      </c>
      <c r="B372" s="220" t="s">
        <v>1024</v>
      </c>
      <c r="C372" s="221" t="s">
        <v>64</v>
      </c>
      <c r="D372" s="271" t="s">
        <v>236</v>
      </c>
      <c r="E372" s="261"/>
      <c r="F372" s="263" t="s">
        <v>1755</v>
      </c>
    </row>
    <row r="373" spans="1:6" ht="35.4" x14ac:dyDescent="0.25">
      <c r="A373" s="244">
        <v>706753</v>
      </c>
      <c r="B373" s="227" t="s">
        <v>318</v>
      </c>
      <c r="C373" s="228" t="s">
        <v>119</v>
      </c>
      <c r="D373" s="273" t="s">
        <v>236</v>
      </c>
      <c r="E373" s="258"/>
      <c r="F373" s="280" t="s">
        <v>1751</v>
      </c>
    </row>
    <row r="374" spans="1:6" ht="35.4" x14ac:dyDescent="0.25">
      <c r="A374" s="245">
        <v>706755</v>
      </c>
      <c r="B374" s="220" t="s">
        <v>506</v>
      </c>
      <c r="C374" s="221" t="s">
        <v>507</v>
      </c>
      <c r="D374" s="271" t="s">
        <v>236</v>
      </c>
      <c r="E374" s="248" t="s">
        <v>1754</v>
      </c>
      <c r="F374" s="263" t="s">
        <v>1755</v>
      </c>
    </row>
    <row r="375" spans="1:6" ht="35.4" x14ac:dyDescent="0.25">
      <c r="A375" s="291">
        <v>706759</v>
      </c>
      <c r="B375" s="292" t="s">
        <v>825</v>
      </c>
      <c r="C375" s="294" t="s">
        <v>128</v>
      </c>
      <c r="D375" s="273" t="s">
        <v>386</v>
      </c>
      <c r="E375" s="447"/>
      <c r="F375" s="284"/>
    </row>
    <row r="376" spans="1:6" ht="35.4" x14ac:dyDescent="0.25">
      <c r="A376" s="219">
        <v>706760</v>
      </c>
      <c r="B376" s="220" t="s">
        <v>319</v>
      </c>
      <c r="C376" s="221" t="s">
        <v>99</v>
      </c>
      <c r="D376" s="271" t="s">
        <v>236</v>
      </c>
      <c r="E376" s="250"/>
      <c r="F376" s="263" t="s">
        <v>1755</v>
      </c>
    </row>
    <row r="377" spans="1:6" ht="35.4" x14ac:dyDescent="0.25">
      <c r="A377" s="297">
        <v>706762</v>
      </c>
      <c r="B377" s="305" t="s">
        <v>493</v>
      </c>
      <c r="C377" s="416" t="s">
        <v>64</v>
      </c>
      <c r="D377" s="273" t="s">
        <v>237</v>
      </c>
      <c r="E377" s="341"/>
      <c r="F377" s="327" t="s">
        <v>1755</v>
      </c>
    </row>
    <row r="378" spans="1:6" ht="35.4" x14ac:dyDescent="0.25">
      <c r="A378" s="219">
        <v>706770</v>
      </c>
      <c r="B378" s="220" t="s">
        <v>475</v>
      </c>
      <c r="C378" s="221" t="s">
        <v>75</v>
      </c>
      <c r="D378" s="271" t="s">
        <v>236</v>
      </c>
      <c r="E378" s="248" t="s">
        <v>1754</v>
      </c>
      <c r="F378" s="263" t="s">
        <v>1755</v>
      </c>
    </row>
    <row r="379" spans="1:6" ht="35.4" x14ac:dyDescent="0.25">
      <c r="A379" s="389">
        <v>706772</v>
      </c>
      <c r="B379" s="366" t="s">
        <v>494</v>
      </c>
      <c r="C379" s="367" t="s">
        <v>495</v>
      </c>
      <c r="D379" s="273" t="s">
        <v>238</v>
      </c>
      <c r="E379" s="258"/>
      <c r="F379" s="507"/>
    </row>
    <row r="380" spans="1:6" ht="35.4" x14ac:dyDescent="0.25">
      <c r="A380" s="245">
        <v>706773</v>
      </c>
      <c r="B380" s="220" t="s">
        <v>826</v>
      </c>
      <c r="C380" s="221" t="s">
        <v>340</v>
      </c>
      <c r="D380" s="271" t="s">
        <v>236</v>
      </c>
      <c r="E380" s="248" t="s">
        <v>1754</v>
      </c>
      <c r="F380" s="263" t="s">
        <v>1755</v>
      </c>
    </row>
    <row r="381" spans="1:6" ht="35.4" x14ac:dyDescent="0.5">
      <c r="A381" s="291">
        <v>706777</v>
      </c>
      <c r="B381" s="292" t="s">
        <v>827</v>
      </c>
      <c r="C381" s="294" t="s">
        <v>97</v>
      </c>
      <c r="D381" s="273" t="s">
        <v>386</v>
      </c>
      <c r="E381" s="456"/>
      <c r="F381" s="284"/>
    </row>
    <row r="382" spans="1:6" ht="35.4" x14ac:dyDescent="0.25">
      <c r="A382" s="291">
        <v>706778</v>
      </c>
      <c r="B382" s="292" t="s">
        <v>828</v>
      </c>
      <c r="C382" s="294" t="s">
        <v>124</v>
      </c>
      <c r="D382" s="273" t="s">
        <v>237</v>
      </c>
      <c r="E382" s="330"/>
      <c r="F382" s="343"/>
    </row>
    <row r="383" spans="1:6" ht="35.4" x14ac:dyDescent="0.25">
      <c r="A383" s="291">
        <v>706790</v>
      </c>
      <c r="B383" s="292" t="s">
        <v>521</v>
      </c>
      <c r="C383" s="294" t="s">
        <v>131</v>
      </c>
      <c r="D383" s="273" t="s">
        <v>388</v>
      </c>
      <c r="E383" s="258"/>
      <c r="F383" s="344" t="s">
        <v>1798</v>
      </c>
    </row>
    <row r="384" spans="1:6" ht="35.4" x14ac:dyDescent="0.5">
      <c r="A384" s="291">
        <v>706791</v>
      </c>
      <c r="B384" s="292" t="s">
        <v>829</v>
      </c>
      <c r="C384" s="294" t="s">
        <v>65</v>
      </c>
      <c r="D384" s="273" t="s">
        <v>386</v>
      </c>
      <c r="E384" s="456"/>
      <c r="F384" s="284"/>
    </row>
    <row r="385" spans="1:6" ht="35.4" x14ac:dyDescent="0.25">
      <c r="A385" s="291">
        <v>706792</v>
      </c>
      <c r="B385" s="292" t="s">
        <v>830</v>
      </c>
      <c r="C385" s="294" t="s">
        <v>97</v>
      </c>
      <c r="D385" s="249" t="s">
        <v>387</v>
      </c>
      <c r="E385" s="258"/>
      <c r="F385" s="344" t="s">
        <v>1789</v>
      </c>
    </row>
    <row r="386" spans="1:6" ht="35.4" x14ac:dyDescent="0.25">
      <c r="A386" s="291">
        <v>706797</v>
      </c>
      <c r="B386" s="292" t="s">
        <v>496</v>
      </c>
      <c r="C386" s="294" t="s">
        <v>123</v>
      </c>
      <c r="D386" s="273" t="s">
        <v>388</v>
      </c>
      <c r="E386" s="258"/>
      <c r="F386" s="344" t="s">
        <v>1798</v>
      </c>
    </row>
    <row r="387" spans="1:6" ht="35.4" x14ac:dyDescent="0.25">
      <c r="A387" s="245">
        <v>706799</v>
      </c>
      <c r="B387" s="220" t="s">
        <v>549</v>
      </c>
      <c r="C387" s="221" t="s">
        <v>66</v>
      </c>
      <c r="D387" s="271" t="s">
        <v>236</v>
      </c>
      <c r="E387" s="248" t="s">
        <v>1754</v>
      </c>
      <c r="F387" s="263" t="s">
        <v>1755</v>
      </c>
    </row>
    <row r="388" spans="1:6" ht="35.4" x14ac:dyDescent="0.25">
      <c r="A388" s="219">
        <v>706800</v>
      </c>
      <c r="B388" s="220" t="s">
        <v>1025</v>
      </c>
      <c r="C388" s="221" t="s">
        <v>155</v>
      </c>
      <c r="D388" s="271" t="s">
        <v>236</v>
      </c>
      <c r="E388" s="261"/>
      <c r="F388" s="263" t="s">
        <v>1755</v>
      </c>
    </row>
    <row r="389" spans="1:6" ht="35.4" x14ac:dyDescent="0.5">
      <c r="A389" s="291">
        <v>706802</v>
      </c>
      <c r="B389" s="292" t="s">
        <v>831</v>
      </c>
      <c r="C389" s="294" t="s">
        <v>334</v>
      </c>
      <c r="D389" s="273" t="s">
        <v>386</v>
      </c>
      <c r="E389" s="456"/>
      <c r="F389" s="284"/>
    </row>
    <row r="390" spans="1:6" ht="35.4" x14ac:dyDescent="0.25">
      <c r="A390" s="389">
        <v>706803</v>
      </c>
      <c r="B390" s="366" t="s">
        <v>600</v>
      </c>
      <c r="C390" s="367" t="s">
        <v>365</v>
      </c>
      <c r="D390" s="273" t="s">
        <v>238</v>
      </c>
      <c r="E390" s="258" t="s">
        <v>1791</v>
      </c>
      <c r="F390" s="285"/>
    </row>
    <row r="391" spans="1:6" ht="35.4" x14ac:dyDescent="0.25">
      <c r="A391" s="291">
        <v>706804</v>
      </c>
      <c r="B391" s="292" t="s">
        <v>832</v>
      </c>
      <c r="C391" s="294" t="s">
        <v>64</v>
      </c>
      <c r="D391" s="273" t="s">
        <v>237</v>
      </c>
      <c r="E391" s="330"/>
      <c r="F391" s="333"/>
    </row>
    <row r="392" spans="1:6" ht="35.4" x14ac:dyDescent="0.25">
      <c r="A392" s="291">
        <v>706805</v>
      </c>
      <c r="B392" s="292" t="s">
        <v>833</v>
      </c>
      <c r="C392" s="294" t="s">
        <v>92</v>
      </c>
      <c r="D392" s="249" t="s">
        <v>216</v>
      </c>
      <c r="E392" s="258"/>
      <c r="F392" s="344" t="s">
        <v>1805</v>
      </c>
    </row>
    <row r="393" spans="1:6" ht="35.4" x14ac:dyDescent="0.25">
      <c r="A393" s="291">
        <v>706807</v>
      </c>
      <c r="B393" s="292" t="s">
        <v>578</v>
      </c>
      <c r="C393" s="294" t="s">
        <v>64</v>
      </c>
      <c r="D393" s="273" t="s">
        <v>237</v>
      </c>
      <c r="E393" s="330"/>
      <c r="F393" s="332"/>
    </row>
    <row r="394" spans="1:6" ht="35.4" x14ac:dyDescent="0.25">
      <c r="A394" s="215">
        <v>706810</v>
      </c>
      <c r="B394" s="216" t="s">
        <v>1084</v>
      </c>
      <c r="C394" s="217" t="s">
        <v>338</v>
      </c>
      <c r="D394" s="273" t="s">
        <v>236</v>
      </c>
      <c r="E394" s="249" t="s">
        <v>1767</v>
      </c>
      <c r="F394" s="272"/>
    </row>
    <row r="395" spans="1:6" ht="35.4" x14ac:dyDescent="0.25">
      <c r="A395" s="219">
        <v>706812</v>
      </c>
      <c r="B395" s="220" t="s">
        <v>444</v>
      </c>
      <c r="C395" s="221" t="s">
        <v>59</v>
      </c>
      <c r="D395" s="271" t="s">
        <v>236</v>
      </c>
      <c r="E395" s="250"/>
      <c r="F395" s="263" t="s">
        <v>1755</v>
      </c>
    </row>
    <row r="396" spans="1:6" ht="35.4" x14ac:dyDescent="0.25">
      <c r="A396" s="291">
        <v>706814</v>
      </c>
      <c r="B396" s="292" t="s">
        <v>523</v>
      </c>
      <c r="C396" s="294" t="s">
        <v>524</v>
      </c>
      <c r="D396" s="273" t="s">
        <v>386</v>
      </c>
      <c r="E396" s="447"/>
      <c r="F396" s="284"/>
    </row>
    <row r="397" spans="1:6" ht="35.4" x14ac:dyDescent="0.25">
      <c r="A397" s="315">
        <v>706815</v>
      </c>
      <c r="B397" s="305" t="s">
        <v>834</v>
      </c>
      <c r="C397" s="416" t="s">
        <v>66</v>
      </c>
      <c r="D397" s="273" t="s">
        <v>237</v>
      </c>
      <c r="E397" s="345"/>
      <c r="F397" s="327" t="s">
        <v>1755</v>
      </c>
    </row>
    <row r="398" spans="1:6" ht="35.4" x14ac:dyDescent="0.25">
      <c r="A398" s="291">
        <v>706822</v>
      </c>
      <c r="B398" s="292" t="s">
        <v>604</v>
      </c>
      <c r="C398" s="294" t="s">
        <v>106</v>
      </c>
      <c r="D398" s="273" t="s">
        <v>386</v>
      </c>
      <c r="E398" s="447"/>
      <c r="F398" s="284"/>
    </row>
    <row r="399" spans="1:6" ht="35.4" x14ac:dyDescent="0.25">
      <c r="A399" s="291">
        <v>706823</v>
      </c>
      <c r="B399" s="292" t="s">
        <v>568</v>
      </c>
      <c r="C399" s="294" t="s">
        <v>254</v>
      </c>
      <c r="D399" s="273" t="s">
        <v>237</v>
      </c>
      <c r="E399" s="330"/>
      <c r="F399" s="285"/>
    </row>
    <row r="400" spans="1:6" ht="35.4" x14ac:dyDescent="0.25">
      <c r="A400" s="245">
        <v>706829</v>
      </c>
      <c r="B400" s="220" t="s">
        <v>1026</v>
      </c>
      <c r="C400" s="221" t="s">
        <v>1027</v>
      </c>
      <c r="D400" s="271" t="s">
        <v>236</v>
      </c>
      <c r="E400" s="248" t="s">
        <v>1754</v>
      </c>
      <c r="F400" s="263" t="s">
        <v>1755</v>
      </c>
    </row>
    <row r="401" spans="1:6" ht="35.4" x14ac:dyDescent="0.25">
      <c r="A401" s="219">
        <v>706830</v>
      </c>
      <c r="B401" s="220" t="s">
        <v>835</v>
      </c>
      <c r="C401" s="221" t="s">
        <v>125</v>
      </c>
      <c r="D401" s="271" t="s">
        <v>236</v>
      </c>
      <c r="E401" s="250"/>
      <c r="F401" s="263" t="s">
        <v>1755</v>
      </c>
    </row>
    <row r="402" spans="1:6" ht="35.4" x14ac:dyDescent="0.25">
      <c r="A402" s="215">
        <v>706833</v>
      </c>
      <c r="B402" s="216" t="s">
        <v>836</v>
      </c>
      <c r="C402" s="217" t="s">
        <v>305</v>
      </c>
      <c r="D402" s="273" t="s">
        <v>236</v>
      </c>
      <c r="E402" s="248" t="s">
        <v>1754</v>
      </c>
      <c r="F402" s="272"/>
    </row>
    <row r="403" spans="1:6" ht="35.4" x14ac:dyDescent="0.25">
      <c r="A403" s="315">
        <v>706835</v>
      </c>
      <c r="B403" s="305" t="s">
        <v>357</v>
      </c>
      <c r="C403" s="416" t="s">
        <v>122</v>
      </c>
      <c r="D403" s="273" t="s">
        <v>237</v>
      </c>
      <c r="E403" s="341"/>
      <c r="F403" s="327" t="s">
        <v>1755</v>
      </c>
    </row>
    <row r="404" spans="1:6" ht="35.4" x14ac:dyDescent="0.25">
      <c r="A404" s="219">
        <v>706836</v>
      </c>
      <c r="B404" s="220" t="s">
        <v>837</v>
      </c>
      <c r="C404" s="221" t="s">
        <v>248</v>
      </c>
      <c r="D404" s="271" t="s">
        <v>236</v>
      </c>
      <c r="E404" s="248" t="s">
        <v>1754</v>
      </c>
      <c r="F404" s="263" t="s">
        <v>1755</v>
      </c>
    </row>
    <row r="405" spans="1:6" ht="35.4" x14ac:dyDescent="0.25">
      <c r="A405" s="245">
        <v>706839</v>
      </c>
      <c r="B405" s="220" t="s">
        <v>838</v>
      </c>
      <c r="C405" s="221" t="s">
        <v>103</v>
      </c>
      <c r="D405" s="271" t="s">
        <v>236</v>
      </c>
      <c r="E405" s="248" t="s">
        <v>1754</v>
      </c>
      <c r="F405" s="263" t="s">
        <v>1755</v>
      </c>
    </row>
    <row r="406" spans="1:6" ht="35.4" x14ac:dyDescent="0.25">
      <c r="A406" s="291">
        <v>706841</v>
      </c>
      <c r="B406" s="292" t="s">
        <v>839</v>
      </c>
      <c r="C406" s="294" t="s">
        <v>59</v>
      </c>
      <c r="D406" s="273" t="s">
        <v>237</v>
      </c>
      <c r="E406" s="330"/>
      <c r="F406" s="285"/>
    </row>
    <row r="407" spans="1:6" ht="35.4" x14ac:dyDescent="0.25">
      <c r="A407" s="297">
        <v>706848</v>
      </c>
      <c r="B407" s="305" t="s">
        <v>580</v>
      </c>
      <c r="C407" s="416" t="s">
        <v>289</v>
      </c>
      <c r="D407" s="273" t="s">
        <v>237</v>
      </c>
      <c r="E407" s="345"/>
      <c r="F407" s="327" t="s">
        <v>1755</v>
      </c>
    </row>
    <row r="408" spans="1:6" ht="35.4" x14ac:dyDescent="0.25">
      <c r="A408" s="245">
        <v>706849</v>
      </c>
      <c r="B408" s="220" t="s">
        <v>601</v>
      </c>
      <c r="C408" s="221" t="s">
        <v>66</v>
      </c>
      <c r="D408" s="271" t="s">
        <v>236</v>
      </c>
      <c r="E408" s="248" t="s">
        <v>1754</v>
      </c>
      <c r="F408" s="263" t="s">
        <v>1755</v>
      </c>
    </row>
    <row r="409" spans="1:6" ht="35.4" x14ac:dyDescent="0.25">
      <c r="A409" s="291">
        <v>706851</v>
      </c>
      <c r="B409" s="292" t="s">
        <v>497</v>
      </c>
      <c r="C409" s="294" t="s">
        <v>91</v>
      </c>
      <c r="D409" s="273" t="s">
        <v>386</v>
      </c>
      <c r="E409" s="447"/>
      <c r="F409" s="284"/>
    </row>
    <row r="410" spans="1:6" ht="35.4" x14ac:dyDescent="0.25">
      <c r="A410" s="219">
        <v>706852</v>
      </c>
      <c r="B410" s="220" t="s">
        <v>1028</v>
      </c>
      <c r="C410" s="221" t="s">
        <v>115</v>
      </c>
      <c r="D410" s="271" t="s">
        <v>236</v>
      </c>
      <c r="E410" s="248" t="s">
        <v>1754</v>
      </c>
      <c r="F410" s="263" t="s">
        <v>1755</v>
      </c>
    </row>
    <row r="411" spans="1:6" ht="35.4" x14ac:dyDescent="0.25">
      <c r="A411" s="245">
        <v>706855</v>
      </c>
      <c r="B411" s="220" t="s">
        <v>581</v>
      </c>
      <c r="C411" s="221" t="s">
        <v>263</v>
      </c>
      <c r="D411" s="271" t="s">
        <v>236</v>
      </c>
      <c r="E411" s="248" t="s">
        <v>1754</v>
      </c>
      <c r="F411" s="263" t="s">
        <v>1755</v>
      </c>
    </row>
    <row r="412" spans="1:6" ht="35.4" x14ac:dyDescent="0.25">
      <c r="A412" s="291">
        <v>706857</v>
      </c>
      <c r="B412" s="292" t="s">
        <v>582</v>
      </c>
      <c r="C412" s="294" t="s">
        <v>61</v>
      </c>
      <c r="D412" s="273" t="s">
        <v>388</v>
      </c>
      <c r="E412" s="258"/>
      <c r="F412" s="344" t="s">
        <v>1798</v>
      </c>
    </row>
    <row r="413" spans="1:6" ht="35.4" x14ac:dyDescent="0.25">
      <c r="A413" s="291">
        <v>706858</v>
      </c>
      <c r="B413" s="292" t="s">
        <v>841</v>
      </c>
      <c r="C413" s="294" t="s">
        <v>332</v>
      </c>
      <c r="D413" s="273" t="s">
        <v>237</v>
      </c>
      <c r="E413" s="330"/>
      <c r="F413" s="333"/>
    </row>
    <row r="414" spans="1:6" ht="35.4" x14ac:dyDescent="0.25">
      <c r="A414" s="291">
        <v>706859</v>
      </c>
      <c r="B414" s="292" t="s">
        <v>842</v>
      </c>
      <c r="C414" s="294" t="s">
        <v>67</v>
      </c>
      <c r="D414" s="273" t="s">
        <v>237</v>
      </c>
      <c r="E414" s="330"/>
      <c r="F414" s="332"/>
    </row>
    <row r="415" spans="1:6" ht="35.4" x14ac:dyDescent="0.25">
      <c r="A415" s="389">
        <v>706860</v>
      </c>
      <c r="B415" s="366" t="s">
        <v>843</v>
      </c>
      <c r="C415" s="367" t="s">
        <v>97</v>
      </c>
      <c r="D415" s="273" t="s">
        <v>238</v>
      </c>
      <c r="E415" s="258"/>
      <c r="F415" s="507"/>
    </row>
    <row r="416" spans="1:6" ht="35.4" x14ac:dyDescent="0.25">
      <c r="A416" s="389">
        <v>706863</v>
      </c>
      <c r="B416" s="366" t="s">
        <v>844</v>
      </c>
      <c r="C416" s="367" t="s">
        <v>845</v>
      </c>
      <c r="D416" s="273" t="s">
        <v>238</v>
      </c>
      <c r="E416" s="258"/>
      <c r="F416" s="507"/>
    </row>
    <row r="417" spans="1:6" ht="35.4" x14ac:dyDescent="0.25">
      <c r="A417" s="219">
        <v>706864</v>
      </c>
      <c r="B417" s="220" t="s">
        <v>525</v>
      </c>
      <c r="C417" s="221" t="s">
        <v>64</v>
      </c>
      <c r="D417" s="271" t="s">
        <v>236</v>
      </c>
      <c r="E417" s="248" t="s">
        <v>1754</v>
      </c>
      <c r="F417" s="263" t="s">
        <v>1755</v>
      </c>
    </row>
    <row r="418" spans="1:6" ht="35.4" x14ac:dyDescent="0.25">
      <c r="A418" s="219">
        <v>706866</v>
      </c>
      <c r="B418" s="220" t="s">
        <v>1029</v>
      </c>
      <c r="C418" s="221" t="s">
        <v>62</v>
      </c>
      <c r="D418" s="271" t="s">
        <v>236</v>
      </c>
      <c r="E418" s="248" t="s">
        <v>1754</v>
      </c>
      <c r="F418" s="263" t="s">
        <v>1755</v>
      </c>
    </row>
    <row r="419" spans="1:6" ht="35.4" x14ac:dyDescent="0.25">
      <c r="A419" s="291">
        <v>706869</v>
      </c>
      <c r="B419" s="292" t="s">
        <v>846</v>
      </c>
      <c r="C419" s="294" t="s">
        <v>356</v>
      </c>
      <c r="D419" s="249" t="s">
        <v>216</v>
      </c>
      <c r="E419" s="258"/>
      <c r="F419" s="344" t="s">
        <v>1805</v>
      </c>
    </row>
    <row r="420" spans="1:6" ht="35.4" x14ac:dyDescent="0.25">
      <c r="A420" s="245">
        <v>706871</v>
      </c>
      <c r="B420" s="220" t="s">
        <v>442</v>
      </c>
      <c r="C420" s="221" t="s">
        <v>301</v>
      </c>
      <c r="D420" s="271" t="s">
        <v>236</v>
      </c>
      <c r="E420" s="248" t="s">
        <v>1754</v>
      </c>
      <c r="F420" s="263" t="s">
        <v>1755</v>
      </c>
    </row>
    <row r="421" spans="1:6" ht="35.4" x14ac:dyDescent="0.25">
      <c r="A421" s="291">
        <v>706872</v>
      </c>
      <c r="B421" s="292" t="s">
        <v>847</v>
      </c>
      <c r="C421" s="294" t="s">
        <v>158</v>
      </c>
      <c r="D421" s="249" t="s">
        <v>216</v>
      </c>
      <c r="E421" s="485" t="s">
        <v>1807</v>
      </c>
      <c r="F421" s="344" t="s">
        <v>1805</v>
      </c>
    </row>
    <row r="422" spans="1:6" ht="35.4" x14ac:dyDescent="0.25">
      <c r="A422" s="219">
        <v>706876</v>
      </c>
      <c r="B422" s="220" t="s">
        <v>1030</v>
      </c>
      <c r="C422" s="221" t="s">
        <v>65</v>
      </c>
      <c r="D422" s="271" t="s">
        <v>236</v>
      </c>
      <c r="E422" s="248" t="s">
        <v>1754</v>
      </c>
      <c r="F422" s="263" t="s">
        <v>1755</v>
      </c>
    </row>
    <row r="423" spans="1:6" ht="35.4" x14ac:dyDescent="0.25">
      <c r="A423" s="291">
        <v>706878</v>
      </c>
      <c r="B423" s="292" t="s">
        <v>550</v>
      </c>
      <c r="C423" s="294" t="s">
        <v>97</v>
      </c>
      <c r="D423" s="273" t="s">
        <v>386</v>
      </c>
      <c r="E423" s="444" t="s">
        <v>1791</v>
      </c>
      <c r="F423" s="284"/>
    </row>
    <row r="424" spans="1:6" ht="35.4" x14ac:dyDescent="0.25">
      <c r="A424" s="291">
        <v>706879</v>
      </c>
      <c r="B424" s="292" t="s">
        <v>1033</v>
      </c>
      <c r="C424" s="294" t="s">
        <v>157</v>
      </c>
      <c r="D424" s="273" t="s">
        <v>237</v>
      </c>
      <c r="E424" s="330"/>
      <c r="F424" s="332"/>
    </row>
    <row r="425" spans="1:6" ht="35.4" x14ac:dyDescent="0.25">
      <c r="A425" s="219">
        <v>706880</v>
      </c>
      <c r="B425" s="220" t="s">
        <v>1034</v>
      </c>
      <c r="C425" s="221" t="s">
        <v>130</v>
      </c>
      <c r="D425" s="271" t="s">
        <v>236</v>
      </c>
      <c r="E425" s="250"/>
      <c r="F425" s="263" t="s">
        <v>1755</v>
      </c>
    </row>
    <row r="426" spans="1:6" ht="35.4" x14ac:dyDescent="0.25">
      <c r="A426" s="291">
        <v>706882</v>
      </c>
      <c r="B426" s="292" t="s">
        <v>848</v>
      </c>
      <c r="C426" s="294" t="s">
        <v>281</v>
      </c>
      <c r="D426" s="273" t="s">
        <v>386</v>
      </c>
      <c r="E426" s="447"/>
      <c r="F426" s="284"/>
    </row>
    <row r="427" spans="1:6" ht="35.4" x14ac:dyDescent="0.25">
      <c r="A427" s="219">
        <v>706884</v>
      </c>
      <c r="B427" s="220" t="s">
        <v>849</v>
      </c>
      <c r="C427" s="221" t="s">
        <v>850</v>
      </c>
      <c r="D427" s="271" t="s">
        <v>236</v>
      </c>
      <c r="E427" s="248" t="s">
        <v>1754</v>
      </c>
      <c r="F427" s="263" t="s">
        <v>1755</v>
      </c>
    </row>
    <row r="428" spans="1:6" ht="35.4" x14ac:dyDescent="0.25">
      <c r="A428" s="219">
        <v>706886</v>
      </c>
      <c r="B428" s="220" t="s">
        <v>1035</v>
      </c>
      <c r="C428" s="221" t="s">
        <v>81</v>
      </c>
      <c r="D428" s="271" t="s">
        <v>236</v>
      </c>
      <c r="E428" s="261"/>
      <c r="F428" s="263" t="s">
        <v>1755</v>
      </c>
    </row>
    <row r="429" spans="1:6" ht="35.4" x14ac:dyDescent="0.25">
      <c r="A429" s="389">
        <v>706887</v>
      </c>
      <c r="B429" s="366" t="s">
        <v>851</v>
      </c>
      <c r="C429" s="367" t="s">
        <v>77</v>
      </c>
      <c r="D429" s="273" t="s">
        <v>238</v>
      </c>
      <c r="E429" s="258"/>
      <c r="F429" s="507"/>
    </row>
    <row r="430" spans="1:6" ht="35.4" x14ac:dyDescent="0.25">
      <c r="A430" s="245">
        <v>706889</v>
      </c>
      <c r="B430" s="220" t="s">
        <v>852</v>
      </c>
      <c r="C430" s="221" t="s">
        <v>314</v>
      </c>
      <c r="D430" s="271" t="s">
        <v>236</v>
      </c>
      <c r="E430" s="248" t="s">
        <v>1754</v>
      </c>
      <c r="F430" s="263" t="s">
        <v>1755</v>
      </c>
    </row>
    <row r="431" spans="1:6" ht="35.4" x14ac:dyDescent="0.25">
      <c r="A431" s="291">
        <v>706892</v>
      </c>
      <c r="B431" s="292" t="s">
        <v>498</v>
      </c>
      <c r="C431" s="294" t="s">
        <v>87</v>
      </c>
      <c r="D431" s="273" t="s">
        <v>386</v>
      </c>
      <c r="E431" s="447"/>
      <c r="F431" s="284"/>
    </row>
    <row r="432" spans="1:6" ht="35.4" x14ac:dyDescent="0.25">
      <c r="A432" s="245">
        <v>706897</v>
      </c>
      <c r="B432" s="220" t="s">
        <v>1036</v>
      </c>
      <c r="C432" s="221" t="s">
        <v>67</v>
      </c>
      <c r="D432" s="271" t="s">
        <v>236</v>
      </c>
      <c r="E432" s="248" t="s">
        <v>1754</v>
      </c>
      <c r="F432" s="263" t="s">
        <v>1755</v>
      </c>
    </row>
    <row r="433" spans="1:6" ht="35.4" x14ac:dyDescent="0.25">
      <c r="A433" s="215">
        <v>706899</v>
      </c>
      <c r="B433" s="216" t="s">
        <v>853</v>
      </c>
      <c r="C433" s="217" t="s">
        <v>382</v>
      </c>
      <c r="D433" s="273" t="s">
        <v>236</v>
      </c>
      <c r="E433" s="249" t="s">
        <v>1767</v>
      </c>
      <c r="F433" s="272"/>
    </row>
    <row r="434" spans="1:6" ht="35.4" x14ac:dyDescent="0.25">
      <c r="A434" s="291">
        <v>706901</v>
      </c>
      <c r="B434" s="292" t="s">
        <v>499</v>
      </c>
      <c r="C434" s="294" t="s">
        <v>97</v>
      </c>
      <c r="D434" s="249" t="s">
        <v>216</v>
      </c>
      <c r="E434" s="258"/>
      <c r="F434" s="344" t="s">
        <v>1805</v>
      </c>
    </row>
    <row r="435" spans="1:6" ht="35.4" x14ac:dyDescent="0.25">
      <c r="A435" s="315">
        <v>706903</v>
      </c>
      <c r="B435" s="305" t="s">
        <v>854</v>
      </c>
      <c r="C435" s="416" t="s">
        <v>348</v>
      </c>
      <c r="D435" s="273" t="s">
        <v>237</v>
      </c>
      <c r="E435" s="345"/>
      <c r="F435" s="327" t="s">
        <v>1755</v>
      </c>
    </row>
    <row r="436" spans="1:6" ht="35.4" x14ac:dyDescent="0.25">
      <c r="A436" s="297">
        <v>706908</v>
      </c>
      <c r="B436" s="305" t="s">
        <v>583</v>
      </c>
      <c r="C436" s="416" t="s">
        <v>262</v>
      </c>
      <c r="D436" s="273" t="s">
        <v>237</v>
      </c>
      <c r="E436" s="345"/>
      <c r="F436" s="327" t="s">
        <v>1755</v>
      </c>
    </row>
    <row r="437" spans="1:6" ht="35.4" x14ac:dyDescent="0.25">
      <c r="A437" s="291">
        <v>706911</v>
      </c>
      <c r="B437" s="292" t="s">
        <v>584</v>
      </c>
      <c r="C437" s="294" t="s">
        <v>132</v>
      </c>
      <c r="D437" s="273" t="s">
        <v>386</v>
      </c>
      <c r="E437" s="447"/>
      <c r="F437" s="284"/>
    </row>
    <row r="438" spans="1:6" ht="35.4" x14ac:dyDescent="0.25">
      <c r="A438" s="215">
        <v>706913</v>
      </c>
      <c r="B438" s="216" t="s">
        <v>551</v>
      </c>
      <c r="C438" s="217" t="s">
        <v>62</v>
      </c>
      <c r="D438" s="273" t="s">
        <v>236</v>
      </c>
      <c r="E438" s="248" t="s">
        <v>1754</v>
      </c>
      <c r="F438" s="500"/>
    </row>
    <row r="439" spans="1:6" ht="35.4" x14ac:dyDescent="0.25">
      <c r="A439" s="245">
        <v>706917</v>
      </c>
      <c r="B439" s="220" t="s">
        <v>1037</v>
      </c>
      <c r="C439" s="221" t="s">
        <v>64</v>
      </c>
      <c r="D439" s="271" t="s">
        <v>236</v>
      </c>
      <c r="E439" s="248" t="s">
        <v>1754</v>
      </c>
      <c r="F439" s="263" t="s">
        <v>1755</v>
      </c>
    </row>
    <row r="440" spans="1:6" ht="35.4" x14ac:dyDescent="0.25">
      <c r="A440" s="219">
        <v>706918</v>
      </c>
      <c r="B440" s="220" t="s">
        <v>1038</v>
      </c>
      <c r="C440" s="221" t="s">
        <v>143</v>
      </c>
      <c r="D440" s="271" t="s">
        <v>236</v>
      </c>
      <c r="E440" s="250"/>
      <c r="F440" s="263" t="s">
        <v>1755</v>
      </c>
    </row>
    <row r="441" spans="1:6" ht="35.4" x14ac:dyDescent="0.25">
      <c r="A441" s="291">
        <v>706921</v>
      </c>
      <c r="B441" s="292" t="s">
        <v>585</v>
      </c>
      <c r="C441" s="294" t="s">
        <v>571</v>
      </c>
      <c r="D441" s="273" t="s">
        <v>237</v>
      </c>
      <c r="E441" s="330"/>
      <c r="F441" s="512"/>
    </row>
    <row r="442" spans="1:6" ht="35.4" x14ac:dyDescent="0.25">
      <c r="A442" s="215">
        <v>706922</v>
      </c>
      <c r="B442" s="216" t="s">
        <v>605</v>
      </c>
      <c r="C442" s="217" t="s">
        <v>65</v>
      </c>
      <c r="D442" s="273" t="s">
        <v>236</v>
      </c>
      <c r="E442" s="248" t="s">
        <v>1754</v>
      </c>
      <c r="F442" s="510"/>
    </row>
    <row r="443" spans="1:6" ht="35.4" x14ac:dyDescent="0.25">
      <c r="A443" s="245">
        <v>706923</v>
      </c>
      <c r="B443" s="220" t="s">
        <v>1039</v>
      </c>
      <c r="C443" s="221" t="s">
        <v>1040</v>
      </c>
      <c r="D443" s="271" t="s">
        <v>236</v>
      </c>
      <c r="E443" s="248" t="s">
        <v>1754</v>
      </c>
      <c r="F443" s="263" t="s">
        <v>1755</v>
      </c>
    </row>
    <row r="444" spans="1:6" ht="35.4" x14ac:dyDescent="0.25">
      <c r="A444" s="389">
        <v>706935</v>
      </c>
      <c r="B444" s="366" t="s">
        <v>552</v>
      </c>
      <c r="C444" s="367" t="s">
        <v>66</v>
      </c>
      <c r="D444" s="273" t="s">
        <v>238</v>
      </c>
      <c r="E444" s="258"/>
      <c r="F444" s="507"/>
    </row>
    <row r="445" spans="1:6" ht="35.4" x14ac:dyDescent="0.25">
      <c r="A445" s="291">
        <v>706936</v>
      </c>
      <c r="B445" s="292" t="s">
        <v>856</v>
      </c>
      <c r="C445" s="294" t="s">
        <v>61</v>
      </c>
      <c r="D445" s="273" t="s">
        <v>237</v>
      </c>
      <c r="E445" s="330"/>
      <c r="F445" s="333"/>
    </row>
    <row r="446" spans="1:6" ht="35.4" x14ac:dyDescent="0.25">
      <c r="A446" s="219">
        <v>706938</v>
      </c>
      <c r="B446" s="220" t="s">
        <v>1041</v>
      </c>
      <c r="C446" s="221" t="s">
        <v>143</v>
      </c>
      <c r="D446" s="271" t="s">
        <v>236</v>
      </c>
      <c r="E446" s="248" t="s">
        <v>1754</v>
      </c>
      <c r="F446" s="263" t="s">
        <v>1755</v>
      </c>
    </row>
    <row r="447" spans="1:6" ht="35.4" x14ac:dyDescent="0.25">
      <c r="A447" s="226">
        <v>706940</v>
      </c>
      <c r="B447" s="227" t="s">
        <v>857</v>
      </c>
      <c r="C447" s="228" t="s">
        <v>255</v>
      </c>
      <c r="D447" s="273" t="s">
        <v>236</v>
      </c>
      <c r="E447" s="258"/>
      <c r="F447" s="280" t="s">
        <v>1751</v>
      </c>
    </row>
    <row r="448" spans="1:6" ht="35.4" x14ac:dyDescent="0.25">
      <c r="A448" s="245">
        <v>706941</v>
      </c>
      <c r="B448" s="220" t="s">
        <v>505</v>
      </c>
      <c r="C448" s="221" t="s">
        <v>80</v>
      </c>
      <c r="D448" s="271" t="s">
        <v>236</v>
      </c>
      <c r="E448" s="248" t="s">
        <v>1754</v>
      </c>
      <c r="F448" s="263" t="s">
        <v>1755</v>
      </c>
    </row>
    <row r="449" spans="1:6" ht="35.4" x14ac:dyDescent="0.25">
      <c r="A449" s="389">
        <v>706942</v>
      </c>
      <c r="B449" s="366" t="s">
        <v>1042</v>
      </c>
      <c r="C449" s="367" t="s">
        <v>1043</v>
      </c>
      <c r="D449" s="273" t="s">
        <v>238</v>
      </c>
      <c r="E449" s="258"/>
      <c r="F449" s="507"/>
    </row>
    <row r="450" spans="1:6" ht="35.4" x14ac:dyDescent="0.25">
      <c r="A450" s="389">
        <v>706945</v>
      </c>
      <c r="B450" s="366" t="s">
        <v>858</v>
      </c>
      <c r="C450" s="367" t="s">
        <v>159</v>
      </c>
      <c r="D450" s="273" t="s">
        <v>238</v>
      </c>
      <c r="E450" s="258" t="s">
        <v>1791</v>
      </c>
      <c r="F450" s="507"/>
    </row>
    <row r="451" spans="1:6" ht="35.4" x14ac:dyDescent="0.25">
      <c r="A451" s="317">
        <v>706950</v>
      </c>
      <c r="B451" s="318" t="s">
        <v>526</v>
      </c>
      <c r="C451" s="420" t="s">
        <v>64</v>
      </c>
      <c r="D451" s="273" t="s">
        <v>237</v>
      </c>
      <c r="E451" s="341"/>
      <c r="F451" s="327" t="s">
        <v>1755</v>
      </c>
    </row>
    <row r="452" spans="1:6" ht="35.4" x14ac:dyDescent="0.25">
      <c r="A452" s="219">
        <v>706952</v>
      </c>
      <c r="B452" s="220" t="s">
        <v>586</v>
      </c>
      <c r="C452" s="221" t="s">
        <v>97</v>
      </c>
      <c r="D452" s="271" t="s">
        <v>236</v>
      </c>
      <c r="E452" s="248" t="s">
        <v>1754</v>
      </c>
      <c r="F452" s="263" t="s">
        <v>1755</v>
      </c>
    </row>
    <row r="453" spans="1:6" ht="35.4" x14ac:dyDescent="0.25">
      <c r="A453" s="244">
        <v>706953</v>
      </c>
      <c r="B453" s="227" t="s">
        <v>508</v>
      </c>
      <c r="C453" s="228" t="s">
        <v>97</v>
      </c>
      <c r="D453" s="273" t="s">
        <v>236</v>
      </c>
      <c r="E453" s="248" t="s">
        <v>1754</v>
      </c>
      <c r="F453" s="281" t="s">
        <v>1751</v>
      </c>
    </row>
    <row r="454" spans="1:6" ht="35.4" x14ac:dyDescent="0.25">
      <c r="A454" s="406">
        <v>706955</v>
      </c>
      <c r="B454" s="387" t="s">
        <v>500</v>
      </c>
      <c r="C454" s="388" t="s">
        <v>64</v>
      </c>
      <c r="D454" s="273" t="s">
        <v>238</v>
      </c>
      <c r="E454" s="261" t="s">
        <v>1791</v>
      </c>
      <c r="F454" s="513" t="s">
        <v>1755</v>
      </c>
    </row>
    <row r="455" spans="1:6" ht="35.4" x14ac:dyDescent="0.25">
      <c r="A455" s="219">
        <v>706956</v>
      </c>
      <c r="B455" s="220" t="s">
        <v>1044</v>
      </c>
      <c r="C455" s="221" t="s">
        <v>1045</v>
      </c>
      <c r="D455" s="271" t="s">
        <v>236</v>
      </c>
      <c r="E455" s="248" t="s">
        <v>1754</v>
      </c>
      <c r="F455" s="263" t="s">
        <v>1755</v>
      </c>
    </row>
    <row r="456" spans="1:6" ht="35.4" x14ac:dyDescent="0.25">
      <c r="A456" s="245">
        <v>706957</v>
      </c>
      <c r="B456" s="246" t="s">
        <v>1046</v>
      </c>
      <c r="C456" s="247" t="s">
        <v>73</v>
      </c>
      <c r="D456" s="271" t="s">
        <v>236</v>
      </c>
      <c r="E456" s="248" t="s">
        <v>1754</v>
      </c>
      <c r="F456" s="263" t="s">
        <v>1755</v>
      </c>
    </row>
    <row r="457" spans="1:6" ht="35.4" x14ac:dyDescent="0.25">
      <c r="A457" s="317">
        <v>706958</v>
      </c>
      <c r="B457" s="318" t="s">
        <v>361</v>
      </c>
      <c r="C457" s="420" t="s">
        <v>303</v>
      </c>
      <c r="D457" s="273" t="s">
        <v>237</v>
      </c>
      <c r="E457" s="341"/>
      <c r="F457" s="327" t="s">
        <v>1755</v>
      </c>
    </row>
    <row r="458" spans="1:6" ht="35.4" x14ac:dyDescent="0.25">
      <c r="A458" s="245">
        <v>706963</v>
      </c>
      <c r="B458" s="220" t="s">
        <v>1047</v>
      </c>
      <c r="C458" s="221" t="s">
        <v>101</v>
      </c>
      <c r="D458" s="271" t="s">
        <v>236</v>
      </c>
      <c r="E458" s="248" t="s">
        <v>1754</v>
      </c>
      <c r="F458" s="263" t="s">
        <v>1755</v>
      </c>
    </row>
    <row r="459" spans="1:6" ht="35.4" x14ac:dyDescent="0.25">
      <c r="A459" s="219">
        <v>706964</v>
      </c>
      <c r="B459" s="220" t="s">
        <v>1048</v>
      </c>
      <c r="C459" s="221" t="s">
        <v>1049</v>
      </c>
      <c r="D459" s="271" t="s">
        <v>236</v>
      </c>
      <c r="E459" s="261"/>
      <c r="F459" s="263" t="s">
        <v>1755</v>
      </c>
    </row>
    <row r="460" spans="1:6" ht="35.4" x14ac:dyDescent="0.25">
      <c r="A460" s="297">
        <v>706966</v>
      </c>
      <c r="B460" s="305" t="s">
        <v>859</v>
      </c>
      <c r="C460" s="416" t="s">
        <v>66</v>
      </c>
      <c r="D460" s="273" t="s">
        <v>237</v>
      </c>
      <c r="E460" s="345"/>
      <c r="F460" s="327" t="s">
        <v>1755</v>
      </c>
    </row>
    <row r="461" spans="1:6" ht="35.4" x14ac:dyDescent="0.25">
      <c r="A461" s="389">
        <v>706979</v>
      </c>
      <c r="B461" s="366" t="s">
        <v>1800</v>
      </c>
      <c r="C461" s="367" t="s">
        <v>1801</v>
      </c>
      <c r="D461" s="273" t="s">
        <v>238</v>
      </c>
      <c r="E461" s="258"/>
      <c r="F461" s="507"/>
    </row>
    <row r="462" spans="1:6" ht="35.4" x14ac:dyDescent="0.25">
      <c r="A462" s="245">
        <v>706981</v>
      </c>
      <c r="B462" s="220" t="s">
        <v>587</v>
      </c>
      <c r="C462" s="221" t="s">
        <v>322</v>
      </c>
      <c r="D462" s="271" t="s">
        <v>236</v>
      </c>
      <c r="E462" s="250"/>
      <c r="F462" s="263" t="s">
        <v>1755</v>
      </c>
    </row>
    <row r="463" spans="1:6" ht="35.4" x14ac:dyDescent="0.25">
      <c r="A463" s="245">
        <v>706985</v>
      </c>
      <c r="B463" s="220" t="s">
        <v>860</v>
      </c>
      <c r="C463" s="221" t="s">
        <v>121</v>
      </c>
      <c r="D463" s="271" t="s">
        <v>236</v>
      </c>
      <c r="E463" s="248" t="s">
        <v>1754</v>
      </c>
      <c r="F463" s="263" t="s">
        <v>1755</v>
      </c>
    </row>
    <row r="464" spans="1:6" ht="35.4" x14ac:dyDescent="0.5">
      <c r="A464" s="291">
        <v>706988</v>
      </c>
      <c r="B464" s="292" t="s">
        <v>861</v>
      </c>
      <c r="C464" s="294" t="s">
        <v>59</v>
      </c>
      <c r="D464" s="273" t="s">
        <v>386</v>
      </c>
      <c r="E464" s="456"/>
      <c r="F464" s="284"/>
    </row>
    <row r="465" spans="1:6" ht="35.4" x14ac:dyDescent="0.25">
      <c r="A465" s="219">
        <v>706990</v>
      </c>
      <c r="B465" s="220" t="s">
        <v>862</v>
      </c>
      <c r="C465" s="221" t="s">
        <v>103</v>
      </c>
      <c r="D465" s="271" t="s">
        <v>236</v>
      </c>
      <c r="E465" s="248" t="s">
        <v>1754</v>
      </c>
      <c r="F465" s="263" t="s">
        <v>1755</v>
      </c>
    </row>
    <row r="466" spans="1:6" ht="35.4" x14ac:dyDescent="0.25">
      <c r="A466" s="244">
        <v>706991</v>
      </c>
      <c r="B466" s="227" t="s">
        <v>501</v>
      </c>
      <c r="C466" s="228" t="s">
        <v>85</v>
      </c>
      <c r="D466" s="273" t="s">
        <v>236</v>
      </c>
      <c r="E466" s="258"/>
      <c r="F466" s="280" t="s">
        <v>1751</v>
      </c>
    </row>
    <row r="467" spans="1:6" ht="35.4" x14ac:dyDescent="0.25">
      <c r="A467" s="389">
        <v>706992</v>
      </c>
      <c r="B467" s="366" t="s">
        <v>476</v>
      </c>
      <c r="C467" s="367" t="s">
        <v>66</v>
      </c>
      <c r="D467" s="273" t="s">
        <v>238</v>
      </c>
      <c r="E467" s="258" t="s">
        <v>1791</v>
      </c>
      <c r="F467" s="285"/>
    </row>
    <row r="468" spans="1:6" ht="35.4" x14ac:dyDescent="0.25">
      <c r="A468" s="245">
        <v>706993</v>
      </c>
      <c r="B468" s="220" t="s">
        <v>863</v>
      </c>
      <c r="C468" s="221" t="s">
        <v>87</v>
      </c>
      <c r="D468" s="271" t="s">
        <v>236</v>
      </c>
      <c r="E468" s="248" t="s">
        <v>1754</v>
      </c>
      <c r="F468" s="263" t="s">
        <v>1755</v>
      </c>
    </row>
    <row r="469" spans="1:6" ht="35.4" x14ac:dyDescent="0.25">
      <c r="A469" s="245">
        <v>706995</v>
      </c>
      <c r="B469" s="220" t="s">
        <v>864</v>
      </c>
      <c r="C469" s="221" t="s">
        <v>265</v>
      </c>
      <c r="D469" s="271" t="s">
        <v>236</v>
      </c>
      <c r="E469" s="248" t="s">
        <v>1754</v>
      </c>
      <c r="F469" s="263" t="s">
        <v>1755</v>
      </c>
    </row>
    <row r="470" spans="1:6" ht="35.4" x14ac:dyDescent="0.25">
      <c r="A470" s="245">
        <v>706997</v>
      </c>
      <c r="B470" s="220" t="s">
        <v>865</v>
      </c>
      <c r="C470" s="221" t="s">
        <v>866</v>
      </c>
      <c r="D470" s="271" t="s">
        <v>236</v>
      </c>
      <c r="E470" s="248" t="s">
        <v>1754</v>
      </c>
      <c r="F470" s="263" t="s">
        <v>1755</v>
      </c>
    </row>
    <row r="471" spans="1:6" ht="35.4" x14ac:dyDescent="0.25">
      <c r="A471" s="215">
        <v>706998</v>
      </c>
      <c r="B471" s="216" t="s">
        <v>588</v>
      </c>
      <c r="C471" s="217" t="s">
        <v>346</v>
      </c>
      <c r="D471" s="273" t="s">
        <v>236</v>
      </c>
      <c r="E471" s="248" t="s">
        <v>1754</v>
      </c>
      <c r="F471" s="512"/>
    </row>
    <row r="472" spans="1:6" ht="35.4" x14ac:dyDescent="0.25">
      <c r="A472" s="291">
        <v>707000</v>
      </c>
      <c r="B472" s="292" t="s">
        <v>589</v>
      </c>
      <c r="C472" s="294" t="s">
        <v>88</v>
      </c>
      <c r="D472" s="273" t="s">
        <v>237</v>
      </c>
      <c r="E472" s="330"/>
      <c r="F472" s="343"/>
    </row>
    <row r="473" spans="1:6" ht="35.4" x14ac:dyDescent="0.25">
      <c r="A473" s="291">
        <v>707003</v>
      </c>
      <c r="B473" s="292" t="s">
        <v>867</v>
      </c>
      <c r="C473" s="294" t="s">
        <v>868</v>
      </c>
      <c r="D473" s="273" t="s">
        <v>237</v>
      </c>
      <c r="E473" s="362"/>
      <c r="F473" s="285"/>
    </row>
    <row r="474" spans="1:6" ht="35.4" x14ac:dyDescent="0.25">
      <c r="A474" s="219">
        <v>707008</v>
      </c>
      <c r="B474" s="220" t="s">
        <v>1050</v>
      </c>
      <c r="C474" s="221" t="s">
        <v>1051</v>
      </c>
      <c r="D474" s="271" t="s">
        <v>236</v>
      </c>
      <c r="E474" s="248" t="s">
        <v>1754</v>
      </c>
      <c r="F474" s="263" t="s">
        <v>1755</v>
      </c>
    </row>
    <row r="475" spans="1:6" ht="35.4" x14ac:dyDescent="0.25">
      <c r="A475" s="245">
        <v>707013</v>
      </c>
      <c r="B475" s="220" t="s">
        <v>590</v>
      </c>
      <c r="C475" s="221" t="s">
        <v>64</v>
      </c>
      <c r="D475" s="271" t="s">
        <v>236</v>
      </c>
      <c r="E475" s="248" t="s">
        <v>1754</v>
      </c>
      <c r="F475" s="263" t="s">
        <v>1755</v>
      </c>
    </row>
    <row r="476" spans="1:6" ht="35.4" x14ac:dyDescent="0.25">
      <c r="A476" s="245">
        <v>707017</v>
      </c>
      <c r="B476" s="220" t="s">
        <v>869</v>
      </c>
      <c r="C476" s="221" t="s">
        <v>233</v>
      </c>
      <c r="D476" s="271" t="s">
        <v>236</v>
      </c>
      <c r="E476" s="248" t="s">
        <v>1754</v>
      </c>
      <c r="F476" s="263" t="s">
        <v>1755</v>
      </c>
    </row>
    <row r="477" spans="1:6" ht="35.4" x14ac:dyDescent="0.25">
      <c r="A477" s="245">
        <v>707025</v>
      </c>
      <c r="B477" s="220" t="s">
        <v>509</v>
      </c>
      <c r="C477" s="221" t="s">
        <v>62</v>
      </c>
      <c r="D477" s="271" t="s">
        <v>236</v>
      </c>
      <c r="E477" s="248" t="s">
        <v>1754</v>
      </c>
      <c r="F477" s="263" t="s">
        <v>1755</v>
      </c>
    </row>
    <row r="478" spans="1:6" ht="35.4" x14ac:dyDescent="0.5">
      <c r="A478" s="291">
        <v>707027</v>
      </c>
      <c r="B478" s="292" t="s">
        <v>287</v>
      </c>
      <c r="C478" s="294" t="s">
        <v>66</v>
      </c>
      <c r="D478" s="273" t="s">
        <v>386</v>
      </c>
      <c r="E478" s="456"/>
      <c r="F478" s="284"/>
    </row>
    <row r="479" spans="1:6" ht="35.4" x14ac:dyDescent="0.25">
      <c r="A479" s="226">
        <v>707028</v>
      </c>
      <c r="B479" s="227" t="s">
        <v>1052</v>
      </c>
      <c r="C479" s="228" t="s">
        <v>72</v>
      </c>
      <c r="D479" s="273" t="s">
        <v>236</v>
      </c>
      <c r="E479" s="249"/>
      <c r="F479" s="281" t="s">
        <v>1751</v>
      </c>
    </row>
    <row r="480" spans="1:6" ht="35.4" x14ac:dyDescent="0.25">
      <c r="A480" s="245">
        <v>707031</v>
      </c>
      <c r="B480" s="220" t="s">
        <v>317</v>
      </c>
      <c r="C480" s="221" t="s">
        <v>66</v>
      </c>
      <c r="D480" s="271" t="s">
        <v>236</v>
      </c>
      <c r="E480" s="248" t="s">
        <v>1754</v>
      </c>
      <c r="F480" s="263" t="s">
        <v>1755</v>
      </c>
    </row>
    <row r="481" spans="1:6" ht="35.4" x14ac:dyDescent="0.25">
      <c r="A481" s="389">
        <v>707032</v>
      </c>
      <c r="B481" s="366" t="s">
        <v>870</v>
      </c>
      <c r="C481" s="367" t="s">
        <v>67</v>
      </c>
      <c r="D481" s="273" t="s">
        <v>238</v>
      </c>
      <c r="E481" s="258"/>
      <c r="F481" s="507"/>
    </row>
    <row r="482" spans="1:6" ht="35.4" x14ac:dyDescent="0.25">
      <c r="A482" s="291">
        <v>707035</v>
      </c>
      <c r="B482" s="292" t="s">
        <v>473</v>
      </c>
      <c r="C482" s="294" t="s">
        <v>74</v>
      </c>
      <c r="D482" s="273" t="s">
        <v>388</v>
      </c>
      <c r="E482" s="258"/>
      <c r="F482" s="344" t="s">
        <v>1798</v>
      </c>
    </row>
    <row r="483" spans="1:6" ht="35.4" x14ac:dyDescent="0.25">
      <c r="A483" s="219">
        <v>707036</v>
      </c>
      <c r="B483" s="220" t="s">
        <v>871</v>
      </c>
      <c r="C483" s="221" t="s">
        <v>64</v>
      </c>
      <c r="D483" s="271" t="s">
        <v>236</v>
      </c>
      <c r="E483" s="248" t="s">
        <v>1754</v>
      </c>
      <c r="F483" s="263" t="s">
        <v>1755</v>
      </c>
    </row>
    <row r="484" spans="1:6" ht="35.4" x14ac:dyDescent="0.25">
      <c r="A484" s="291">
        <v>707041</v>
      </c>
      <c r="B484" s="292" t="s">
        <v>510</v>
      </c>
      <c r="C484" s="294" t="s">
        <v>329</v>
      </c>
      <c r="D484" s="273" t="s">
        <v>388</v>
      </c>
      <c r="E484" s="258"/>
      <c r="F484" s="344" t="s">
        <v>1798</v>
      </c>
    </row>
    <row r="485" spans="1:6" ht="35.4" x14ac:dyDescent="0.5">
      <c r="A485" s="291">
        <v>707042</v>
      </c>
      <c r="B485" s="292" t="s">
        <v>502</v>
      </c>
      <c r="C485" s="294" t="s">
        <v>106</v>
      </c>
      <c r="D485" s="273" t="s">
        <v>386</v>
      </c>
      <c r="E485" s="456"/>
      <c r="F485" s="284"/>
    </row>
    <row r="486" spans="1:6" ht="35.4" x14ac:dyDescent="0.25">
      <c r="A486" s="245">
        <v>707043</v>
      </c>
      <c r="B486" s="220" t="s">
        <v>503</v>
      </c>
      <c r="C486" s="221" t="s">
        <v>279</v>
      </c>
      <c r="D486" s="271" t="s">
        <v>236</v>
      </c>
      <c r="E486" s="250"/>
      <c r="F486" s="263" t="s">
        <v>1755</v>
      </c>
    </row>
    <row r="487" spans="1:6" ht="35.4" x14ac:dyDescent="0.25">
      <c r="A487" s="297">
        <v>707048</v>
      </c>
      <c r="B487" s="305" t="s">
        <v>872</v>
      </c>
      <c r="C487" s="416" t="s">
        <v>873</v>
      </c>
      <c r="D487" s="273" t="s">
        <v>237</v>
      </c>
      <c r="E487" s="341"/>
      <c r="F487" s="327" t="s">
        <v>1755</v>
      </c>
    </row>
    <row r="488" spans="1:6" ht="35.4" x14ac:dyDescent="0.25">
      <c r="A488" s="245">
        <v>707049</v>
      </c>
      <c r="B488" s="220" t="s">
        <v>874</v>
      </c>
      <c r="C488" s="221" t="s">
        <v>287</v>
      </c>
      <c r="D488" s="271" t="s">
        <v>236</v>
      </c>
      <c r="E488" s="248" t="s">
        <v>1754</v>
      </c>
      <c r="F488" s="263" t="s">
        <v>1755</v>
      </c>
    </row>
    <row r="489" spans="1:6" ht="35.4" x14ac:dyDescent="0.25">
      <c r="A489" s="245">
        <v>707051</v>
      </c>
      <c r="B489" s="220" t="s">
        <v>1053</v>
      </c>
      <c r="C489" s="221" t="s">
        <v>1054</v>
      </c>
      <c r="D489" s="271" t="s">
        <v>236</v>
      </c>
      <c r="E489" s="248" t="s">
        <v>1754</v>
      </c>
      <c r="F489" s="263" t="s">
        <v>1755</v>
      </c>
    </row>
    <row r="490" spans="1:6" ht="35.4" x14ac:dyDescent="0.25">
      <c r="A490" s="389">
        <v>707054</v>
      </c>
      <c r="B490" s="366" t="s">
        <v>591</v>
      </c>
      <c r="C490" s="367" t="s">
        <v>116</v>
      </c>
      <c r="D490" s="273" t="s">
        <v>238</v>
      </c>
      <c r="E490" s="258"/>
      <c r="F490" s="285"/>
    </row>
    <row r="491" spans="1:6" ht="35.4" x14ac:dyDescent="0.25">
      <c r="A491" s="291">
        <v>707055</v>
      </c>
      <c r="B491" s="292" t="s">
        <v>875</v>
      </c>
      <c r="C491" s="294" t="s">
        <v>876</v>
      </c>
      <c r="D491" s="273" t="s">
        <v>237</v>
      </c>
      <c r="E491" s="248" t="s">
        <v>1791</v>
      </c>
      <c r="F491" s="285"/>
    </row>
    <row r="492" spans="1:6" ht="35.4" x14ac:dyDescent="0.25">
      <c r="A492" s="219">
        <v>707056</v>
      </c>
      <c r="B492" s="220" t="s">
        <v>592</v>
      </c>
      <c r="C492" s="221" t="s">
        <v>258</v>
      </c>
      <c r="D492" s="271" t="s">
        <v>236</v>
      </c>
      <c r="E492" s="248" t="s">
        <v>1754</v>
      </c>
      <c r="F492" s="263" t="s">
        <v>1755</v>
      </c>
    </row>
    <row r="493" spans="1:6" ht="35.4" x14ac:dyDescent="0.5">
      <c r="A493" s="291">
        <v>707057</v>
      </c>
      <c r="B493" s="292" t="s">
        <v>877</v>
      </c>
      <c r="C493" s="294" t="s">
        <v>239</v>
      </c>
      <c r="D493" s="273" t="s">
        <v>386</v>
      </c>
      <c r="E493" s="456"/>
      <c r="F493" s="284"/>
    </row>
    <row r="494" spans="1:6" ht="35.4" x14ac:dyDescent="0.25">
      <c r="A494" s="291">
        <v>707061</v>
      </c>
      <c r="B494" s="292" t="s">
        <v>878</v>
      </c>
      <c r="C494" s="294" t="s">
        <v>100</v>
      </c>
      <c r="D494" s="249" t="s">
        <v>387</v>
      </c>
      <c r="E494" s="249"/>
      <c r="F494" s="344" t="s">
        <v>1789</v>
      </c>
    </row>
    <row r="495" spans="1:6" ht="35.4" x14ac:dyDescent="0.25">
      <c r="A495" s="245">
        <v>707065</v>
      </c>
      <c r="B495" s="220" t="s">
        <v>1055</v>
      </c>
      <c r="C495" s="221" t="s">
        <v>128</v>
      </c>
      <c r="D495" s="271" t="s">
        <v>236</v>
      </c>
      <c r="E495" s="250"/>
      <c r="F495" s="263" t="s">
        <v>1755</v>
      </c>
    </row>
    <row r="496" spans="1:6" ht="35.4" x14ac:dyDescent="0.25">
      <c r="A496" s="317">
        <v>707069</v>
      </c>
      <c r="B496" s="318" t="s">
        <v>879</v>
      </c>
      <c r="C496" s="420" t="s">
        <v>292</v>
      </c>
      <c r="D496" s="273" t="s">
        <v>237</v>
      </c>
      <c r="E496" s="341"/>
      <c r="F496" s="327" t="s">
        <v>1755</v>
      </c>
    </row>
    <row r="497" spans="1:6" ht="35.4" x14ac:dyDescent="0.25">
      <c r="A497" s="291">
        <v>707072</v>
      </c>
      <c r="B497" s="292" t="s">
        <v>593</v>
      </c>
      <c r="C497" s="294" t="s">
        <v>62</v>
      </c>
      <c r="D497" s="273" t="s">
        <v>237</v>
      </c>
      <c r="E497" s="330"/>
      <c r="F497" s="524"/>
    </row>
    <row r="498" spans="1:6" ht="35.4" x14ac:dyDescent="0.25">
      <c r="A498" s="245">
        <v>707073</v>
      </c>
      <c r="B498" s="220" t="s">
        <v>474</v>
      </c>
      <c r="C498" s="221" t="s">
        <v>127</v>
      </c>
      <c r="D498" s="271" t="s">
        <v>236</v>
      </c>
      <c r="E498" s="450" t="s">
        <v>1754</v>
      </c>
      <c r="F498" s="263" t="s">
        <v>1755</v>
      </c>
    </row>
    <row r="499" spans="1:6" ht="35.4" x14ac:dyDescent="0.25">
      <c r="A499" s="245">
        <v>707075</v>
      </c>
      <c r="B499" s="246" t="s">
        <v>1056</v>
      </c>
      <c r="C499" s="247" t="s">
        <v>62</v>
      </c>
      <c r="D499" s="271" t="s">
        <v>236</v>
      </c>
      <c r="E499" s="450" t="s">
        <v>1754</v>
      </c>
      <c r="F499" s="263" t="s">
        <v>1755</v>
      </c>
    </row>
    <row r="500" spans="1:6" ht="35.4" x14ac:dyDescent="0.25">
      <c r="A500" s="215">
        <v>707076</v>
      </c>
      <c r="B500" s="216" t="s">
        <v>606</v>
      </c>
      <c r="C500" s="217" t="s">
        <v>97</v>
      </c>
      <c r="D500" s="273" t="s">
        <v>236</v>
      </c>
      <c r="E500" s="450" t="s">
        <v>1754</v>
      </c>
      <c r="F500" s="512"/>
    </row>
    <row r="501" spans="1:6" ht="35.4" x14ac:dyDescent="0.25">
      <c r="A501" s="245">
        <v>707077</v>
      </c>
      <c r="B501" s="220" t="s">
        <v>511</v>
      </c>
      <c r="C501" s="221" t="s">
        <v>112</v>
      </c>
      <c r="D501" s="271" t="s">
        <v>236</v>
      </c>
      <c r="E501" s="450" t="s">
        <v>1754</v>
      </c>
      <c r="F501" s="263" t="s">
        <v>1755</v>
      </c>
    </row>
    <row r="502" spans="1:6" ht="35.4" x14ac:dyDescent="0.25">
      <c r="A502" s="297">
        <v>707078</v>
      </c>
      <c r="B502" s="305" t="s">
        <v>594</v>
      </c>
      <c r="C502" s="416" t="s">
        <v>277</v>
      </c>
      <c r="D502" s="273" t="s">
        <v>237</v>
      </c>
      <c r="E502" s="473"/>
      <c r="F502" s="327" t="s">
        <v>1755</v>
      </c>
    </row>
    <row r="503" spans="1:6" ht="35.4" x14ac:dyDescent="0.25">
      <c r="A503" s="317">
        <v>707079</v>
      </c>
      <c r="B503" s="318" t="s">
        <v>602</v>
      </c>
      <c r="C503" s="420" t="s">
        <v>97</v>
      </c>
      <c r="D503" s="273" t="s">
        <v>237</v>
      </c>
      <c r="E503" s="490"/>
      <c r="F503" s="327" t="s">
        <v>1755</v>
      </c>
    </row>
    <row r="504" spans="1:6" ht="35.4" x14ac:dyDescent="0.25">
      <c r="A504" s="245">
        <v>707081</v>
      </c>
      <c r="B504" s="220" t="s">
        <v>595</v>
      </c>
      <c r="C504" s="221" t="s">
        <v>66</v>
      </c>
      <c r="D504" s="271" t="s">
        <v>236</v>
      </c>
      <c r="E504" s="450" t="s">
        <v>1754</v>
      </c>
      <c r="F504" s="263" t="s">
        <v>1755</v>
      </c>
    </row>
    <row r="505" spans="1:6" ht="35.4" x14ac:dyDescent="0.25">
      <c r="A505" s="297">
        <v>707082</v>
      </c>
      <c r="B505" s="305" t="s">
        <v>880</v>
      </c>
      <c r="C505" s="416" t="s">
        <v>262</v>
      </c>
      <c r="D505" s="273" t="s">
        <v>237</v>
      </c>
      <c r="E505" s="473"/>
      <c r="F505" s="327" t="s">
        <v>1755</v>
      </c>
    </row>
    <row r="506" spans="1:6" ht="39.6" x14ac:dyDescent="0.25">
      <c r="A506" s="291">
        <v>707084</v>
      </c>
      <c r="B506" s="292" t="s">
        <v>596</v>
      </c>
      <c r="C506" s="294" t="s">
        <v>103</v>
      </c>
      <c r="D506" s="273" t="s">
        <v>237</v>
      </c>
      <c r="E506" s="449"/>
      <c r="F506" s="336"/>
    </row>
    <row r="507" spans="1:6" ht="35.4" x14ac:dyDescent="0.25">
      <c r="A507" s="219">
        <v>707086</v>
      </c>
      <c r="B507" s="220" t="s">
        <v>478</v>
      </c>
      <c r="C507" s="221" t="s">
        <v>66</v>
      </c>
      <c r="D507" s="271" t="s">
        <v>236</v>
      </c>
      <c r="E507" s="450" t="s">
        <v>1754</v>
      </c>
      <c r="F507" s="263" t="s">
        <v>1755</v>
      </c>
    </row>
    <row r="508" spans="1:6" ht="35.4" x14ac:dyDescent="0.25">
      <c r="A508" s="245">
        <v>707087</v>
      </c>
      <c r="B508" s="220" t="s">
        <v>597</v>
      </c>
      <c r="C508" s="221" t="s">
        <v>257</v>
      </c>
      <c r="D508" s="271" t="s">
        <v>236</v>
      </c>
      <c r="E508" s="450" t="s">
        <v>1754</v>
      </c>
      <c r="F508" s="263" t="s">
        <v>1755</v>
      </c>
    </row>
    <row r="509" spans="1:6" ht="35.4" x14ac:dyDescent="0.25">
      <c r="A509" s="219">
        <v>707088</v>
      </c>
      <c r="B509" s="220" t="s">
        <v>1057</v>
      </c>
      <c r="C509" s="221" t="s">
        <v>89</v>
      </c>
      <c r="D509" s="271" t="s">
        <v>236</v>
      </c>
      <c r="E509" s="452"/>
      <c r="F509" s="263" t="s">
        <v>1755</v>
      </c>
    </row>
    <row r="510" spans="1:6" ht="35.4" x14ac:dyDescent="0.25">
      <c r="A510" s="245">
        <v>707089</v>
      </c>
      <c r="B510" s="220" t="s">
        <v>881</v>
      </c>
      <c r="C510" s="221" t="s">
        <v>69</v>
      </c>
      <c r="D510" s="271" t="s">
        <v>236</v>
      </c>
      <c r="E510" s="450" t="s">
        <v>1754</v>
      </c>
      <c r="F510" s="263" t="s">
        <v>1755</v>
      </c>
    </row>
    <row r="511" spans="1:6" ht="35.4" x14ac:dyDescent="0.25">
      <c r="A511" s="245">
        <v>707093</v>
      </c>
      <c r="B511" s="220" t="s">
        <v>882</v>
      </c>
      <c r="C511" s="221" t="s">
        <v>241</v>
      </c>
      <c r="D511" s="271" t="s">
        <v>236</v>
      </c>
      <c r="E511" s="452"/>
      <c r="F511" s="263" t="s">
        <v>1755</v>
      </c>
    </row>
    <row r="512" spans="1:6" ht="35.4" x14ac:dyDescent="0.5">
      <c r="A512" s="291">
        <v>707095</v>
      </c>
      <c r="B512" s="292" t="s">
        <v>553</v>
      </c>
      <c r="C512" s="294" t="s">
        <v>66</v>
      </c>
      <c r="D512" s="273" t="s">
        <v>386</v>
      </c>
      <c r="E512" s="455"/>
      <c r="F512" s="284"/>
    </row>
    <row r="513" spans="1:6" ht="35.4" x14ac:dyDescent="0.25">
      <c r="A513" s="291">
        <v>707096</v>
      </c>
      <c r="B513" s="292" t="s">
        <v>883</v>
      </c>
      <c r="C513" s="294" t="s">
        <v>129</v>
      </c>
      <c r="D513" s="273" t="s">
        <v>237</v>
      </c>
      <c r="E513" s="450" t="s">
        <v>1791</v>
      </c>
      <c r="F513" s="285"/>
    </row>
    <row r="514" spans="1:6" ht="35.4" x14ac:dyDescent="0.25">
      <c r="A514" s="291">
        <v>707098</v>
      </c>
      <c r="B514" s="292" t="s">
        <v>884</v>
      </c>
      <c r="C514" s="294" t="s">
        <v>347</v>
      </c>
      <c r="D514" s="273" t="s">
        <v>237</v>
      </c>
      <c r="E514" s="449"/>
      <c r="F514" s="333"/>
    </row>
    <row r="515" spans="1:6" ht="35.4" x14ac:dyDescent="0.25">
      <c r="A515" s="219">
        <v>707102</v>
      </c>
      <c r="B515" s="220" t="s">
        <v>598</v>
      </c>
      <c r="C515" s="221" t="s">
        <v>122</v>
      </c>
      <c r="D515" s="271" t="s">
        <v>236</v>
      </c>
      <c r="E515" s="450" t="s">
        <v>1754</v>
      </c>
      <c r="F515" s="263" t="s">
        <v>1755</v>
      </c>
    </row>
    <row r="516" spans="1:6" ht="35.4" x14ac:dyDescent="0.25">
      <c r="A516" s="215">
        <v>707104</v>
      </c>
      <c r="B516" s="216" t="s">
        <v>885</v>
      </c>
      <c r="C516" s="217" t="s">
        <v>297</v>
      </c>
      <c r="D516" s="273" t="s">
        <v>236</v>
      </c>
      <c r="E516" s="450" t="s">
        <v>1754</v>
      </c>
      <c r="F516" s="274"/>
    </row>
    <row r="517" spans="1:6" ht="35.4" x14ac:dyDescent="0.25">
      <c r="A517" s="245">
        <v>707105</v>
      </c>
      <c r="B517" s="220" t="s">
        <v>1058</v>
      </c>
      <c r="C517" s="221" t="s">
        <v>97</v>
      </c>
      <c r="D517" s="271" t="s">
        <v>236</v>
      </c>
      <c r="E517" s="450" t="s">
        <v>1754</v>
      </c>
      <c r="F517" s="263" t="s">
        <v>1755</v>
      </c>
    </row>
    <row r="518" spans="1:6" ht="35.4" x14ac:dyDescent="0.25">
      <c r="A518" s="219">
        <v>707108</v>
      </c>
      <c r="B518" s="220" t="s">
        <v>1059</v>
      </c>
      <c r="C518" s="221" t="s">
        <v>68</v>
      </c>
      <c r="D518" s="271" t="s">
        <v>236</v>
      </c>
      <c r="E518" s="452"/>
      <c r="F518" s="263" t="s">
        <v>1755</v>
      </c>
    </row>
    <row r="519" spans="1:6" ht="35.4" x14ac:dyDescent="0.25">
      <c r="A519" s="245">
        <v>707111</v>
      </c>
      <c r="B519" s="220" t="s">
        <v>1060</v>
      </c>
      <c r="C519" s="221" t="s">
        <v>64</v>
      </c>
      <c r="D519" s="271" t="s">
        <v>236</v>
      </c>
      <c r="E519" s="452"/>
      <c r="F519" s="263" t="s">
        <v>1755</v>
      </c>
    </row>
    <row r="520" spans="1:6" ht="35.4" x14ac:dyDescent="0.25">
      <c r="A520" s="219">
        <v>707112</v>
      </c>
      <c r="B520" s="220" t="s">
        <v>886</v>
      </c>
      <c r="C520" s="221" t="s">
        <v>328</v>
      </c>
      <c r="D520" s="271" t="s">
        <v>236</v>
      </c>
      <c r="E520" s="450" t="s">
        <v>1754</v>
      </c>
      <c r="F520" s="263" t="s">
        <v>1755</v>
      </c>
    </row>
    <row r="521" spans="1:6" ht="35.4" x14ac:dyDescent="0.5">
      <c r="A521" s="291">
        <v>707114</v>
      </c>
      <c r="B521" s="292" t="s">
        <v>887</v>
      </c>
      <c r="C521" s="294" t="s">
        <v>144</v>
      </c>
      <c r="D521" s="273" t="s">
        <v>386</v>
      </c>
      <c r="E521" s="455"/>
      <c r="F521" s="284"/>
    </row>
    <row r="522" spans="1:6" ht="35.4" x14ac:dyDescent="0.25">
      <c r="A522" s="245">
        <v>707115</v>
      </c>
      <c r="B522" s="220" t="s">
        <v>1061</v>
      </c>
      <c r="C522" s="221" t="s">
        <v>123</v>
      </c>
      <c r="D522" s="271" t="s">
        <v>236</v>
      </c>
      <c r="E522" s="450" t="s">
        <v>1754</v>
      </c>
      <c r="F522" s="263" t="s">
        <v>1755</v>
      </c>
    </row>
    <row r="523" spans="1:6" ht="35.4" x14ac:dyDescent="0.25">
      <c r="A523" s="291">
        <v>707116</v>
      </c>
      <c r="B523" s="292" t="s">
        <v>603</v>
      </c>
      <c r="C523" s="294" t="s">
        <v>64</v>
      </c>
      <c r="D523" s="273" t="s">
        <v>237</v>
      </c>
      <c r="E523" s="449"/>
      <c r="F523" s="343"/>
    </row>
    <row r="524" spans="1:6" ht="35.4" x14ac:dyDescent="0.25">
      <c r="A524" s="215">
        <v>707118</v>
      </c>
      <c r="B524" s="216" t="s">
        <v>527</v>
      </c>
      <c r="C524" s="217" t="s">
        <v>81</v>
      </c>
      <c r="D524" s="273" t="s">
        <v>236</v>
      </c>
      <c r="E524" s="450" t="s">
        <v>1754</v>
      </c>
      <c r="F524" s="510"/>
    </row>
    <row r="525" spans="1:6" ht="35.4" x14ac:dyDescent="0.25">
      <c r="A525" s="297">
        <v>707124</v>
      </c>
      <c r="B525" s="305" t="s">
        <v>522</v>
      </c>
      <c r="C525" s="416" t="s">
        <v>364</v>
      </c>
      <c r="D525" s="273" t="s">
        <v>237</v>
      </c>
      <c r="E525" s="475" t="s">
        <v>1791</v>
      </c>
      <c r="F525" s="327" t="s">
        <v>1755</v>
      </c>
    </row>
    <row r="526" spans="1:6" ht="35.4" x14ac:dyDescent="0.25">
      <c r="A526" s="219">
        <v>707126</v>
      </c>
      <c r="B526" s="220" t="s">
        <v>607</v>
      </c>
      <c r="C526" s="221" t="s">
        <v>62</v>
      </c>
      <c r="D526" s="271" t="s">
        <v>236</v>
      </c>
      <c r="E526" s="450" t="s">
        <v>1754</v>
      </c>
      <c r="F526" s="263" t="s">
        <v>1755</v>
      </c>
    </row>
    <row r="527" spans="1:6" ht="35.4" x14ac:dyDescent="0.25">
      <c r="A527" s="291">
        <v>707127</v>
      </c>
      <c r="B527" s="292" t="s">
        <v>888</v>
      </c>
      <c r="C527" s="294" t="s">
        <v>103</v>
      </c>
      <c r="D527" s="273" t="s">
        <v>237</v>
      </c>
      <c r="E527" s="449"/>
      <c r="F527" s="285"/>
    </row>
    <row r="528" spans="1:6" ht="35.4" x14ac:dyDescent="0.25">
      <c r="A528" s="291">
        <v>707128</v>
      </c>
      <c r="B528" s="292" t="s">
        <v>889</v>
      </c>
      <c r="C528" s="294" t="s">
        <v>108</v>
      </c>
      <c r="D528" s="273" t="s">
        <v>237</v>
      </c>
      <c r="E528" s="450" t="s">
        <v>1791</v>
      </c>
      <c r="F528" s="272"/>
    </row>
    <row r="529" spans="1:6" ht="35.4" x14ac:dyDescent="0.25">
      <c r="A529" s="291">
        <v>707130</v>
      </c>
      <c r="B529" s="292" t="s">
        <v>599</v>
      </c>
      <c r="C529" s="294" t="s">
        <v>152</v>
      </c>
      <c r="D529" s="273" t="s">
        <v>237</v>
      </c>
      <c r="E529" s="449"/>
      <c r="F529" s="333"/>
    </row>
    <row r="530" spans="1:6" ht="35.4" x14ac:dyDescent="0.25">
      <c r="A530" s="215">
        <v>707132</v>
      </c>
      <c r="B530" s="216" t="s">
        <v>890</v>
      </c>
      <c r="C530" s="217" t="s">
        <v>97</v>
      </c>
      <c r="D530" s="273" t="s">
        <v>236</v>
      </c>
      <c r="E530" s="450" t="s">
        <v>1754</v>
      </c>
      <c r="F530" s="510"/>
    </row>
    <row r="531" spans="1:6" ht="35.4" x14ac:dyDescent="0.25">
      <c r="A531" s="245">
        <v>707133</v>
      </c>
      <c r="B531" s="220" t="s">
        <v>1062</v>
      </c>
      <c r="C531" s="221" t="s">
        <v>66</v>
      </c>
      <c r="D531" s="271" t="s">
        <v>236</v>
      </c>
      <c r="E531" s="450" t="s">
        <v>1754</v>
      </c>
      <c r="F531" s="263" t="s">
        <v>1755</v>
      </c>
    </row>
    <row r="532" spans="1:6" ht="35.4" x14ac:dyDescent="0.25">
      <c r="A532" s="291">
        <v>707135</v>
      </c>
      <c r="B532" s="292" t="s">
        <v>477</v>
      </c>
      <c r="C532" s="294" t="s">
        <v>312</v>
      </c>
      <c r="D532" s="273" t="s">
        <v>388</v>
      </c>
      <c r="E532" s="448"/>
      <c r="F532" s="344" t="s">
        <v>1798</v>
      </c>
    </row>
    <row r="533" spans="1:6" ht="35.4" x14ac:dyDescent="0.25">
      <c r="A533" s="245">
        <v>707137</v>
      </c>
      <c r="B533" s="220" t="s">
        <v>891</v>
      </c>
      <c r="C533" s="221" t="s">
        <v>88</v>
      </c>
      <c r="D533" s="271" t="s">
        <v>236</v>
      </c>
      <c r="E533" s="452"/>
      <c r="F533" s="263" t="s">
        <v>1755</v>
      </c>
    </row>
    <row r="534" spans="1:6" ht="35.4" x14ac:dyDescent="0.25">
      <c r="A534" s="251">
        <v>707147</v>
      </c>
      <c r="B534" s="252" t="s">
        <v>1085</v>
      </c>
      <c r="C534" s="253" t="s">
        <v>1086</v>
      </c>
      <c r="D534" s="271" t="s">
        <v>236</v>
      </c>
      <c r="E534" s="443"/>
      <c r="F534" s="263" t="s">
        <v>1755</v>
      </c>
    </row>
    <row r="535" spans="1:6" ht="35.4" x14ac:dyDescent="0.25">
      <c r="A535" s="255">
        <v>707148</v>
      </c>
      <c r="B535" s="256" t="s">
        <v>1087</v>
      </c>
      <c r="C535" s="257" t="s">
        <v>64</v>
      </c>
      <c r="D535" s="273" t="s">
        <v>236</v>
      </c>
      <c r="E535" s="448"/>
      <c r="F535" s="280" t="s">
        <v>1751</v>
      </c>
    </row>
    <row r="536" spans="1:6" ht="35.4" x14ac:dyDescent="0.25">
      <c r="A536" s="251">
        <v>707149</v>
      </c>
      <c r="B536" s="252" t="s">
        <v>1088</v>
      </c>
      <c r="C536" s="253" t="s">
        <v>84</v>
      </c>
      <c r="D536" s="271" t="s">
        <v>236</v>
      </c>
      <c r="E536" s="443"/>
      <c r="F536" s="263" t="s">
        <v>1755</v>
      </c>
    </row>
    <row r="537" spans="1:6" ht="40.200000000000003" x14ac:dyDescent="0.25">
      <c r="A537" s="215">
        <v>707150</v>
      </c>
      <c r="B537" s="216" t="s">
        <v>1089</v>
      </c>
      <c r="C537" s="217" t="s">
        <v>1090</v>
      </c>
      <c r="D537" s="273" t="s">
        <v>236</v>
      </c>
      <c r="E537" s="466"/>
      <c r="F537" s="497"/>
    </row>
    <row r="538" spans="1:6" ht="39.6" x14ac:dyDescent="0.25">
      <c r="A538" s="291">
        <v>707151</v>
      </c>
      <c r="B538" s="292" t="s">
        <v>1091</v>
      </c>
      <c r="C538" s="294" t="s">
        <v>68</v>
      </c>
      <c r="D538" s="273" t="s">
        <v>237</v>
      </c>
      <c r="E538" s="449"/>
      <c r="F538" s="336"/>
    </row>
    <row r="539" spans="1:6" ht="35.4" x14ac:dyDescent="0.25">
      <c r="A539" s="251">
        <v>707152</v>
      </c>
      <c r="B539" s="252" t="s">
        <v>1092</v>
      </c>
      <c r="C539" s="253" t="s">
        <v>360</v>
      </c>
      <c r="D539" s="271" t="s">
        <v>236</v>
      </c>
      <c r="E539" s="443"/>
      <c r="F539" s="263" t="s">
        <v>1755</v>
      </c>
    </row>
    <row r="540" spans="1:6" ht="35.4" x14ac:dyDescent="0.25">
      <c r="A540" s="251">
        <v>707153</v>
      </c>
      <c r="B540" s="220" t="s">
        <v>1093</v>
      </c>
      <c r="C540" s="221" t="s">
        <v>244</v>
      </c>
      <c r="D540" s="271" t="s">
        <v>236</v>
      </c>
      <c r="E540" s="443"/>
      <c r="F540" s="263" t="s">
        <v>1755</v>
      </c>
    </row>
    <row r="541" spans="1:6" ht="35.4" x14ac:dyDescent="0.25">
      <c r="A541" s="291">
        <v>707154</v>
      </c>
      <c r="B541" s="292" t="s">
        <v>1094</v>
      </c>
      <c r="C541" s="294" t="s">
        <v>1095</v>
      </c>
      <c r="D541" s="273" t="s">
        <v>237</v>
      </c>
      <c r="E541" s="486"/>
      <c r="F541" s="285"/>
    </row>
    <row r="542" spans="1:6" ht="35.4" x14ac:dyDescent="0.25">
      <c r="A542" s="251">
        <v>707155</v>
      </c>
      <c r="B542" s="252" t="s">
        <v>1096</v>
      </c>
      <c r="C542" s="253" t="s">
        <v>1090</v>
      </c>
      <c r="D542" s="271" t="s">
        <v>236</v>
      </c>
      <c r="E542" s="443"/>
      <c r="F542" s="263" t="s">
        <v>1755</v>
      </c>
    </row>
    <row r="543" spans="1:6" ht="35.4" x14ac:dyDescent="0.25">
      <c r="A543" s="251">
        <v>707156</v>
      </c>
      <c r="B543" s="220" t="s">
        <v>1097</v>
      </c>
      <c r="C543" s="221" t="s">
        <v>75</v>
      </c>
      <c r="D543" s="271" t="s">
        <v>236</v>
      </c>
      <c r="E543" s="443"/>
      <c r="F543" s="263" t="s">
        <v>1755</v>
      </c>
    </row>
    <row r="544" spans="1:6" ht="35.4" x14ac:dyDescent="0.25">
      <c r="A544" s="251">
        <v>707157</v>
      </c>
      <c r="B544" s="252" t="s">
        <v>1098</v>
      </c>
      <c r="C544" s="253" t="s">
        <v>260</v>
      </c>
      <c r="D544" s="271" t="s">
        <v>236</v>
      </c>
      <c r="E544" s="443"/>
      <c r="F544" s="263" t="s">
        <v>1755</v>
      </c>
    </row>
    <row r="545" spans="1:6" ht="35.4" x14ac:dyDescent="0.25">
      <c r="A545" s="291">
        <v>707158</v>
      </c>
      <c r="B545" s="292" t="s">
        <v>1099</v>
      </c>
      <c r="C545" s="294" t="s">
        <v>64</v>
      </c>
      <c r="D545" s="273" t="s">
        <v>237</v>
      </c>
      <c r="E545" s="449"/>
      <c r="F545" s="333"/>
    </row>
    <row r="546" spans="1:6" ht="35.4" x14ac:dyDescent="0.25">
      <c r="A546" s="291">
        <v>707159</v>
      </c>
      <c r="B546" s="292" t="s">
        <v>1100</v>
      </c>
      <c r="C546" s="294" t="s">
        <v>92</v>
      </c>
      <c r="D546" s="273" t="s">
        <v>388</v>
      </c>
      <c r="E546" s="448"/>
      <c r="F546" s="344" t="s">
        <v>1798</v>
      </c>
    </row>
    <row r="547" spans="1:6" ht="35.4" x14ac:dyDescent="0.25">
      <c r="A547" s="389">
        <v>707160</v>
      </c>
      <c r="B547" s="366" t="s">
        <v>1101</v>
      </c>
      <c r="C547" s="367" t="s">
        <v>62</v>
      </c>
      <c r="D547" s="273" t="s">
        <v>238</v>
      </c>
      <c r="E547" s="448" t="s">
        <v>1791</v>
      </c>
      <c r="F547" s="507"/>
    </row>
    <row r="548" spans="1:6" ht="35.4" x14ac:dyDescent="0.25">
      <c r="A548" s="389">
        <v>707162</v>
      </c>
      <c r="B548" s="366" t="s">
        <v>1102</v>
      </c>
      <c r="C548" s="367" t="s">
        <v>64</v>
      </c>
      <c r="D548" s="273" t="s">
        <v>238</v>
      </c>
      <c r="E548" s="448"/>
      <c r="F548" s="507"/>
    </row>
    <row r="549" spans="1:6" ht="35.4" x14ac:dyDescent="0.25">
      <c r="A549" s="251">
        <v>707163</v>
      </c>
      <c r="B549" s="252" t="s">
        <v>1103</v>
      </c>
      <c r="C549" s="253" t="s">
        <v>64</v>
      </c>
      <c r="D549" s="271" t="s">
        <v>236</v>
      </c>
      <c r="E549" s="443"/>
      <c r="F549" s="263" t="s">
        <v>1755</v>
      </c>
    </row>
    <row r="550" spans="1:6" ht="35.4" x14ac:dyDescent="0.25">
      <c r="A550" s="317">
        <v>707164</v>
      </c>
      <c r="B550" s="318" t="s">
        <v>1104</v>
      </c>
      <c r="C550" s="420" t="s">
        <v>308</v>
      </c>
      <c r="D550" s="273" t="s">
        <v>237</v>
      </c>
      <c r="E550" s="488"/>
      <c r="F550" s="327" t="s">
        <v>1755</v>
      </c>
    </row>
    <row r="551" spans="1:6" ht="35.4" x14ac:dyDescent="0.25">
      <c r="A551" s="251">
        <v>707165</v>
      </c>
      <c r="B551" s="252" t="s">
        <v>1105</v>
      </c>
      <c r="C551" s="253" t="s">
        <v>65</v>
      </c>
      <c r="D551" s="271" t="s">
        <v>236</v>
      </c>
      <c r="E551" s="443"/>
      <c r="F551" s="263" t="s">
        <v>1755</v>
      </c>
    </row>
    <row r="552" spans="1:6" ht="35.4" x14ac:dyDescent="0.25">
      <c r="A552" s="251">
        <v>707166</v>
      </c>
      <c r="B552" s="252" t="s">
        <v>1106</v>
      </c>
      <c r="C552" s="253" t="s">
        <v>254</v>
      </c>
      <c r="D552" s="271" t="s">
        <v>236</v>
      </c>
      <c r="E552" s="443"/>
      <c r="F552" s="263" t="s">
        <v>1755</v>
      </c>
    </row>
    <row r="553" spans="1:6" ht="35.4" x14ac:dyDescent="0.25">
      <c r="A553" s="251">
        <v>707167</v>
      </c>
      <c r="B553" s="220" t="s">
        <v>1107</v>
      </c>
      <c r="C553" s="221" t="s">
        <v>64</v>
      </c>
      <c r="D553" s="271" t="s">
        <v>236</v>
      </c>
      <c r="E553" s="461"/>
      <c r="F553" s="263" t="s">
        <v>1755</v>
      </c>
    </row>
    <row r="554" spans="1:6" ht="35.4" x14ac:dyDescent="0.25">
      <c r="A554" s="251">
        <v>707168</v>
      </c>
      <c r="B554" s="252" t="s">
        <v>1108</v>
      </c>
      <c r="C554" s="253" t="s">
        <v>137</v>
      </c>
      <c r="D554" s="271" t="s">
        <v>236</v>
      </c>
      <c r="E554" s="461"/>
      <c r="F554" s="263" t="s">
        <v>1755</v>
      </c>
    </row>
    <row r="555" spans="1:6" ht="35.4" x14ac:dyDescent="0.25">
      <c r="A555" s="251">
        <v>707169</v>
      </c>
      <c r="B555" s="252" t="s">
        <v>1109</v>
      </c>
      <c r="C555" s="253" t="s">
        <v>65</v>
      </c>
      <c r="D555" s="271" t="s">
        <v>236</v>
      </c>
      <c r="E555" s="443"/>
      <c r="F555" s="263" t="s">
        <v>1755</v>
      </c>
    </row>
    <row r="556" spans="1:6" ht="40.200000000000003" x14ac:dyDescent="0.25">
      <c r="A556" s="215">
        <v>707170</v>
      </c>
      <c r="B556" s="216" t="s">
        <v>1110</v>
      </c>
      <c r="C556" s="217" t="s">
        <v>363</v>
      </c>
      <c r="D556" s="273" t="s">
        <v>236</v>
      </c>
      <c r="E556" s="448"/>
      <c r="F556" s="497"/>
    </row>
    <row r="557" spans="1:6" ht="35.4" x14ac:dyDescent="0.25">
      <c r="A557" s="255">
        <v>707171</v>
      </c>
      <c r="B557" s="256" t="s">
        <v>1111</v>
      </c>
      <c r="C557" s="257" t="s">
        <v>64</v>
      </c>
      <c r="D557" s="273" t="s">
        <v>236</v>
      </c>
      <c r="E557" s="448"/>
      <c r="F557" s="281" t="s">
        <v>1751</v>
      </c>
    </row>
    <row r="558" spans="1:6" ht="35.4" x14ac:dyDescent="0.25">
      <c r="A558" s="251">
        <v>707172</v>
      </c>
      <c r="B558" s="252" t="s">
        <v>1112</v>
      </c>
      <c r="C558" s="253" t="s">
        <v>1113</v>
      </c>
      <c r="D558" s="271" t="s">
        <v>236</v>
      </c>
      <c r="E558" s="443"/>
      <c r="F558" s="263" t="s">
        <v>1755</v>
      </c>
    </row>
    <row r="559" spans="1:6" ht="35.4" x14ac:dyDescent="0.25">
      <c r="A559" s="251">
        <v>707173</v>
      </c>
      <c r="B559" s="220" t="s">
        <v>1114</v>
      </c>
      <c r="C559" s="221" t="s">
        <v>359</v>
      </c>
      <c r="D559" s="271" t="s">
        <v>236</v>
      </c>
      <c r="E559" s="461"/>
      <c r="F559" s="263" t="s">
        <v>1755</v>
      </c>
    </row>
    <row r="560" spans="1:6" ht="35.4" x14ac:dyDescent="0.25">
      <c r="A560" s="255">
        <v>707174</v>
      </c>
      <c r="B560" s="256" t="s">
        <v>1115</v>
      </c>
      <c r="C560" s="257" t="s">
        <v>67</v>
      </c>
      <c r="D560" s="273" t="s">
        <v>236</v>
      </c>
      <c r="E560" s="448"/>
      <c r="F560" s="280" t="s">
        <v>1751</v>
      </c>
    </row>
    <row r="561" spans="1:6" ht="35.4" x14ac:dyDescent="0.25">
      <c r="A561" s="251">
        <v>707175</v>
      </c>
      <c r="B561" s="252" t="s">
        <v>1116</v>
      </c>
      <c r="C561" s="253" t="s">
        <v>123</v>
      </c>
      <c r="D561" s="271" t="s">
        <v>236</v>
      </c>
      <c r="E561" s="443"/>
      <c r="F561" s="263" t="s">
        <v>1755</v>
      </c>
    </row>
    <row r="562" spans="1:6" ht="35.4" x14ac:dyDescent="0.25">
      <c r="A562" s="291">
        <v>707176</v>
      </c>
      <c r="B562" s="292" t="s">
        <v>1117</v>
      </c>
      <c r="C562" s="294" t="s">
        <v>1076</v>
      </c>
      <c r="D562" s="273" t="s">
        <v>237</v>
      </c>
      <c r="E562" s="450" t="s">
        <v>1791</v>
      </c>
      <c r="F562" s="285"/>
    </row>
    <row r="563" spans="1:6" ht="35.4" x14ac:dyDescent="0.25">
      <c r="A563" s="251">
        <v>707177</v>
      </c>
      <c r="B563" s="252" t="s">
        <v>1118</v>
      </c>
      <c r="C563" s="253" t="s">
        <v>97</v>
      </c>
      <c r="D563" s="271" t="s">
        <v>236</v>
      </c>
      <c r="E563" s="443"/>
      <c r="F563" s="263" t="s">
        <v>1755</v>
      </c>
    </row>
    <row r="564" spans="1:6" ht="35.4" x14ac:dyDescent="0.25">
      <c r="A564" s="251">
        <v>707178</v>
      </c>
      <c r="B564" s="252" t="s">
        <v>1119</v>
      </c>
      <c r="C564" s="253" t="s">
        <v>1120</v>
      </c>
      <c r="D564" s="271" t="s">
        <v>236</v>
      </c>
      <c r="E564" s="443"/>
      <c r="F564" s="263" t="s">
        <v>1755</v>
      </c>
    </row>
    <row r="565" spans="1:6" ht="35.4" x14ac:dyDescent="0.25">
      <c r="A565" s="251">
        <v>707179</v>
      </c>
      <c r="B565" s="252" t="s">
        <v>1121</v>
      </c>
      <c r="C565" s="253" t="s">
        <v>1122</v>
      </c>
      <c r="D565" s="271" t="s">
        <v>236</v>
      </c>
      <c r="E565" s="467"/>
      <c r="F565" s="495" t="s">
        <v>1755</v>
      </c>
    </row>
    <row r="566" spans="1:6" ht="35.4" x14ac:dyDescent="0.25">
      <c r="A566" s="251">
        <v>707180</v>
      </c>
      <c r="B566" s="252" t="s">
        <v>1123</v>
      </c>
      <c r="C566" s="253" t="s">
        <v>188</v>
      </c>
      <c r="D566" s="271" t="s">
        <v>236</v>
      </c>
      <c r="E566" s="469"/>
      <c r="F566" s="495" t="s">
        <v>1755</v>
      </c>
    </row>
    <row r="567" spans="1:6" ht="35.4" x14ac:dyDescent="0.25">
      <c r="A567" s="251">
        <v>707181</v>
      </c>
      <c r="B567" s="252" t="s">
        <v>1124</v>
      </c>
      <c r="C567" s="253" t="s">
        <v>64</v>
      </c>
      <c r="D567" s="271" t="s">
        <v>236</v>
      </c>
      <c r="E567" s="442"/>
      <c r="F567" s="263" t="s">
        <v>1755</v>
      </c>
    </row>
    <row r="568" spans="1:6" ht="35.4" x14ac:dyDescent="0.25">
      <c r="A568" s="251">
        <v>707182</v>
      </c>
      <c r="B568" s="252" t="s">
        <v>1125</v>
      </c>
      <c r="C568" s="253" t="s">
        <v>363</v>
      </c>
      <c r="D568" s="271" t="s">
        <v>236</v>
      </c>
      <c r="E568" s="442"/>
      <c r="F568" s="263" t="s">
        <v>1755</v>
      </c>
    </row>
    <row r="569" spans="1:6" ht="35.4" x14ac:dyDescent="0.25">
      <c r="A569" s="291">
        <v>707183</v>
      </c>
      <c r="B569" s="292" t="s">
        <v>1126</v>
      </c>
      <c r="C569" s="294" t="s">
        <v>113</v>
      </c>
      <c r="D569" s="273" t="s">
        <v>237</v>
      </c>
      <c r="E569" s="213" t="s">
        <v>1791</v>
      </c>
      <c r="F569" s="285"/>
    </row>
    <row r="570" spans="1:6" ht="35.4" x14ac:dyDescent="0.25">
      <c r="A570" s="251">
        <v>707184</v>
      </c>
      <c r="B570" s="252" t="s">
        <v>1127</v>
      </c>
      <c r="C570" s="253" t="s">
        <v>1128</v>
      </c>
      <c r="D570" s="271" t="s">
        <v>236</v>
      </c>
      <c r="E570" s="243"/>
      <c r="F570" s="263" t="s">
        <v>1755</v>
      </c>
    </row>
    <row r="571" spans="1:6" ht="35.4" x14ac:dyDescent="0.25">
      <c r="A571" s="251">
        <v>707185</v>
      </c>
      <c r="B571" s="252" t="s">
        <v>1129</v>
      </c>
      <c r="C571" s="253" t="s">
        <v>59</v>
      </c>
      <c r="D571" s="271" t="s">
        <v>236</v>
      </c>
      <c r="E571" s="442"/>
      <c r="F571" s="263" t="s">
        <v>1755</v>
      </c>
    </row>
    <row r="572" spans="1:6" ht="35.4" x14ac:dyDescent="0.25">
      <c r="A572" s="251">
        <v>707186</v>
      </c>
      <c r="B572" s="252" t="s">
        <v>1130</v>
      </c>
      <c r="C572" s="253" t="s">
        <v>288</v>
      </c>
      <c r="D572" s="271" t="s">
        <v>236</v>
      </c>
      <c r="E572" s="442"/>
      <c r="F572" s="263" t="s">
        <v>1755</v>
      </c>
    </row>
    <row r="573" spans="1:6" ht="35.4" x14ac:dyDescent="0.25">
      <c r="A573" s="251">
        <v>707188</v>
      </c>
      <c r="B573" s="252" t="s">
        <v>1131</v>
      </c>
      <c r="C573" s="253" t="s">
        <v>103</v>
      </c>
      <c r="D573" s="271" t="s">
        <v>236</v>
      </c>
      <c r="E573" s="442"/>
      <c r="F573" s="263" t="s">
        <v>1755</v>
      </c>
    </row>
    <row r="574" spans="1:6" ht="35.4" x14ac:dyDescent="0.25">
      <c r="A574" s="251">
        <v>707189</v>
      </c>
      <c r="B574" s="252" t="s">
        <v>840</v>
      </c>
      <c r="C574" s="253" t="s">
        <v>233</v>
      </c>
      <c r="D574" s="271" t="s">
        <v>236</v>
      </c>
      <c r="E574" s="442"/>
      <c r="F574" s="263" t="s">
        <v>1755</v>
      </c>
    </row>
    <row r="575" spans="1:6" ht="35.4" x14ac:dyDescent="0.25">
      <c r="A575" s="251">
        <v>707190</v>
      </c>
      <c r="B575" s="252" t="s">
        <v>1132</v>
      </c>
      <c r="C575" s="253" t="s">
        <v>99</v>
      </c>
      <c r="D575" s="271" t="s">
        <v>236</v>
      </c>
      <c r="E575" s="442"/>
      <c r="F575" s="263" t="s">
        <v>1755</v>
      </c>
    </row>
    <row r="576" spans="1:6" ht="35.4" x14ac:dyDescent="0.25">
      <c r="A576" s="251">
        <v>707191</v>
      </c>
      <c r="B576" s="252" t="s">
        <v>1133</v>
      </c>
      <c r="C576" s="253" t="s">
        <v>310</v>
      </c>
      <c r="D576" s="271" t="s">
        <v>236</v>
      </c>
      <c r="E576" s="243"/>
      <c r="F576" s="263" t="s">
        <v>1755</v>
      </c>
    </row>
    <row r="577" spans="1:6" ht="35.4" x14ac:dyDescent="0.25">
      <c r="A577" s="251">
        <v>707192</v>
      </c>
      <c r="B577" s="252" t="s">
        <v>1134</v>
      </c>
      <c r="C577" s="253" t="s">
        <v>85</v>
      </c>
      <c r="D577" s="271" t="s">
        <v>236</v>
      </c>
      <c r="E577" s="442"/>
      <c r="F577" s="263" t="s">
        <v>1755</v>
      </c>
    </row>
    <row r="578" spans="1:6" ht="35.4" x14ac:dyDescent="0.25">
      <c r="A578" s="291">
        <v>707193</v>
      </c>
      <c r="B578" s="292" t="s">
        <v>1135</v>
      </c>
      <c r="C578" s="294" t="s">
        <v>324</v>
      </c>
      <c r="D578" s="273" t="s">
        <v>388</v>
      </c>
      <c r="E578" s="241"/>
      <c r="F578" s="344" t="s">
        <v>1798</v>
      </c>
    </row>
    <row r="579" spans="1:6" ht="35.4" x14ac:dyDescent="0.25">
      <c r="A579" s="317">
        <v>707194</v>
      </c>
      <c r="B579" s="318" t="s">
        <v>1136</v>
      </c>
      <c r="C579" s="420" t="s">
        <v>253</v>
      </c>
      <c r="D579" s="273" t="s">
        <v>237</v>
      </c>
      <c r="E579" s="299"/>
      <c r="F579" s="533" t="s">
        <v>1755</v>
      </c>
    </row>
    <row r="580" spans="1:6" ht="35.4" x14ac:dyDescent="0.25">
      <c r="A580" s="251">
        <v>707195</v>
      </c>
      <c r="B580" s="252" t="s">
        <v>1137</v>
      </c>
      <c r="C580" s="253" t="s">
        <v>339</v>
      </c>
      <c r="D580" s="271" t="s">
        <v>236</v>
      </c>
      <c r="E580" s="243"/>
      <c r="F580" s="263" t="s">
        <v>1755</v>
      </c>
    </row>
    <row r="581" spans="1:6" ht="35.4" x14ac:dyDescent="0.25">
      <c r="A581" s="251">
        <v>707196</v>
      </c>
      <c r="B581" s="252" t="s">
        <v>1138</v>
      </c>
      <c r="C581" s="253" t="s">
        <v>65</v>
      </c>
      <c r="D581" s="271" t="s">
        <v>236</v>
      </c>
      <c r="E581" s="243"/>
      <c r="F581" s="263" t="s">
        <v>1755</v>
      </c>
    </row>
    <row r="582" spans="1:6" ht="35.4" x14ac:dyDescent="0.25">
      <c r="A582" s="291">
        <v>707197</v>
      </c>
      <c r="B582" s="292" t="s">
        <v>1139</v>
      </c>
      <c r="C582" s="294" t="s">
        <v>115</v>
      </c>
      <c r="D582" s="273" t="s">
        <v>237</v>
      </c>
      <c r="E582" s="295"/>
      <c r="F582" s="333"/>
    </row>
    <row r="583" spans="1:6" ht="35.4" x14ac:dyDescent="0.25">
      <c r="A583" s="251">
        <v>707198</v>
      </c>
      <c r="B583" s="252" t="s">
        <v>1140</v>
      </c>
      <c r="C583" s="253" t="s">
        <v>97</v>
      </c>
      <c r="D583" s="271" t="s">
        <v>236</v>
      </c>
      <c r="E583" s="243"/>
      <c r="F583" s="263" t="s">
        <v>1755</v>
      </c>
    </row>
    <row r="584" spans="1:6" ht="35.4" x14ac:dyDescent="0.25">
      <c r="A584" s="291">
        <v>707199</v>
      </c>
      <c r="B584" s="292" t="s">
        <v>1141</v>
      </c>
      <c r="C584" s="294" t="s">
        <v>88</v>
      </c>
      <c r="D584" s="273" t="s">
        <v>237</v>
      </c>
      <c r="E584" s="295"/>
      <c r="F584" s="333"/>
    </row>
    <row r="585" spans="1:6" ht="35.4" x14ac:dyDescent="0.25">
      <c r="A585" s="291">
        <v>707200</v>
      </c>
      <c r="B585" s="292" t="s">
        <v>1142</v>
      </c>
      <c r="C585" s="294" t="s">
        <v>345</v>
      </c>
      <c r="D585" s="273" t="s">
        <v>237</v>
      </c>
      <c r="E585" s="295"/>
      <c r="F585" s="343"/>
    </row>
    <row r="586" spans="1:6" ht="35.4" x14ac:dyDescent="0.25">
      <c r="A586" s="251">
        <v>707201</v>
      </c>
      <c r="B586" s="252" t="s">
        <v>1143</v>
      </c>
      <c r="C586" s="253" t="s">
        <v>59</v>
      </c>
      <c r="D586" s="271" t="s">
        <v>236</v>
      </c>
      <c r="E586" s="442"/>
      <c r="F586" s="263" t="s">
        <v>1755</v>
      </c>
    </row>
    <row r="587" spans="1:6" ht="35.4" x14ac:dyDescent="0.25">
      <c r="A587" s="291">
        <v>707202</v>
      </c>
      <c r="B587" s="292" t="s">
        <v>1144</v>
      </c>
      <c r="C587" s="294" t="s">
        <v>115</v>
      </c>
      <c r="D587" s="273" t="s">
        <v>237</v>
      </c>
      <c r="E587" s="213" t="s">
        <v>1791</v>
      </c>
      <c r="F587" s="285"/>
    </row>
    <row r="588" spans="1:6" ht="35.4" x14ac:dyDescent="0.25">
      <c r="A588" s="251">
        <v>707203</v>
      </c>
      <c r="B588" s="252" t="s">
        <v>1145</v>
      </c>
      <c r="C588" s="253" t="s">
        <v>91</v>
      </c>
      <c r="D588" s="271" t="s">
        <v>236</v>
      </c>
      <c r="E588" s="243"/>
      <c r="F588" s="263" t="s">
        <v>1755</v>
      </c>
    </row>
    <row r="589" spans="1:6" ht="35.4" x14ac:dyDescent="0.25">
      <c r="A589" s="251">
        <v>707204</v>
      </c>
      <c r="B589" s="252" t="s">
        <v>1146</v>
      </c>
      <c r="C589" s="253" t="s">
        <v>1147</v>
      </c>
      <c r="D589" s="271" t="s">
        <v>236</v>
      </c>
      <c r="E589" s="243"/>
      <c r="F589" s="263" t="s">
        <v>1755</v>
      </c>
    </row>
    <row r="590" spans="1:6" ht="36" thickBot="1" x14ac:dyDescent="0.3">
      <c r="A590" s="251">
        <v>707205</v>
      </c>
      <c r="B590" s="252" t="s">
        <v>1148</v>
      </c>
      <c r="C590" s="253" t="s">
        <v>85</v>
      </c>
      <c r="D590" s="271" t="s">
        <v>236</v>
      </c>
      <c r="E590" s="442"/>
      <c r="F590" s="263" t="s">
        <v>1755</v>
      </c>
    </row>
    <row r="591" spans="1:6" ht="35.4" x14ac:dyDescent="0.25">
      <c r="A591" s="401">
        <v>707206</v>
      </c>
      <c r="B591" s="414" t="s">
        <v>1149</v>
      </c>
      <c r="C591" s="414" t="s">
        <v>66</v>
      </c>
      <c r="D591" s="435" t="s">
        <v>236</v>
      </c>
      <c r="E591" s="243"/>
      <c r="F591" s="495" t="s">
        <v>1755</v>
      </c>
    </row>
    <row r="592" spans="1:6" ht="35.4" x14ac:dyDescent="0.25">
      <c r="A592" s="215">
        <v>707207</v>
      </c>
      <c r="B592" s="216" t="s">
        <v>1150</v>
      </c>
      <c r="C592" s="216" t="s">
        <v>97</v>
      </c>
      <c r="D592" s="294" t="s">
        <v>236</v>
      </c>
      <c r="E592" s="230"/>
      <c r="F592" s="499"/>
    </row>
    <row r="593" spans="1:6" ht="35.4" x14ac:dyDescent="0.25">
      <c r="A593" s="251">
        <v>707208</v>
      </c>
      <c r="B593" s="252" t="s">
        <v>1151</v>
      </c>
      <c r="C593" s="252" t="s">
        <v>81</v>
      </c>
      <c r="D593" s="432" t="s">
        <v>236</v>
      </c>
      <c r="E593" s="243"/>
      <c r="F593" s="495" t="s">
        <v>1755</v>
      </c>
    </row>
    <row r="594" spans="1:6" ht="35.4" x14ac:dyDescent="0.25">
      <c r="A594" s="215">
        <v>707209</v>
      </c>
      <c r="B594" s="216" t="s">
        <v>1152</v>
      </c>
      <c r="C594" s="216" t="s">
        <v>296</v>
      </c>
      <c r="D594" s="294" t="s">
        <v>236</v>
      </c>
      <c r="E594" s="230"/>
      <c r="F594" s="310"/>
    </row>
    <row r="595" spans="1:6" ht="35.4" x14ac:dyDescent="0.25">
      <c r="A595" s="215">
        <v>707210</v>
      </c>
      <c r="B595" s="216" t="s">
        <v>1153</v>
      </c>
      <c r="C595" s="216" t="s">
        <v>87</v>
      </c>
      <c r="D595" s="294" t="s">
        <v>236</v>
      </c>
      <c r="E595" s="230"/>
      <c r="F595" s="499"/>
    </row>
    <row r="596" spans="1:6" ht="35.4" x14ac:dyDescent="0.25">
      <c r="A596" s="255">
        <v>707211</v>
      </c>
      <c r="B596" s="256" t="s">
        <v>1154</v>
      </c>
      <c r="C596" s="256" t="s">
        <v>73</v>
      </c>
      <c r="D596" s="294" t="s">
        <v>236</v>
      </c>
      <c r="E596" s="230"/>
      <c r="F596" s="498" t="s">
        <v>1751</v>
      </c>
    </row>
    <row r="597" spans="1:6" ht="35.4" x14ac:dyDescent="0.25">
      <c r="A597" s="251">
        <v>707212</v>
      </c>
      <c r="B597" s="252" t="s">
        <v>1155</v>
      </c>
      <c r="C597" s="252" t="s">
        <v>84</v>
      </c>
      <c r="D597" s="432" t="s">
        <v>236</v>
      </c>
      <c r="E597" s="442"/>
      <c r="F597" s="495" t="s">
        <v>1755</v>
      </c>
    </row>
    <row r="598" spans="1:6" ht="35.4" x14ac:dyDescent="0.25">
      <c r="A598" s="291">
        <v>707213</v>
      </c>
      <c r="B598" s="292" t="s">
        <v>1156</v>
      </c>
      <c r="C598" s="292" t="s">
        <v>1090</v>
      </c>
      <c r="D598" s="294" t="s">
        <v>237</v>
      </c>
      <c r="E598" s="295"/>
      <c r="F598" s="373"/>
    </row>
    <row r="599" spans="1:6" ht="35.4" x14ac:dyDescent="0.25">
      <c r="A599" s="251">
        <v>707214</v>
      </c>
      <c r="B599" s="252" t="s">
        <v>1157</v>
      </c>
      <c r="C599" s="252" t="s">
        <v>85</v>
      </c>
      <c r="D599" s="432" t="s">
        <v>236</v>
      </c>
      <c r="E599" s="243"/>
      <c r="F599" s="495" t="s">
        <v>1755</v>
      </c>
    </row>
    <row r="600" spans="1:6" ht="35.4" x14ac:dyDescent="0.25">
      <c r="A600" s="351">
        <v>707215</v>
      </c>
      <c r="B600" s="352" t="s">
        <v>1158</v>
      </c>
      <c r="C600" s="352" t="s">
        <v>262</v>
      </c>
      <c r="D600" s="294" t="s">
        <v>237</v>
      </c>
      <c r="E600" s="213" t="s">
        <v>1791</v>
      </c>
      <c r="F600" s="303" t="s">
        <v>1751</v>
      </c>
    </row>
    <row r="601" spans="1:6" ht="35.4" x14ac:dyDescent="0.25">
      <c r="A601" s="251">
        <v>707216</v>
      </c>
      <c r="B601" s="252" t="s">
        <v>1159</v>
      </c>
      <c r="C601" s="252" t="s">
        <v>156</v>
      </c>
      <c r="D601" s="432" t="s">
        <v>236</v>
      </c>
      <c r="E601" s="442"/>
      <c r="F601" s="495" t="s">
        <v>1755</v>
      </c>
    </row>
    <row r="602" spans="1:6" ht="35.4" x14ac:dyDescent="0.25">
      <c r="A602" s="389">
        <v>707217</v>
      </c>
      <c r="B602" s="366" t="s">
        <v>1160</v>
      </c>
      <c r="C602" s="366" t="s">
        <v>320</v>
      </c>
      <c r="D602" s="294" t="s">
        <v>238</v>
      </c>
      <c r="E602" s="230"/>
      <c r="F602" s="368"/>
    </row>
    <row r="603" spans="1:6" ht="35.4" x14ac:dyDescent="0.25">
      <c r="A603" s="251">
        <v>707218</v>
      </c>
      <c r="B603" s="252" t="s">
        <v>1161</v>
      </c>
      <c r="C603" s="252" t="s">
        <v>1162</v>
      </c>
      <c r="D603" s="432" t="s">
        <v>236</v>
      </c>
      <c r="E603" s="442"/>
      <c r="F603" s="495" t="s">
        <v>1755</v>
      </c>
    </row>
    <row r="604" spans="1:6" ht="35.4" x14ac:dyDescent="0.25">
      <c r="A604" s="251">
        <v>707219</v>
      </c>
      <c r="B604" s="252" t="s">
        <v>855</v>
      </c>
      <c r="C604" s="252" t="s">
        <v>68</v>
      </c>
      <c r="D604" s="432" t="s">
        <v>236</v>
      </c>
      <c r="E604" s="442"/>
      <c r="F604" s="495" t="s">
        <v>1755</v>
      </c>
    </row>
    <row r="605" spans="1:6" ht="35.4" x14ac:dyDescent="0.25">
      <c r="A605" s="255">
        <v>707220</v>
      </c>
      <c r="B605" s="256" t="s">
        <v>1163</v>
      </c>
      <c r="C605" s="256" t="s">
        <v>63</v>
      </c>
      <c r="D605" s="294" t="s">
        <v>236</v>
      </c>
      <c r="E605" s="454"/>
      <c r="F605" s="501" t="s">
        <v>1751</v>
      </c>
    </row>
    <row r="606" spans="1:6" ht="35.4" x14ac:dyDescent="0.25">
      <c r="A606" s="389">
        <v>707221</v>
      </c>
      <c r="B606" s="366" t="s">
        <v>1164</v>
      </c>
      <c r="C606" s="366" t="s">
        <v>256</v>
      </c>
      <c r="D606" s="294" t="s">
        <v>238</v>
      </c>
      <c r="E606" s="230" t="s">
        <v>1791</v>
      </c>
      <c r="F606" s="368"/>
    </row>
    <row r="607" spans="1:6" ht="35.4" x14ac:dyDescent="0.25">
      <c r="A607" s="251">
        <v>707222</v>
      </c>
      <c r="B607" s="252" t="s">
        <v>1165</v>
      </c>
      <c r="C607" s="252" t="s">
        <v>1166</v>
      </c>
      <c r="D607" s="432" t="s">
        <v>236</v>
      </c>
      <c r="E607" s="243"/>
      <c r="F607" s="495" t="s">
        <v>1755</v>
      </c>
    </row>
    <row r="608" spans="1:6" ht="35.4" x14ac:dyDescent="0.25">
      <c r="A608" s="251">
        <v>707223</v>
      </c>
      <c r="B608" s="252" t="s">
        <v>1167</v>
      </c>
      <c r="C608" s="252" t="s">
        <v>85</v>
      </c>
      <c r="D608" s="432" t="s">
        <v>236</v>
      </c>
      <c r="E608" s="442"/>
      <c r="F608" s="495" t="s">
        <v>1755</v>
      </c>
    </row>
    <row r="609" spans="1:6" ht="35.4" x14ac:dyDescent="0.25">
      <c r="A609" s="251">
        <v>707224</v>
      </c>
      <c r="B609" s="252" t="s">
        <v>1168</v>
      </c>
      <c r="C609" s="252" t="s">
        <v>341</v>
      </c>
      <c r="D609" s="432" t="s">
        <v>236</v>
      </c>
      <c r="E609" s="442"/>
      <c r="F609" s="495" t="s">
        <v>1755</v>
      </c>
    </row>
    <row r="610" spans="1:6" ht="35.4" x14ac:dyDescent="0.25">
      <c r="A610" s="251">
        <v>707225</v>
      </c>
      <c r="B610" s="252" t="s">
        <v>1169</v>
      </c>
      <c r="C610" s="252" t="s">
        <v>560</v>
      </c>
      <c r="D610" s="432" t="s">
        <v>236</v>
      </c>
      <c r="E610" s="442"/>
      <c r="F610" s="495" t="s">
        <v>1755</v>
      </c>
    </row>
    <row r="611" spans="1:6" ht="35.4" x14ac:dyDescent="0.25">
      <c r="A611" s="251">
        <v>707226</v>
      </c>
      <c r="B611" s="252" t="s">
        <v>1170</v>
      </c>
      <c r="C611" s="252" t="s">
        <v>97</v>
      </c>
      <c r="D611" s="432" t="s">
        <v>236</v>
      </c>
      <c r="E611" s="442"/>
      <c r="F611" s="495" t="s">
        <v>1755</v>
      </c>
    </row>
    <row r="612" spans="1:6" ht="35.4" x14ac:dyDescent="0.25">
      <c r="A612" s="251">
        <v>707227</v>
      </c>
      <c r="B612" s="252" t="s">
        <v>1171</v>
      </c>
      <c r="C612" s="252" t="s">
        <v>114</v>
      </c>
      <c r="D612" s="432" t="s">
        <v>236</v>
      </c>
      <c r="E612" s="442"/>
      <c r="F612" s="495" t="s">
        <v>1755</v>
      </c>
    </row>
    <row r="613" spans="1:6" ht="35.4" x14ac:dyDescent="0.25">
      <c r="A613" s="291">
        <v>707228</v>
      </c>
      <c r="B613" s="292" t="s">
        <v>1172</v>
      </c>
      <c r="C613" s="292" t="s">
        <v>147</v>
      </c>
      <c r="D613" s="294" t="s">
        <v>237</v>
      </c>
      <c r="E613" s="295"/>
      <c r="F613" s="296"/>
    </row>
    <row r="614" spans="1:6" ht="35.4" x14ac:dyDescent="0.25">
      <c r="A614" s="251">
        <v>707229</v>
      </c>
      <c r="B614" s="252" t="s">
        <v>1173</v>
      </c>
      <c r="C614" s="252" t="s">
        <v>315</v>
      </c>
      <c r="D614" s="432" t="s">
        <v>236</v>
      </c>
      <c r="E614" s="442"/>
      <c r="F614" s="495" t="s">
        <v>1755</v>
      </c>
    </row>
    <row r="615" spans="1:6" ht="35.4" x14ac:dyDescent="0.25">
      <c r="A615" s="251">
        <v>707230</v>
      </c>
      <c r="B615" s="252" t="s">
        <v>1174</v>
      </c>
      <c r="C615" s="252" t="s">
        <v>64</v>
      </c>
      <c r="D615" s="432" t="s">
        <v>236</v>
      </c>
      <c r="E615" s="442"/>
      <c r="F615" s="495" t="s">
        <v>1755</v>
      </c>
    </row>
    <row r="616" spans="1:6" ht="35.4" x14ac:dyDescent="0.25">
      <c r="A616" s="251">
        <v>707231</v>
      </c>
      <c r="B616" s="252" t="s">
        <v>1175</v>
      </c>
      <c r="C616" s="252" t="s">
        <v>64</v>
      </c>
      <c r="D616" s="432" t="s">
        <v>236</v>
      </c>
      <c r="E616" s="243"/>
      <c r="F616" s="495" t="s">
        <v>1755</v>
      </c>
    </row>
    <row r="617" spans="1:6" ht="35.4" x14ac:dyDescent="0.25">
      <c r="A617" s="251">
        <v>707232</v>
      </c>
      <c r="B617" s="220" t="s">
        <v>1176</v>
      </c>
      <c r="C617" s="220" t="s">
        <v>73</v>
      </c>
      <c r="D617" s="432" t="s">
        <v>236</v>
      </c>
      <c r="E617" s="442"/>
      <c r="F617" s="495" t="s">
        <v>1755</v>
      </c>
    </row>
    <row r="618" spans="1:6" ht="35.4" x14ac:dyDescent="0.25">
      <c r="A618" s="215">
        <v>707233</v>
      </c>
      <c r="B618" s="216" t="s">
        <v>1177</v>
      </c>
      <c r="C618" s="216" t="s">
        <v>64</v>
      </c>
      <c r="D618" s="294" t="s">
        <v>236</v>
      </c>
      <c r="E618" s="454"/>
      <c r="F618" s="310"/>
    </row>
    <row r="619" spans="1:6" ht="35.4" x14ac:dyDescent="0.25">
      <c r="A619" s="389">
        <v>707234</v>
      </c>
      <c r="B619" s="366" t="s">
        <v>1178</v>
      </c>
      <c r="C619" s="366" t="s">
        <v>77</v>
      </c>
      <c r="D619" s="294" t="s">
        <v>238</v>
      </c>
      <c r="E619" s="230" t="s">
        <v>1791</v>
      </c>
      <c r="F619" s="368"/>
    </row>
    <row r="620" spans="1:6" ht="35.4" x14ac:dyDescent="0.25">
      <c r="A620" s="251">
        <v>707235</v>
      </c>
      <c r="B620" s="252" t="s">
        <v>1179</v>
      </c>
      <c r="C620" s="252" t="s">
        <v>275</v>
      </c>
      <c r="D620" s="432" t="s">
        <v>236</v>
      </c>
      <c r="E620" s="442"/>
      <c r="F620" s="495" t="s">
        <v>1755</v>
      </c>
    </row>
    <row r="621" spans="1:6" ht="35.4" x14ac:dyDescent="0.25">
      <c r="A621" s="251">
        <v>707236</v>
      </c>
      <c r="B621" s="252" t="s">
        <v>1180</v>
      </c>
      <c r="C621" s="252" t="s">
        <v>97</v>
      </c>
      <c r="D621" s="432" t="s">
        <v>236</v>
      </c>
      <c r="E621" s="442"/>
      <c r="F621" s="495" t="s">
        <v>1755</v>
      </c>
    </row>
    <row r="622" spans="1:6" ht="35.4" x14ac:dyDescent="0.25">
      <c r="A622" s="251">
        <v>707237</v>
      </c>
      <c r="B622" s="252" t="s">
        <v>1181</v>
      </c>
      <c r="C622" s="252" t="s">
        <v>97</v>
      </c>
      <c r="D622" s="432" t="s">
        <v>236</v>
      </c>
      <c r="E622" s="442"/>
      <c r="F622" s="495" t="s">
        <v>1755</v>
      </c>
    </row>
    <row r="623" spans="1:6" ht="35.4" x14ac:dyDescent="0.25">
      <c r="A623" s="389">
        <v>707238</v>
      </c>
      <c r="B623" s="366" t="s">
        <v>1182</v>
      </c>
      <c r="C623" s="366" t="s">
        <v>329</v>
      </c>
      <c r="D623" s="294" t="s">
        <v>238</v>
      </c>
      <c r="E623" s="230"/>
      <c r="F623" s="368"/>
    </row>
    <row r="624" spans="1:6" ht="35.4" x14ac:dyDescent="0.25">
      <c r="A624" s="251">
        <v>707239</v>
      </c>
      <c r="B624" s="252" t="s">
        <v>1183</v>
      </c>
      <c r="C624" s="252" t="s">
        <v>59</v>
      </c>
      <c r="D624" s="432" t="s">
        <v>236</v>
      </c>
      <c r="E624" s="442"/>
      <c r="F624" s="495" t="s">
        <v>1755</v>
      </c>
    </row>
    <row r="625" spans="1:6" ht="35.4" x14ac:dyDescent="0.25">
      <c r="A625" s="251">
        <v>707240</v>
      </c>
      <c r="B625" s="252" t="s">
        <v>1184</v>
      </c>
      <c r="C625" s="252" t="s">
        <v>132</v>
      </c>
      <c r="D625" s="432" t="s">
        <v>236</v>
      </c>
      <c r="E625" s="442"/>
      <c r="F625" s="495" t="s">
        <v>1755</v>
      </c>
    </row>
    <row r="626" spans="1:6" ht="35.4" x14ac:dyDescent="0.25">
      <c r="A626" s="251">
        <v>707241</v>
      </c>
      <c r="B626" s="252" t="s">
        <v>1185</v>
      </c>
      <c r="C626" s="252" t="s">
        <v>574</v>
      </c>
      <c r="D626" s="432" t="s">
        <v>236</v>
      </c>
      <c r="E626" s="442"/>
      <c r="F626" s="495" t="s">
        <v>1755</v>
      </c>
    </row>
    <row r="627" spans="1:6" ht="35.4" x14ac:dyDescent="0.25">
      <c r="A627" s="251">
        <v>707242</v>
      </c>
      <c r="B627" s="252" t="s">
        <v>1186</v>
      </c>
      <c r="C627" s="252" t="s">
        <v>1187</v>
      </c>
      <c r="D627" s="432" t="s">
        <v>236</v>
      </c>
      <c r="E627" s="442"/>
      <c r="F627" s="495" t="s">
        <v>1755</v>
      </c>
    </row>
    <row r="628" spans="1:6" ht="35.4" x14ac:dyDescent="0.25">
      <c r="A628" s="251">
        <v>707243</v>
      </c>
      <c r="B628" s="220" t="s">
        <v>1188</v>
      </c>
      <c r="C628" s="220" t="s">
        <v>95</v>
      </c>
      <c r="D628" s="432" t="s">
        <v>236</v>
      </c>
      <c r="E628" s="243"/>
      <c r="F628" s="495" t="s">
        <v>1755</v>
      </c>
    </row>
    <row r="629" spans="1:6" ht="35.4" x14ac:dyDescent="0.25">
      <c r="A629" s="251">
        <v>707244</v>
      </c>
      <c r="B629" s="252" t="s">
        <v>1189</v>
      </c>
      <c r="C629" s="252" t="s">
        <v>61</v>
      </c>
      <c r="D629" s="432" t="s">
        <v>236</v>
      </c>
      <c r="E629" s="243"/>
      <c r="F629" s="495" t="s">
        <v>1755</v>
      </c>
    </row>
    <row r="630" spans="1:6" ht="35.4" x14ac:dyDescent="0.25">
      <c r="A630" s="251">
        <v>707245</v>
      </c>
      <c r="B630" s="252" t="s">
        <v>1190</v>
      </c>
      <c r="C630" s="252" t="s">
        <v>158</v>
      </c>
      <c r="D630" s="432" t="s">
        <v>236</v>
      </c>
      <c r="E630" s="442"/>
      <c r="F630" s="495" t="s">
        <v>1755</v>
      </c>
    </row>
    <row r="631" spans="1:6" ht="35.4" x14ac:dyDescent="0.25">
      <c r="A631" s="291">
        <v>707246</v>
      </c>
      <c r="B631" s="292" t="s">
        <v>1191</v>
      </c>
      <c r="C631" s="292" t="s">
        <v>321</v>
      </c>
      <c r="D631" s="294" t="s">
        <v>388</v>
      </c>
      <c r="E631" s="230"/>
      <c r="F631" s="293" t="s">
        <v>1798</v>
      </c>
    </row>
    <row r="632" spans="1:6" ht="35.4" x14ac:dyDescent="0.25">
      <c r="A632" s="291">
        <v>707247</v>
      </c>
      <c r="B632" s="292" t="s">
        <v>1192</v>
      </c>
      <c r="C632" s="292" t="s">
        <v>98</v>
      </c>
      <c r="D632" s="294" t="s">
        <v>237</v>
      </c>
      <c r="E632" s="295"/>
      <c r="F632" s="534"/>
    </row>
    <row r="633" spans="1:6" ht="35.4" x14ac:dyDescent="0.25">
      <c r="A633" s="251">
        <v>707248</v>
      </c>
      <c r="B633" s="252" t="s">
        <v>1193</v>
      </c>
      <c r="C633" s="252" t="s">
        <v>97</v>
      </c>
      <c r="D633" s="432" t="s">
        <v>236</v>
      </c>
      <c r="E633" s="442"/>
      <c r="F633" s="495" t="s">
        <v>1755</v>
      </c>
    </row>
    <row r="634" spans="1:6" ht="35.4" x14ac:dyDescent="0.25">
      <c r="A634" s="251">
        <v>707249</v>
      </c>
      <c r="B634" s="252" t="s">
        <v>1194</v>
      </c>
      <c r="C634" s="252" t="s">
        <v>561</v>
      </c>
      <c r="D634" s="432" t="s">
        <v>236</v>
      </c>
      <c r="E634" s="243"/>
      <c r="F634" s="495" t="s">
        <v>1755</v>
      </c>
    </row>
    <row r="635" spans="1:6" ht="35.4" x14ac:dyDescent="0.25">
      <c r="A635" s="251">
        <v>707250</v>
      </c>
      <c r="B635" s="252" t="s">
        <v>1195</v>
      </c>
      <c r="C635" s="252" t="s">
        <v>325</v>
      </c>
      <c r="D635" s="432" t="s">
        <v>236</v>
      </c>
      <c r="E635" s="243"/>
      <c r="F635" s="495" t="s">
        <v>1755</v>
      </c>
    </row>
    <row r="636" spans="1:6" ht="35.4" x14ac:dyDescent="0.25">
      <c r="A636" s="291">
        <v>707251</v>
      </c>
      <c r="B636" s="292" t="s">
        <v>500</v>
      </c>
      <c r="C636" s="292" t="s">
        <v>321</v>
      </c>
      <c r="D636" s="294" t="s">
        <v>388</v>
      </c>
      <c r="E636" s="230"/>
      <c r="F636" s="293" t="s">
        <v>1798</v>
      </c>
    </row>
    <row r="637" spans="1:6" ht="35.4" x14ac:dyDescent="0.25">
      <c r="A637" s="251">
        <v>707252</v>
      </c>
      <c r="B637" s="252" t="s">
        <v>1196</v>
      </c>
      <c r="C637" s="252" t="s">
        <v>65</v>
      </c>
      <c r="D637" s="432" t="s">
        <v>236</v>
      </c>
      <c r="E637" s="442"/>
      <c r="F637" s="495" t="s">
        <v>1755</v>
      </c>
    </row>
    <row r="638" spans="1:6" ht="35.4" x14ac:dyDescent="0.25">
      <c r="A638" s="251">
        <v>707253</v>
      </c>
      <c r="B638" s="252" t="s">
        <v>514</v>
      </c>
      <c r="C638" s="252" t="s">
        <v>330</v>
      </c>
      <c r="D638" s="432" t="s">
        <v>236</v>
      </c>
      <c r="E638" s="243"/>
      <c r="F638" s="495" t="s">
        <v>1755</v>
      </c>
    </row>
    <row r="639" spans="1:6" ht="35.4" x14ac:dyDescent="0.25">
      <c r="A639" s="251">
        <v>707254</v>
      </c>
      <c r="B639" s="252" t="s">
        <v>1197</v>
      </c>
      <c r="C639" s="252" t="s">
        <v>59</v>
      </c>
      <c r="D639" s="432" t="s">
        <v>236</v>
      </c>
      <c r="E639" s="442"/>
      <c r="F639" s="495" t="s">
        <v>1755</v>
      </c>
    </row>
    <row r="640" spans="1:6" ht="35.4" x14ac:dyDescent="0.25">
      <c r="A640" s="251">
        <v>707255</v>
      </c>
      <c r="B640" s="252" t="s">
        <v>1198</v>
      </c>
      <c r="C640" s="252" t="s">
        <v>77</v>
      </c>
      <c r="D640" s="432" t="s">
        <v>236</v>
      </c>
      <c r="E640" s="243"/>
      <c r="F640" s="495" t="s">
        <v>1755</v>
      </c>
    </row>
    <row r="641" spans="1:6" ht="35.4" x14ac:dyDescent="0.25">
      <c r="A641" s="251">
        <v>707256</v>
      </c>
      <c r="B641" s="252" t="s">
        <v>1199</v>
      </c>
      <c r="C641" s="252" t="s">
        <v>64</v>
      </c>
      <c r="D641" s="432" t="s">
        <v>236</v>
      </c>
      <c r="E641" s="442"/>
      <c r="F641" s="495" t="s">
        <v>1755</v>
      </c>
    </row>
    <row r="642" spans="1:6" ht="35.4" x14ac:dyDescent="0.25">
      <c r="A642" s="251">
        <v>707257</v>
      </c>
      <c r="B642" s="252" t="s">
        <v>1200</v>
      </c>
      <c r="C642" s="252" t="s">
        <v>156</v>
      </c>
      <c r="D642" s="432" t="s">
        <v>236</v>
      </c>
      <c r="E642" s="442"/>
      <c r="F642" s="495" t="s">
        <v>1755</v>
      </c>
    </row>
    <row r="643" spans="1:6" ht="35.4" x14ac:dyDescent="0.25">
      <c r="A643" s="251">
        <v>707258</v>
      </c>
      <c r="B643" s="252" t="s">
        <v>1201</v>
      </c>
      <c r="C643" s="252" t="s">
        <v>1202</v>
      </c>
      <c r="D643" s="432" t="s">
        <v>236</v>
      </c>
      <c r="E643" s="243"/>
      <c r="F643" s="495" t="s">
        <v>1755</v>
      </c>
    </row>
    <row r="644" spans="1:6" ht="35.4" x14ac:dyDescent="0.25">
      <c r="A644" s="251">
        <v>707259</v>
      </c>
      <c r="B644" s="252" t="s">
        <v>1203</v>
      </c>
      <c r="C644" s="252" t="s">
        <v>66</v>
      </c>
      <c r="D644" s="432" t="s">
        <v>236</v>
      </c>
      <c r="E644" s="243"/>
      <c r="F644" s="495" t="s">
        <v>1755</v>
      </c>
    </row>
    <row r="645" spans="1:6" ht="35.4" x14ac:dyDescent="0.25">
      <c r="A645" s="251">
        <v>707260</v>
      </c>
      <c r="B645" s="252" t="s">
        <v>1204</v>
      </c>
      <c r="C645" s="252" t="s">
        <v>64</v>
      </c>
      <c r="D645" s="432" t="s">
        <v>236</v>
      </c>
      <c r="E645" s="243"/>
      <c r="F645" s="495" t="s">
        <v>1755</v>
      </c>
    </row>
    <row r="646" spans="1:6" ht="35.4" x14ac:dyDescent="0.25">
      <c r="A646" s="317">
        <v>707261</v>
      </c>
      <c r="B646" s="305" t="s">
        <v>1205</v>
      </c>
      <c r="C646" s="305" t="s">
        <v>69</v>
      </c>
      <c r="D646" s="294" t="s">
        <v>237</v>
      </c>
      <c r="E646" s="299"/>
      <c r="F646" s="300" t="s">
        <v>1755</v>
      </c>
    </row>
    <row r="647" spans="1:6" ht="35.4" x14ac:dyDescent="0.25">
      <c r="A647" s="251">
        <v>707262</v>
      </c>
      <c r="B647" s="252" t="s">
        <v>1206</v>
      </c>
      <c r="C647" s="252" t="s">
        <v>142</v>
      </c>
      <c r="D647" s="432" t="s">
        <v>236</v>
      </c>
      <c r="E647" s="442"/>
      <c r="F647" s="495" t="s">
        <v>1755</v>
      </c>
    </row>
    <row r="648" spans="1:6" ht="35.4" x14ac:dyDescent="0.25">
      <c r="A648" s="251">
        <v>707263</v>
      </c>
      <c r="B648" s="252" t="s">
        <v>1207</v>
      </c>
      <c r="C648" s="252" t="s">
        <v>73</v>
      </c>
      <c r="D648" s="432" t="s">
        <v>236</v>
      </c>
      <c r="E648" s="442"/>
      <c r="F648" s="495" t="s">
        <v>1755</v>
      </c>
    </row>
    <row r="649" spans="1:6" ht="35.4" x14ac:dyDescent="0.25">
      <c r="A649" s="251">
        <v>707264</v>
      </c>
      <c r="B649" s="252" t="s">
        <v>1208</v>
      </c>
      <c r="C649" s="252" t="s">
        <v>97</v>
      </c>
      <c r="D649" s="432" t="s">
        <v>236</v>
      </c>
      <c r="E649" s="442"/>
      <c r="F649" s="495" t="s">
        <v>1755</v>
      </c>
    </row>
    <row r="650" spans="1:6" ht="35.4" x14ac:dyDescent="0.25">
      <c r="A650" s="251">
        <v>707265</v>
      </c>
      <c r="B650" s="252" t="s">
        <v>1209</v>
      </c>
      <c r="C650" s="252" t="s">
        <v>88</v>
      </c>
      <c r="D650" s="432" t="s">
        <v>236</v>
      </c>
      <c r="E650" s="442"/>
      <c r="F650" s="224" t="s">
        <v>1755</v>
      </c>
    </row>
    <row r="651" spans="1:6" ht="35.4" x14ac:dyDescent="0.25">
      <c r="A651" s="251">
        <v>707266</v>
      </c>
      <c r="B651" s="252" t="s">
        <v>1210</v>
      </c>
      <c r="C651" s="252" t="s">
        <v>1211</v>
      </c>
      <c r="D651" s="432" t="s">
        <v>236</v>
      </c>
      <c r="E651" s="442"/>
      <c r="F651" s="224" t="s">
        <v>1755</v>
      </c>
    </row>
    <row r="652" spans="1:6" ht="35.4" x14ac:dyDescent="0.25">
      <c r="A652" s="251">
        <v>707267</v>
      </c>
      <c r="B652" s="220" t="s">
        <v>1212</v>
      </c>
      <c r="C652" s="220" t="s">
        <v>115</v>
      </c>
      <c r="D652" s="432" t="s">
        <v>236</v>
      </c>
      <c r="E652" s="472"/>
      <c r="F652" s="224" t="s">
        <v>1755</v>
      </c>
    </row>
    <row r="653" spans="1:6" ht="35.4" x14ac:dyDescent="0.25">
      <c r="A653" s="317">
        <v>707268</v>
      </c>
      <c r="B653" s="318" t="s">
        <v>1213</v>
      </c>
      <c r="C653" s="318" t="s">
        <v>1214</v>
      </c>
      <c r="D653" s="294" t="s">
        <v>237</v>
      </c>
      <c r="E653" s="491"/>
      <c r="F653" s="319" t="s">
        <v>1755</v>
      </c>
    </row>
    <row r="654" spans="1:6" ht="35.4" x14ac:dyDescent="0.25">
      <c r="A654" s="251">
        <v>707269</v>
      </c>
      <c r="B654" s="252" t="s">
        <v>1215</v>
      </c>
      <c r="C654" s="252" t="s">
        <v>1216</v>
      </c>
      <c r="D654" s="432" t="s">
        <v>236</v>
      </c>
      <c r="E654" s="482"/>
      <c r="F654" s="224" t="s">
        <v>1755</v>
      </c>
    </row>
    <row r="655" spans="1:6" ht="35.4" x14ac:dyDescent="0.25">
      <c r="A655" s="215">
        <v>707270</v>
      </c>
      <c r="B655" s="216" t="s">
        <v>1768</v>
      </c>
      <c r="C655" s="216" t="s">
        <v>84</v>
      </c>
      <c r="D655" s="294" t="s">
        <v>236</v>
      </c>
      <c r="E655" s="454"/>
      <c r="F655" s="231"/>
    </row>
    <row r="656" spans="1:6" ht="35.4" x14ac:dyDescent="0.25">
      <c r="A656" s="251">
        <v>707271</v>
      </c>
      <c r="B656" s="252" t="s">
        <v>1217</v>
      </c>
      <c r="C656" s="252" t="s">
        <v>66</v>
      </c>
      <c r="D656" s="432" t="s">
        <v>236</v>
      </c>
      <c r="E656" s="469"/>
      <c r="F656" s="495" t="s">
        <v>1755</v>
      </c>
    </row>
    <row r="657" spans="1:6" ht="35.4" x14ac:dyDescent="0.25">
      <c r="A657" s="255">
        <v>707272</v>
      </c>
      <c r="B657" s="256" t="s">
        <v>1218</v>
      </c>
      <c r="C657" s="256" t="s">
        <v>131</v>
      </c>
      <c r="D657" s="294" t="s">
        <v>236</v>
      </c>
      <c r="E657" s="230"/>
      <c r="F657" s="498" t="s">
        <v>1751</v>
      </c>
    </row>
    <row r="658" spans="1:6" ht="35.4" x14ac:dyDescent="0.25">
      <c r="A658" s="251">
        <v>707273</v>
      </c>
      <c r="B658" s="220" t="s">
        <v>1219</v>
      </c>
      <c r="C658" s="220" t="s">
        <v>83</v>
      </c>
      <c r="D658" s="432" t="s">
        <v>236</v>
      </c>
      <c r="E658" s="442"/>
      <c r="F658" s="495" t="s">
        <v>1755</v>
      </c>
    </row>
    <row r="659" spans="1:6" ht="35.4" x14ac:dyDescent="0.25">
      <c r="A659" s="251">
        <v>707274</v>
      </c>
      <c r="B659" s="252" t="s">
        <v>1220</v>
      </c>
      <c r="C659" s="252" t="s">
        <v>69</v>
      </c>
      <c r="D659" s="432" t="s">
        <v>236</v>
      </c>
      <c r="E659" s="467"/>
      <c r="F659" s="518" t="s">
        <v>1755</v>
      </c>
    </row>
    <row r="660" spans="1:6" ht="35.4" x14ac:dyDescent="0.25">
      <c r="A660" s="251">
        <v>707276</v>
      </c>
      <c r="B660" s="252" t="s">
        <v>1221</v>
      </c>
      <c r="C660" s="252" t="s">
        <v>112</v>
      </c>
      <c r="D660" s="432" t="s">
        <v>236</v>
      </c>
      <c r="E660" s="442"/>
      <c r="F660" s="495" t="s">
        <v>1755</v>
      </c>
    </row>
    <row r="661" spans="1:6" ht="35.4" x14ac:dyDescent="0.25">
      <c r="A661" s="251">
        <v>707277</v>
      </c>
      <c r="B661" s="252" t="s">
        <v>1222</v>
      </c>
      <c r="C661" s="252" t="s">
        <v>78</v>
      </c>
      <c r="D661" s="432" t="s">
        <v>236</v>
      </c>
      <c r="E661" s="467"/>
      <c r="F661" s="495" t="s">
        <v>1755</v>
      </c>
    </row>
    <row r="662" spans="1:6" ht="35.4" x14ac:dyDescent="0.25">
      <c r="A662" s="251">
        <v>707278</v>
      </c>
      <c r="B662" s="220" t="s">
        <v>1223</v>
      </c>
      <c r="C662" s="220" t="s">
        <v>80</v>
      </c>
      <c r="D662" s="432" t="s">
        <v>236</v>
      </c>
      <c r="E662" s="442"/>
      <c r="F662" s="495" t="s">
        <v>1755</v>
      </c>
    </row>
    <row r="663" spans="1:6" ht="35.4" x14ac:dyDescent="0.25">
      <c r="A663" s="291">
        <v>707279</v>
      </c>
      <c r="B663" s="292" t="s">
        <v>1224</v>
      </c>
      <c r="C663" s="292" t="s">
        <v>133</v>
      </c>
      <c r="D663" s="294" t="s">
        <v>237</v>
      </c>
      <c r="E663" s="295"/>
      <c r="F663" s="296"/>
    </row>
    <row r="664" spans="1:6" ht="35.4" x14ac:dyDescent="0.25">
      <c r="A664" s="251">
        <v>707280</v>
      </c>
      <c r="B664" s="252" t="s">
        <v>1225</v>
      </c>
      <c r="C664" s="252" t="s">
        <v>572</v>
      </c>
      <c r="D664" s="432" t="s">
        <v>236</v>
      </c>
      <c r="E664" s="442"/>
      <c r="F664" s="495" t="s">
        <v>1755</v>
      </c>
    </row>
    <row r="665" spans="1:6" ht="35.4" x14ac:dyDescent="0.25">
      <c r="A665" s="251">
        <v>707281</v>
      </c>
      <c r="B665" s="252" t="s">
        <v>1226</v>
      </c>
      <c r="C665" s="252" t="s">
        <v>266</v>
      </c>
      <c r="D665" s="432" t="s">
        <v>236</v>
      </c>
      <c r="E665" s="442"/>
      <c r="F665" s="495" t="s">
        <v>1755</v>
      </c>
    </row>
    <row r="666" spans="1:6" ht="35.4" x14ac:dyDescent="0.25">
      <c r="A666" s="251">
        <v>707282</v>
      </c>
      <c r="B666" s="252" t="s">
        <v>1227</v>
      </c>
      <c r="C666" s="252" t="s">
        <v>1147</v>
      </c>
      <c r="D666" s="432" t="s">
        <v>236</v>
      </c>
      <c r="E666" s="243"/>
      <c r="F666" s="495" t="s">
        <v>1755</v>
      </c>
    </row>
    <row r="667" spans="1:6" ht="35.4" x14ac:dyDescent="0.25">
      <c r="A667" s="251">
        <v>707283</v>
      </c>
      <c r="B667" s="252" t="s">
        <v>554</v>
      </c>
      <c r="C667" s="252" t="s">
        <v>97</v>
      </c>
      <c r="D667" s="432" t="s">
        <v>236</v>
      </c>
      <c r="E667" s="442"/>
      <c r="F667" s="495" t="s">
        <v>1755</v>
      </c>
    </row>
    <row r="668" spans="1:6" ht="35.4" x14ac:dyDescent="0.25">
      <c r="A668" s="215">
        <v>707284</v>
      </c>
      <c r="B668" s="216" t="s">
        <v>1228</v>
      </c>
      <c r="C668" s="216" t="s">
        <v>69</v>
      </c>
      <c r="D668" s="294" t="s">
        <v>236</v>
      </c>
      <c r="E668" s="230"/>
      <c r="F668" s="528"/>
    </row>
    <row r="669" spans="1:6" ht="35.4" x14ac:dyDescent="0.25">
      <c r="A669" s="251">
        <v>707285</v>
      </c>
      <c r="B669" s="252" t="s">
        <v>1229</v>
      </c>
      <c r="C669" s="252" t="s">
        <v>133</v>
      </c>
      <c r="D669" s="432" t="s">
        <v>236</v>
      </c>
      <c r="E669" s="243"/>
      <c r="F669" s="495" t="s">
        <v>1755</v>
      </c>
    </row>
    <row r="670" spans="1:6" ht="35.4" x14ac:dyDescent="0.25">
      <c r="A670" s="291">
        <v>707286</v>
      </c>
      <c r="B670" s="292" t="s">
        <v>1230</v>
      </c>
      <c r="C670" s="292" t="s">
        <v>67</v>
      </c>
      <c r="D670" s="294" t="s">
        <v>237</v>
      </c>
      <c r="E670" s="295"/>
      <c r="F670" s="296"/>
    </row>
    <row r="671" spans="1:6" ht="35.4" x14ac:dyDescent="0.25">
      <c r="A671" s="251">
        <v>707287</v>
      </c>
      <c r="B671" s="252" t="s">
        <v>1231</v>
      </c>
      <c r="C671" s="252" t="s">
        <v>1232</v>
      </c>
      <c r="D671" s="432" t="s">
        <v>236</v>
      </c>
      <c r="E671" s="442"/>
      <c r="F671" s="224" t="s">
        <v>1755</v>
      </c>
    </row>
    <row r="672" spans="1:6" ht="35.4" x14ac:dyDescent="0.25">
      <c r="A672" s="251">
        <v>707288</v>
      </c>
      <c r="B672" s="252" t="s">
        <v>1233</v>
      </c>
      <c r="C672" s="252" t="s">
        <v>1234</v>
      </c>
      <c r="D672" s="432" t="s">
        <v>236</v>
      </c>
      <c r="E672" s="469"/>
      <c r="F672" s="495" t="s">
        <v>1755</v>
      </c>
    </row>
    <row r="673" spans="1:6" ht="35.4" x14ac:dyDescent="0.25">
      <c r="A673" s="251">
        <v>707289</v>
      </c>
      <c r="B673" s="252" t="s">
        <v>1235</v>
      </c>
      <c r="C673" s="252" t="s">
        <v>115</v>
      </c>
      <c r="D673" s="432" t="s">
        <v>236</v>
      </c>
      <c r="E673" s="442"/>
      <c r="F673" s="495" t="s">
        <v>1755</v>
      </c>
    </row>
    <row r="674" spans="1:6" ht="35.4" x14ac:dyDescent="0.25">
      <c r="A674" s="251">
        <v>707290</v>
      </c>
      <c r="B674" s="220" t="s">
        <v>1236</v>
      </c>
      <c r="C674" s="220" t="s">
        <v>137</v>
      </c>
      <c r="D674" s="432" t="s">
        <v>236</v>
      </c>
      <c r="E674" s="442"/>
      <c r="F674" s="495" t="s">
        <v>1755</v>
      </c>
    </row>
    <row r="675" spans="1:6" ht="35.4" x14ac:dyDescent="0.25">
      <c r="A675" s="251">
        <v>707291</v>
      </c>
      <c r="B675" s="220" t="s">
        <v>1237</v>
      </c>
      <c r="C675" s="220" t="s">
        <v>108</v>
      </c>
      <c r="D675" s="432" t="s">
        <v>236</v>
      </c>
      <c r="E675" s="243"/>
      <c r="F675" s="263" t="s">
        <v>1755</v>
      </c>
    </row>
    <row r="676" spans="1:6" ht="35.4" x14ac:dyDescent="0.25">
      <c r="A676" s="251">
        <v>707292</v>
      </c>
      <c r="B676" s="252" t="s">
        <v>1238</v>
      </c>
      <c r="C676" s="252" t="s">
        <v>1239</v>
      </c>
      <c r="D676" s="432" t="s">
        <v>236</v>
      </c>
      <c r="E676" s="254"/>
      <c r="F676" s="263" t="s">
        <v>1755</v>
      </c>
    </row>
    <row r="677" spans="1:6" ht="35.4" x14ac:dyDescent="0.25">
      <c r="A677" s="251">
        <v>707293</v>
      </c>
      <c r="B677" s="252" t="s">
        <v>1240</v>
      </c>
      <c r="C677" s="252" t="s">
        <v>86</v>
      </c>
      <c r="D677" s="432" t="s">
        <v>236</v>
      </c>
      <c r="E677" s="254"/>
      <c r="F677" s="224" t="s">
        <v>1755</v>
      </c>
    </row>
    <row r="678" spans="1:6" ht="35.4" x14ac:dyDescent="0.25">
      <c r="A678" s="251">
        <v>707294</v>
      </c>
      <c r="B678" s="252" t="s">
        <v>1241</v>
      </c>
      <c r="C678" s="252" t="s">
        <v>75</v>
      </c>
      <c r="D678" s="432" t="s">
        <v>236</v>
      </c>
      <c r="E678" s="254"/>
      <c r="F678" s="263" t="s">
        <v>1755</v>
      </c>
    </row>
    <row r="679" spans="1:6" ht="35.4" x14ac:dyDescent="0.25">
      <c r="A679" s="215">
        <v>707295</v>
      </c>
      <c r="B679" s="216" t="s">
        <v>1242</v>
      </c>
      <c r="C679" s="216" t="s">
        <v>67</v>
      </c>
      <c r="D679" s="294" t="s">
        <v>236</v>
      </c>
      <c r="E679" s="258"/>
      <c r="F679" s="514"/>
    </row>
    <row r="680" spans="1:6" ht="35.4" x14ac:dyDescent="0.25">
      <c r="A680" s="251">
        <v>707296</v>
      </c>
      <c r="B680" s="252" t="s">
        <v>1243</v>
      </c>
      <c r="C680" s="252" t="s">
        <v>66</v>
      </c>
      <c r="D680" s="432" t="s">
        <v>236</v>
      </c>
      <c r="E680" s="254"/>
      <c r="F680" s="263" t="s">
        <v>1755</v>
      </c>
    </row>
    <row r="681" spans="1:6" ht="35.4" x14ac:dyDescent="0.25">
      <c r="A681" s="251">
        <v>707297</v>
      </c>
      <c r="B681" s="252" t="s">
        <v>1244</v>
      </c>
      <c r="C681" s="252" t="s">
        <v>62</v>
      </c>
      <c r="D681" s="432" t="s">
        <v>236</v>
      </c>
      <c r="E681" s="254"/>
      <c r="F681" s="263" t="s">
        <v>1755</v>
      </c>
    </row>
    <row r="682" spans="1:6" ht="35.4" x14ac:dyDescent="0.25">
      <c r="A682" s="251">
        <v>707298</v>
      </c>
      <c r="B682" s="252" t="s">
        <v>1245</v>
      </c>
      <c r="C682" s="252" t="s">
        <v>265</v>
      </c>
      <c r="D682" s="432" t="s">
        <v>236</v>
      </c>
      <c r="E682" s="254"/>
      <c r="F682" s="263" t="s">
        <v>1755</v>
      </c>
    </row>
    <row r="683" spans="1:6" ht="35.4" x14ac:dyDescent="0.25">
      <c r="A683" s="251">
        <v>707299</v>
      </c>
      <c r="B683" s="220" t="s">
        <v>1246</v>
      </c>
      <c r="C683" s="220" t="s">
        <v>94</v>
      </c>
      <c r="D683" s="432" t="s">
        <v>236</v>
      </c>
      <c r="E683" s="254"/>
      <c r="F683" s="263" t="s">
        <v>1755</v>
      </c>
    </row>
    <row r="684" spans="1:6" ht="35.4" x14ac:dyDescent="0.25">
      <c r="A684" s="389">
        <v>707300</v>
      </c>
      <c r="B684" s="366" t="s">
        <v>1247</v>
      </c>
      <c r="C684" s="366" t="s">
        <v>85</v>
      </c>
      <c r="D684" s="294" t="s">
        <v>238</v>
      </c>
      <c r="E684" s="258" t="s">
        <v>1791</v>
      </c>
      <c r="F684" s="507"/>
    </row>
    <row r="685" spans="1:6" ht="35.4" x14ac:dyDescent="0.25">
      <c r="A685" s="251">
        <v>707301</v>
      </c>
      <c r="B685" s="252" t="s">
        <v>1248</v>
      </c>
      <c r="C685" s="252" t="s">
        <v>87</v>
      </c>
      <c r="D685" s="432" t="s">
        <v>236</v>
      </c>
      <c r="E685" s="261"/>
      <c r="F685" s="263" t="s">
        <v>1755</v>
      </c>
    </row>
    <row r="686" spans="1:6" ht="35.4" x14ac:dyDescent="0.25">
      <c r="A686" s="251">
        <v>707302</v>
      </c>
      <c r="B686" s="252" t="s">
        <v>1249</v>
      </c>
      <c r="C686" s="252" t="s">
        <v>62</v>
      </c>
      <c r="D686" s="432" t="s">
        <v>236</v>
      </c>
      <c r="E686" s="254"/>
      <c r="F686" s="263" t="s">
        <v>1755</v>
      </c>
    </row>
    <row r="687" spans="1:6" ht="35.4" x14ac:dyDescent="0.25">
      <c r="A687" s="291">
        <v>707303</v>
      </c>
      <c r="B687" s="292" t="s">
        <v>1250</v>
      </c>
      <c r="C687" s="292" t="s">
        <v>139</v>
      </c>
      <c r="D687" s="294" t="s">
        <v>388</v>
      </c>
      <c r="E687" s="258"/>
      <c r="F687" s="344" t="s">
        <v>1798</v>
      </c>
    </row>
    <row r="688" spans="1:6" ht="35.4" x14ac:dyDescent="0.25">
      <c r="A688" s="215">
        <v>707304</v>
      </c>
      <c r="B688" s="216" t="s">
        <v>1251</v>
      </c>
      <c r="C688" s="216" t="s">
        <v>103</v>
      </c>
      <c r="D688" s="294" t="s">
        <v>236</v>
      </c>
      <c r="E688" s="258"/>
      <c r="F688" s="272"/>
    </row>
    <row r="689" spans="1:6" ht="35.4" x14ac:dyDescent="0.25">
      <c r="A689" s="215">
        <v>707305</v>
      </c>
      <c r="B689" s="216" t="s">
        <v>1252</v>
      </c>
      <c r="C689" s="216" t="s">
        <v>64</v>
      </c>
      <c r="D689" s="294" t="s">
        <v>236</v>
      </c>
      <c r="E689" s="259"/>
      <c r="F689" s="272"/>
    </row>
    <row r="690" spans="1:6" ht="35.4" x14ac:dyDescent="0.25">
      <c r="A690" s="251">
        <v>707306</v>
      </c>
      <c r="B690" s="252" t="s">
        <v>1253</v>
      </c>
      <c r="C690" s="252" t="s">
        <v>98</v>
      </c>
      <c r="D690" s="432" t="s">
        <v>236</v>
      </c>
      <c r="E690" s="254"/>
      <c r="F690" s="263" t="s">
        <v>1755</v>
      </c>
    </row>
    <row r="691" spans="1:6" ht="35.4" x14ac:dyDescent="0.25">
      <c r="A691" s="215">
        <v>707307</v>
      </c>
      <c r="B691" s="216" t="s">
        <v>1071</v>
      </c>
      <c r="C691" s="216" t="s">
        <v>1072</v>
      </c>
      <c r="D691" s="294" t="s">
        <v>236</v>
      </c>
      <c r="E691" s="258"/>
      <c r="F691" s="514"/>
    </row>
    <row r="692" spans="1:6" ht="35.4" x14ac:dyDescent="0.25">
      <c r="A692" s="251">
        <v>707308</v>
      </c>
      <c r="B692" s="252" t="s">
        <v>1254</v>
      </c>
      <c r="C692" s="252" t="s">
        <v>64</v>
      </c>
      <c r="D692" s="432" t="s">
        <v>236</v>
      </c>
      <c r="E692" s="261"/>
      <c r="F692" s="263" t="s">
        <v>1755</v>
      </c>
    </row>
    <row r="693" spans="1:6" ht="35.4" x14ac:dyDescent="0.25">
      <c r="A693" s="291">
        <v>707309</v>
      </c>
      <c r="B693" s="292" t="s">
        <v>1255</v>
      </c>
      <c r="C693" s="292" t="s">
        <v>341</v>
      </c>
      <c r="D693" s="294" t="s">
        <v>237</v>
      </c>
      <c r="E693" s="330"/>
      <c r="F693" s="285"/>
    </row>
    <row r="694" spans="1:6" ht="35.4" x14ac:dyDescent="0.25">
      <c r="A694" s="251">
        <v>707310</v>
      </c>
      <c r="B694" s="252" t="s">
        <v>1256</v>
      </c>
      <c r="C694" s="252" t="s">
        <v>64</v>
      </c>
      <c r="D694" s="432" t="s">
        <v>236</v>
      </c>
      <c r="E694" s="254"/>
      <c r="F694" s="263" t="s">
        <v>1755</v>
      </c>
    </row>
    <row r="695" spans="1:6" ht="35.4" x14ac:dyDescent="0.25">
      <c r="A695" s="251">
        <v>707311</v>
      </c>
      <c r="B695" s="252" t="s">
        <v>1257</v>
      </c>
      <c r="C695" s="252" t="s">
        <v>66</v>
      </c>
      <c r="D695" s="432" t="s">
        <v>236</v>
      </c>
      <c r="E695" s="261"/>
      <c r="F695" s="263" t="s">
        <v>1755</v>
      </c>
    </row>
    <row r="696" spans="1:6" ht="40.200000000000003" x14ac:dyDescent="0.25">
      <c r="A696" s="215">
        <v>707312</v>
      </c>
      <c r="B696" s="216" t="s">
        <v>1258</v>
      </c>
      <c r="C696" s="216" t="s">
        <v>1259</v>
      </c>
      <c r="D696" s="294" t="s">
        <v>236</v>
      </c>
      <c r="E696" s="258"/>
      <c r="F696" s="497"/>
    </row>
    <row r="697" spans="1:6" ht="35.4" x14ac:dyDescent="0.25">
      <c r="A697" s="215">
        <v>707313</v>
      </c>
      <c r="B697" s="216" t="s">
        <v>1260</v>
      </c>
      <c r="C697" s="216" t="s">
        <v>1261</v>
      </c>
      <c r="D697" s="294" t="s">
        <v>236</v>
      </c>
      <c r="E697" s="259"/>
      <c r="F697" s="521"/>
    </row>
    <row r="698" spans="1:6" ht="35.4" x14ac:dyDescent="0.25">
      <c r="A698" s="351">
        <v>707314</v>
      </c>
      <c r="B698" s="352" t="s">
        <v>1262</v>
      </c>
      <c r="C698" s="352" t="s">
        <v>66</v>
      </c>
      <c r="D698" s="294" t="s">
        <v>238</v>
      </c>
      <c r="E698" s="258"/>
      <c r="F698" s="535" t="s">
        <v>1751</v>
      </c>
    </row>
    <row r="699" spans="1:6" ht="35.4" x14ac:dyDescent="0.25">
      <c r="A699" s="251">
        <v>707315</v>
      </c>
      <c r="B699" s="252" t="s">
        <v>1263</v>
      </c>
      <c r="C699" s="252" t="s">
        <v>85</v>
      </c>
      <c r="D699" s="432" t="s">
        <v>236</v>
      </c>
      <c r="E699" s="254"/>
      <c r="F699" s="263" t="s">
        <v>1755</v>
      </c>
    </row>
    <row r="700" spans="1:6" ht="35.4" x14ac:dyDescent="0.25">
      <c r="A700" s="291">
        <v>707316</v>
      </c>
      <c r="B700" s="292" t="s">
        <v>1264</v>
      </c>
      <c r="C700" s="292" t="s">
        <v>93</v>
      </c>
      <c r="D700" s="294" t="s">
        <v>237</v>
      </c>
      <c r="E700" s="330"/>
      <c r="F700" s="232"/>
    </row>
    <row r="701" spans="1:6" ht="35.4" x14ac:dyDescent="0.25">
      <c r="A701" s="251">
        <v>707317</v>
      </c>
      <c r="B701" s="252" t="s">
        <v>1265</v>
      </c>
      <c r="C701" s="252" t="s">
        <v>1266</v>
      </c>
      <c r="D701" s="432" t="s">
        <v>236</v>
      </c>
      <c r="E701" s="254"/>
      <c r="F701" s="263" t="s">
        <v>1755</v>
      </c>
    </row>
    <row r="702" spans="1:6" ht="35.4" x14ac:dyDescent="0.25">
      <c r="A702" s="251">
        <v>707318</v>
      </c>
      <c r="B702" s="252" t="s">
        <v>1267</v>
      </c>
      <c r="C702" s="252" t="s">
        <v>132</v>
      </c>
      <c r="D702" s="432" t="s">
        <v>236</v>
      </c>
      <c r="E702" s="254"/>
      <c r="F702" s="263" t="s">
        <v>1755</v>
      </c>
    </row>
    <row r="703" spans="1:6" ht="35.4" x14ac:dyDescent="0.25">
      <c r="A703" s="291">
        <v>707319</v>
      </c>
      <c r="B703" s="292" t="s">
        <v>1268</v>
      </c>
      <c r="C703" s="292" t="s">
        <v>115</v>
      </c>
      <c r="D703" s="294" t="s">
        <v>237</v>
      </c>
      <c r="E703" s="330"/>
      <c r="F703" s="285"/>
    </row>
    <row r="704" spans="1:6" ht="40.200000000000003" x14ac:dyDescent="0.25">
      <c r="A704" s="215">
        <v>707320</v>
      </c>
      <c r="B704" s="216" t="s">
        <v>1269</v>
      </c>
      <c r="C704" s="216" t="s">
        <v>1270</v>
      </c>
      <c r="D704" s="294" t="s">
        <v>236</v>
      </c>
      <c r="E704" s="259"/>
      <c r="F704" s="497"/>
    </row>
    <row r="705" spans="1:6" ht="35.4" x14ac:dyDescent="0.25">
      <c r="A705" s="251">
        <v>707321</v>
      </c>
      <c r="B705" s="252" t="s">
        <v>1271</v>
      </c>
      <c r="C705" s="252" t="s">
        <v>282</v>
      </c>
      <c r="D705" s="432" t="s">
        <v>236</v>
      </c>
      <c r="E705" s="254"/>
      <c r="F705" s="263" t="s">
        <v>1755</v>
      </c>
    </row>
    <row r="706" spans="1:6" ht="35.4" x14ac:dyDescent="0.25">
      <c r="A706" s="291">
        <v>707322</v>
      </c>
      <c r="B706" s="292" t="s">
        <v>1272</v>
      </c>
      <c r="C706" s="292" t="s">
        <v>81</v>
      </c>
      <c r="D706" s="294" t="s">
        <v>237</v>
      </c>
      <c r="E706" s="330"/>
      <c r="F706" s="333"/>
    </row>
    <row r="707" spans="1:6" ht="35.4" x14ac:dyDescent="0.25">
      <c r="A707" s="251">
        <v>707323</v>
      </c>
      <c r="B707" s="252" t="s">
        <v>1273</v>
      </c>
      <c r="C707" s="252" t="s">
        <v>106</v>
      </c>
      <c r="D707" s="432" t="s">
        <v>236</v>
      </c>
      <c r="E707" s="261"/>
      <c r="F707" s="263" t="s">
        <v>1755</v>
      </c>
    </row>
    <row r="708" spans="1:6" ht="35.4" x14ac:dyDescent="0.25">
      <c r="A708" s="251">
        <v>707324</v>
      </c>
      <c r="B708" s="252" t="s">
        <v>1274</v>
      </c>
      <c r="C708" s="252" t="s">
        <v>1275</v>
      </c>
      <c r="D708" s="432" t="s">
        <v>236</v>
      </c>
      <c r="E708" s="442"/>
      <c r="F708" s="224" t="s">
        <v>1755</v>
      </c>
    </row>
    <row r="709" spans="1:6" ht="35.4" x14ac:dyDescent="0.25">
      <c r="A709" s="251">
        <v>707325</v>
      </c>
      <c r="B709" s="252" t="s">
        <v>1276</v>
      </c>
      <c r="C709" s="252" t="s">
        <v>62</v>
      </c>
      <c r="D709" s="432" t="s">
        <v>236</v>
      </c>
      <c r="E709" s="442"/>
      <c r="F709" s="224" t="s">
        <v>1755</v>
      </c>
    </row>
    <row r="710" spans="1:6" ht="35.4" x14ac:dyDescent="0.25">
      <c r="A710" s="251">
        <v>707326</v>
      </c>
      <c r="B710" s="252" t="s">
        <v>1277</v>
      </c>
      <c r="C710" s="252" t="s">
        <v>67</v>
      </c>
      <c r="D710" s="432" t="s">
        <v>236</v>
      </c>
      <c r="E710" s="442"/>
      <c r="F710" s="224" t="s">
        <v>1755</v>
      </c>
    </row>
    <row r="711" spans="1:6" ht="35.4" x14ac:dyDescent="0.25">
      <c r="A711" s="255">
        <v>707327</v>
      </c>
      <c r="B711" s="256" t="s">
        <v>1278</v>
      </c>
      <c r="C711" s="256" t="s">
        <v>97</v>
      </c>
      <c r="D711" s="294" t="s">
        <v>236</v>
      </c>
      <c r="E711" s="230"/>
      <c r="F711" s="242" t="s">
        <v>1751</v>
      </c>
    </row>
    <row r="712" spans="1:6" ht="35.4" x14ac:dyDescent="0.25">
      <c r="A712" s="251">
        <v>707328</v>
      </c>
      <c r="B712" s="252" t="s">
        <v>1279</v>
      </c>
      <c r="C712" s="252" t="s">
        <v>110</v>
      </c>
      <c r="D712" s="432" t="s">
        <v>236</v>
      </c>
      <c r="E712" s="442"/>
      <c r="F712" s="224" t="s">
        <v>1755</v>
      </c>
    </row>
    <row r="713" spans="1:6" ht="35.4" x14ac:dyDescent="0.25">
      <c r="A713" s="251">
        <v>707329</v>
      </c>
      <c r="B713" s="252" t="s">
        <v>1280</v>
      </c>
      <c r="C713" s="252" t="s">
        <v>137</v>
      </c>
      <c r="D713" s="432" t="s">
        <v>236</v>
      </c>
      <c r="E713" s="442"/>
      <c r="F713" s="224" t="s">
        <v>1755</v>
      </c>
    </row>
    <row r="714" spans="1:6" ht="35.4" x14ac:dyDescent="0.25">
      <c r="A714" s="251">
        <v>707330</v>
      </c>
      <c r="B714" s="252" t="s">
        <v>1281</v>
      </c>
      <c r="C714" s="252" t="s">
        <v>126</v>
      </c>
      <c r="D714" s="432" t="s">
        <v>236</v>
      </c>
      <c r="E714" s="442"/>
      <c r="F714" s="224" t="s">
        <v>1755</v>
      </c>
    </row>
    <row r="715" spans="1:6" ht="35.4" x14ac:dyDescent="0.25">
      <c r="A715" s="251">
        <v>707331</v>
      </c>
      <c r="B715" s="252" t="s">
        <v>1282</v>
      </c>
      <c r="C715" s="252" t="s">
        <v>249</v>
      </c>
      <c r="D715" s="432" t="s">
        <v>236</v>
      </c>
      <c r="E715" s="243"/>
      <c r="F715" s="224" t="s">
        <v>1755</v>
      </c>
    </row>
    <row r="716" spans="1:6" ht="35.4" x14ac:dyDescent="0.25">
      <c r="A716" s="291">
        <v>707332</v>
      </c>
      <c r="B716" s="292" t="s">
        <v>1283</v>
      </c>
      <c r="C716" s="292" t="s">
        <v>101</v>
      </c>
      <c r="D716" s="294" t="s">
        <v>237</v>
      </c>
      <c r="E716" s="213" t="s">
        <v>1791</v>
      </c>
      <c r="F716" s="232"/>
    </row>
    <row r="717" spans="1:6" ht="35.4" x14ac:dyDescent="0.25">
      <c r="A717" s="215">
        <v>707333</v>
      </c>
      <c r="B717" s="216" t="s">
        <v>1284</v>
      </c>
      <c r="C717" s="216" t="s">
        <v>98</v>
      </c>
      <c r="D717" s="294" t="s">
        <v>236</v>
      </c>
      <c r="E717" s="230"/>
      <c r="F717" s="231"/>
    </row>
    <row r="718" spans="1:6" ht="35.4" x14ac:dyDescent="0.25">
      <c r="A718" s="291">
        <v>707334</v>
      </c>
      <c r="B718" s="292" t="s">
        <v>1285</v>
      </c>
      <c r="C718" s="292" t="s">
        <v>188</v>
      </c>
      <c r="D718" s="294" t="s">
        <v>388</v>
      </c>
      <c r="E718" s="230"/>
      <c r="F718" s="214" t="s">
        <v>1798</v>
      </c>
    </row>
    <row r="719" spans="1:6" ht="35.4" x14ac:dyDescent="0.25">
      <c r="A719" s="251">
        <v>707335</v>
      </c>
      <c r="B719" s="252" t="s">
        <v>1286</v>
      </c>
      <c r="C719" s="252" t="s">
        <v>82</v>
      </c>
      <c r="D719" s="432" t="s">
        <v>236</v>
      </c>
      <c r="E719" s="442"/>
      <c r="F719" s="224" t="s">
        <v>1755</v>
      </c>
    </row>
    <row r="720" spans="1:6" ht="35.4" x14ac:dyDescent="0.25">
      <c r="A720" s="251">
        <v>707336</v>
      </c>
      <c r="B720" s="252" t="s">
        <v>1287</v>
      </c>
      <c r="C720" s="252" t="s">
        <v>67</v>
      </c>
      <c r="D720" s="432" t="s">
        <v>236</v>
      </c>
      <c r="E720" s="442"/>
      <c r="F720" s="224" t="s">
        <v>1755</v>
      </c>
    </row>
    <row r="721" spans="1:6" ht="35.4" x14ac:dyDescent="0.25">
      <c r="A721" s="251">
        <v>707337</v>
      </c>
      <c r="B721" s="252" t="s">
        <v>1288</v>
      </c>
      <c r="C721" s="252" t="s">
        <v>64</v>
      </c>
      <c r="D721" s="432" t="s">
        <v>236</v>
      </c>
      <c r="E721" s="442"/>
      <c r="F721" s="224" t="s">
        <v>1755</v>
      </c>
    </row>
    <row r="722" spans="1:6" ht="35.4" x14ac:dyDescent="0.25">
      <c r="A722" s="251">
        <v>707338</v>
      </c>
      <c r="B722" s="252" t="s">
        <v>1289</v>
      </c>
      <c r="C722" s="252" t="s">
        <v>1290</v>
      </c>
      <c r="D722" s="432" t="s">
        <v>236</v>
      </c>
      <c r="E722" s="442"/>
      <c r="F722" s="224" t="s">
        <v>1755</v>
      </c>
    </row>
    <row r="723" spans="1:6" ht="35.4" x14ac:dyDescent="0.25">
      <c r="A723" s="215">
        <v>707339</v>
      </c>
      <c r="B723" s="216" t="s">
        <v>1769</v>
      </c>
      <c r="C723" s="216" t="s">
        <v>64</v>
      </c>
      <c r="D723" s="294" t="s">
        <v>236</v>
      </c>
      <c r="E723" s="230"/>
      <c r="F723" s="231"/>
    </row>
    <row r="724" spans="1:6" ht="35.4" x14ac:dyDescent="0.25">
      <c r="A724" s="251">
        <v>707340</v>
      </c>
      <c r="B724" s="252" t="s">
        <v>1291</v>
      </c>
      <c r="C724" s="252" t="s">
        <v>62</v>
      </c>
      <c r="D724" s="432" t="s">
        <v>236</v>
      </c>
      <c r="E724" s="442"/>
      <c r="F724" s="224" t="s">
        <v>1755</v>
      </c>
    </row>
    <row r="725" spans="1:6" ht="35.4" x14ac:dyDescent="0.25">
      <c r="A725" s="255">
        <v>707341</v>
      </c>
      <c r="B725" s="256" t="s">
        <v>1292</v>
      </c>
      <c r="C725" s="256" t="s">
        <v>87</v>
      </c>
      <c r="D725" s="294" t="s">
        <v>236</v>
      </c>
      <c r="E725" s="230"/>
      <c r="F725" s="264" t="s">
        <v>1751</v>
      </c>
    </row>
    <row r="726" spans="1:6" ht="35.4" x14ac:dyDescent="0.25">
      <c r="A726" s="251">
        <v>707342</v>
      </c>
      <c r="B726" s="252" t="s">
        <v>1293</v>
      </c>
      <c r="C726" s="252" t="s">
        <v>87</v>
      </c>
      <c r="D726" s="432" t="s">
        <v>236</v>
      </c>
      <c r="E726" s="442"/>
      <c r="F726" s="224" t="s">
        <v>1755</v>
      </c>
    </row>
    <row r="727" spans="1:6" ht="35.4" x14ac:dyDescent="0.25">
      <c r="A727" s="215">
        <v>707343</v>
      </c>
      <c r="B727" s="216" t="s">
        <v>1294</v>
      </c>
      <c r="C727" s="216" t="s">
        <v>78</v>
      </c>
      <c r="D727" s="294" t="s">
        <v>236</v>
      </c>
      <c r="E727" s="454"/>
      <c r="F727" s="231"/>
    </row>
    <row r="728" spans="1:6" ht="35.4" x14ac:dyDescent="0.25">
      <c r="A728" s="291">
        <v>707344</v>
      </c>
      <c r="B728" s="292" t="s">
        <v>1295</v>
      </c>
      <c r="C728" s="292" t="s">
        <v>65</v>
      </c>
      <c r="D728" s="294" t="s">
        <v>237</v>
      </c>
      <c r="E728" s="295"/>
      <c r="F728" s="321"/>
    </row>
    <row r="729" spans="1:6" ht="35.4" x14ac:dyDescent="0.25">
      <c r="A729" s="251">
        <v>707345</v>
      </c>
      <c r="B729" s="252" t="s">
        <v>1296</v>
      </c>
      <c r="C729" s="252" t="s">
        <v>64</v>
      </c>
      <c r="D729" s="432" t="s">
        <v>236</v>
      </c>
      <c r="E729" s="442"/>
      <c r="F729" s="224" t="s">
        <v>1755</v>
      </c>
    </row>
    <row r="730" spans="1:6" ht="35.4" x14ac:dyDescent="0.25">
      <c r="A730" s="251">
        <v>707347</v>
      </c>
      <c r="B730" s="252" t="s">
        <v>1297</v>
      </c>
      <c r="C730" s="252" t="s">
        <v>504</v>
      </c>
      <c r="D730" s="432" t="s">
        <v>236</v>
      </c>
      <c r="E730" s="243"/>
      <c r="F730" s="224" t="s">
        <v>1755</v>
      </c>
    </row>
    <row r="731" spans="1:6" ht="35.4" x14ac:dyDescent="0.25">
      <c r="A731" s="251">
        <v>707348</v>
      </c>
      <c r="B731" s="252" t="s">
        <v>1298</v>
      </c>
      <c r="C731" s="252" t="s">
        <v>65</v>
      </c>
      <c r="D731" s="432" t="s">
        <v>236</v>
      </c>
      <c r="E731" s="442"/>
      <c r="F731" s="224" t="s">
        <v>1755</v>
      </c>
    </row>
    <row r="732" spans="1:6" ht="35.4" x14ac:dyDescent="0.25">
      <c r="A732" s="291">
        <v>707349</v>
      </c>
      <c r="B732" s="292" t="s">
        <v>1299</v>
      </c>
      <c r="C732" s="292" t="s">
        <v>156</v>
      </c>
      <c r="D732" s="294" t="s">
        <v>237</v>
      </c>
      <c r="E732" s="213" t="s">
        <v>1791</v>
      </c>
      <c r="F732" s="232"/>
    </row>
    <row r="733" spans="1:6" ht="35.4" x14ac:dyDescent="0.25">
      <c r="A733" s="251">
        <v>707350</v>
      </c>
      <c r="B733" s="252" t="s">
        <v>1300</v>
      </c>
      <c r="C733" s="252" t="s">
        <v>1301</v>
      </c>
      <c r="D733" s="432" t="s">
        <v>236</v>
      </c>
      <c r="E733" s="442"/>
      <c r="F733" s="224" t="s">
        <v>1755</v>
      </c>
    </row>
    <row r="734" spans="1:6" ht="35.4" x14ac:dyDescent="0.25">
      <c r="A734" s="291">
        <v>707351</v>
      </c>
      <c r="B734" s="292" t="s">
        <v>1302</v>
      </c>
      <c r="C734" s="292" t="s">
        <v>132</v>
      </c>
      <c r="D734" s="294" t="s">
        <v>237</v>
      </c>
      <c r="E734" s="295"/>
      <c r="F734" s="232"/>
    </row>
    <row r="735" spans="1:6" ht="40.200000000000003" x14ac:dyDescent="0.25">
      <c r="A735" s="215">
        <v>707352</v>
      </c>
      <c r="B735" s="216" t="s">
        <v>1303</v>
      </c>
      <c r="C735" s="216" t="s">
        <v>84</v>
      </c>
      <c r="D735" s="294" t="s">
        <v>236</v>
      </c>
      <c r="E735" s="454"/>
      <c r="F735" s="260"/>
    </row>
    <row r="736" spans="1:6" ht="34.799999999999997" x14ac:dyDescent="0.25">
      <c r="A736" s="265">
        <v>707353</v>
      </c>
      <c r="B736" s="266" t="s">
        <v>1304</v>
      </c>
      <c r="C736" s="266" t="s">
        <v>311</v>
      </c>
      <c r="D736" s="441" t="s">
        <v>236</v>
      </c>
      <c r="E736" s="484"/>
      <c r="F736" s="267" t="s">
        <v>1770</v>
      </c>
    </row>
    <row r="737" spans="1:6" ht="35.4" x14ac:dyDescent="0.25">
      <c r="A737" s="251">
        <v>707354</v>
      </c>
      <c r="B737" s="220" t="s">
        <v>1305</v>
      </c>
      <c r="C737" s="220" t="s">
        <v>70</v>
      </c>
      <c r="D737" s="432" t="s">
        <v>236</v>
      </c>
      <c r="E737" s="442"/>
      <c r="F737" s="224" t="s">
        <v>1755</v>
      </c>
    </row>
    <row r="738" spans="1:6" ht="35.4" x14ac:dyDescent="0.25">
      <c r="A738" s="251">
        <v>707355</v>
      </c>
      <c r="B738" s="220" t="s">
        <v>1306</v>
      </c>
      <c r="C738" s="220" t="s">
        <v>64</v>
      </c>
      <c r="D738" s="432" t="s">
        <v>236</v>
      </c>
      <c r="E738" s="442"/>
      <c r="F738" s="224" t="s">
        <v>1755</v>
      </c>
    </row>
    <row r="739" spans="1:6" ht="35.4" x14ac:dyDescent="0.25">
      <c r="A739" s="251">
        <v>707356</v>
      </c>
      <c r="B739" s="220" t="s">
        <v>1307</v>
      </c>
      <c r="C739" s="220" t="s">
        <v>81</v>
      </c>
      <c r="D739" s="432" t="s">
        <v>236</v>
      </c>
      <c r="E739" s="442"/>
      <c r="F739" s="224" t="s">
        <v>1755</v>
      </c>
    </row>
    <row r="740" spans="1:6" ht="35.4" x14ac:dyDescent="0.25">
      <c r="A740" s="226">
        <v>707357</v>
      </c>
      <c r="B740" s="227" t="s">
        <v>1526</v>
      </c>
      <c r="C740" s="227" t="s">
        <v>1527</v>
      </c>
      <c r="D740" s="294" t="s">
        <v>236</v>
      </c>
      <c r="E740" s="230"/>
      <c r="F740" s="240" t="s">
        <v>1751</v>
      </c>
    </row>
    <row r="741" spans="1:6" ht="35.4" x14ac:dyDescent="0.25">
      <c r="A741" s="268">
        <v>707358</v>
      </c>
      <c r="B741" s="269" t="s">
        <v>1325</v>
      </c>
      <c r="C741" s="269" t="s">
        <v>66</v>
      </c>
      <c r="D741" s="432" t="s">
        <v>236</v>
      </c>
      <c r="E741" s="487"/>
      <c r="F741" s="224" t="s">
        <v>1755</v>
      </c>
    </row>
    <row r="742" spans="1:6" ht="35.4" x14ac:dyDescent="0.25">
      <c r="A742" s="215">
        <v>707359</v>
      </c>
      <c r="B742" s="216" t="s">
        <v>1326</v>
      </c>
      <c r="C742" s="216" t="s">
        <v>1327</v>
      </c>
      <c r="D742" s="294" t="s">
        <v>236</v>
      </c>
      <c r="E742" s="451"/>
      <c r="F742" s="236"/>
    </row>
    <row r="743" spans="1:6" ht="35.4" x14ac:dyDescent="0.25">
      <c r="A743" s="215">
        <v>707360</v>
      </c>
      <c r="B743" s="216" t="s">
        <v>1771</v>
      </c>
      <c r="C743" s="216" t="s">
        <v>64</v>
      </c>
      <c r="D743" s="294" t="s">
        <v>236</v>
      </c>
      <c r="E743" s="451"/>
      <c r="F743" s="236"/>
    </row>
    <row r="744" spans="1:6" ht="35.4" x14ac:dyDescent="0.25">
      <c r="A744" s="215">
        <v>707361</v>
      </c>
      <c r="B744" s="216" t="s">
        <v>1328</v>
      </c>
      <c r="C744" s="216" t="s">
        <v>66</v>
      </c>
      <c r="D744" s="294" t="s">
        <v>236</v>
      </c>
      <c r="E744" s="451"/>
      <c r="F744" s="236"/>
    </row>
    <row r="745" spans="1:6" ht="35.4" x14ac:dyDescent="0.25">
      <c r="A745" s="268">
        <v>707362</v>
      </c>
      <c r="B745" s="269" t="s">
        <v>1329</v>
      </c>
      <c r="C745" s="269" t="s">
        <v>246</v>
      </c>
      <c r="D745" s="432" t="s">
        <v>236</v>
      </c>
      <c r="E745" s="446"/>
      <c r="F745" s="224" t="s">
        <v>1755</v>
      </c>
    </row>
    <row r="746" spans="1:6" ht="35.4" x14ac:dyDescent="0.25">
      <c r="A746" s="268">
        <v>707363</v>
      </c>
      <c r="B746" s="269" t="s">
        <v>1330</v>
      </c>
      <c r="C746" s="269" t="s">
        <v>85</v>
      </c>
      <c r="D746" s="432" t="s">
        <v>236</v>
      </c>
      <c r="E746" s="446"/>
      <c r="F746" s="224" t="s">
        <v>1755</v>
      </c>
    </row>
    <row r="747" spans="1:6" ht="35.4" x14ac:dyDescent="0.25">
      <c r="A747" s="268">
        <v>707364</v>
      </c>
      <c r="B747" s="269" t="s">
        <v>1331</v>
      </c>
      <c r="C747" s="269" t="s">
        <v>1332</v>
      </c>
      <c r="D747" s="432" t="s">
        <v>236</v>
      </c>
      <c r="E747" s="446"/>
      <c r="F747" s="224" t="s">
        <v>1755</v>
      </c>
    </row>
    <row r="748" spans="1:6" ht="35.4" x14ac:dyDescent="0.55000000000000004">
      <c r="A748" s="268">
        <v>707365</v>
      </c>
      <c r="B748" s="269" t="s">
        <v>1333</v>
      </c>
      <c r="C748" s="269" t="s">
        <v>1334</v>
      </c>
      <c r="D748" s="432" t="s">
        <v>236</v>
      </c>
      <c r="E748" s="493"/>
      <c r="F748" s="224" t="s">
        <v>1755</v>
      </c>
    </row>
    <row r="749" spans="1:6" ht="35.4" x14ac:dyDescent="0.25">
      <c r="A749" s="291">
        <v>707366</v>
      </c>
      <c r="B749" s="292" t="s">
        <v>1335</v>
      </c>
      <c r="C749" s="292" t="s">
        <v>1336</v>
      </c>
      <c r="D749" s="294" t="s">
        <v>237</v>
      </c>
      <c r="E749" s="213" t="s">
        <v>1791</v>
      </c>
      <c r="F749" s="232"/>
    </row>
    <row r="750" spans="1:6" ht="35.4" x14ac:dyDescent="0.25">
      <c r="A750" s="268">
        <v>707367</v>
      </c>
      <c r="B750" s="269" t="s">
        <v>1337</v>
      </c>
      <c r="C750" s="269" t="s">
        <v>343</v>
      </c>
      <c r="D750" s="432" t="s">
        <v>236</v>
      </c>
      <c r="E750" s="446"/>
      <c r="F750" s="224" t="s">
        <v>1755</v>
      </c>
    </row>
    <row r="751" spans="1:6" ht="35.4" x14ac:dyDescent="0.25">
      <c r="A751" s="291">
        <v>707368</v>
      </c>
      <c r="B751" s="292" t="s">
        <v>1338</v>
      </c>
      <c r="C751" s="292" t="s">
        <v>135</v>
      </c>
      <c r="D751" s="294" t="s">
        <v>237</v>
      </c>
      <c r="E751" s="353"/>
      <c r="F751" s="232"/>
    </row>
    <row r="752" spans="1:6" ht="35.4" x14ac:dyDescent="0.25">
      <c r="A752" s="268">
        <v>707369</v>
      </c>
      <c r="B752" s="269" t="s">
        <v>1339</v>
      </c>
      <c r="C752" s="269" t="s">
        <v>1340</v>
      </c>
      <c r="D752" s="432" t="s">
        <v>236</v>
      </c>
      <c r="E752" s="463"/>
      <c r="F752" s="224" t="s">
        <v>1755</v>
      </c>
    </row>
    <row r="753" spans="1:6" ht="35.4" x14ac:dyDescent="0.25">
      <c r="A753" s="215">
        <v>707370</v>
      </c>
      <c r="B753" s="216" t="s">
        <v>1341</v>
      </c>
      <c r="C753" s="216" t="s">
        <v>274</v>
      </c>
      <c r="D753" s="294" t="s">
        <v>236</v>
      </c>
      <c r="E753" s="480"/>
      <c r="F753" s="236"/>
    </row>
    <row r="754" spans="1:6" ht="35.4" x14ac:dyDescent="0.25">
      <c r="A754" s="291">
        <v>707371</v>
      </c>
      <c r="B754" s="292" t="s">
        <v>1342</v>
      </c>
      <c r="C754" s="292" t="s">
        <v>62</v>
      </c>
      <c r="D754" s="294" t="s">
        <v>237</v>
      </c>
      <c r="E754" s="354"/>
      <c r="F754" s="232"/>
    </row>
    <row r="755" spans="1:6" ht="35.4" x14ac:dyDescent="0.25">
      <c r="A755" s="268">
        <v>707372</v>
      </c>
      <c r="B755" s="269" t="s">
        <v>1343</v>
      </c>
      <c r="C755" s="269" t="s">
        <v>1344</v>
      </c>
      <c r="D755" s="432" t="s">
        <v>236</v>
      </c>
      <c r="E755" s="463"/>
      <c r="F755" s="224" t="s">
        <v>1755</v>
      </c>
    </row>
    <row r="756" spans="1:6" ht="35.4" x14ac:dyDescent="0.25">
      <c r="A756" s="268">
        <v>707373</v>
      </c>
      <c r="B756" s="269" t="s">
        <v>1345</v>
      </c>
      <c r="C756" s="269" t="s">
        <v>67</v>
      </c>
      <c r="D756" s="432" t="s">
        <v>236</v>
      </c>
      <c r="E756" s="446"/>
      <c r="F756" s="224" t="s">
        <v>1755</v>
      </c>
    </row>
    <row r="757" spans="1:6" ht="35.4" x14ac:dyDescent="0.25">
      <c r="A757" s="215">
        <v>707374</v>
      </c>
      <c r="B757" s="216" t="s">
        <v>1346</v>
      </c>
      <c r="C757" s="216" t="s">
        <v>1347</v>
      </c>
      <c r="D757" s="294" t="s">
        <v>236</v>
      </c>
      <c r="E757" s="451"/>
      <c r="F757" s="236"/>
    </row>
    <row r="758" spans="1:6" ht="35.4" x14ac:dyDescent="0.25">
      <c r="A758" s="215">
        <v>707375</v>
      </c>
      <c r="B758" s="216" t="s">
        <v>1348</v>
      </c>
      <c r="C758" s="216" t="s">
        <v>341</v>
      </c>
      <c r="D758" s="294" t="s">
        <v>236</v>
      </c>
      <c r="E758" s="451"/>
      <c r="F758" s="262"/>
    </row>
    <row r="759" spans="1:6" ht="35.4" x14ac:dyDescent="0.25">
      <c r="A759" s="268">
        <v>707377</v>
      </c>
      <c r="B759" s="269" t="s">
        <v>1349</v>
      </c>
      <c r="C759" s="269" t="s">
        <v>94</v>
      </c>
      <c r="D759" s="432" t="s">
        <v>236</v>
      </c>
      <c r="E759" s="446"/>
      <c r="F759" s="224" t="s">
        <v>1755</v>
      </c>
    </row>
    <row r="760" spans="1:6" ht="35.4" x14ac:dyDescent="0.25">
      <c r="A760" s="215">
        <v>707378</v>
      </c>
      <c r="B760" s="216" t="s">
        <v>1772</v>
      </c>
      <c r="C760" s="216" t="s">
        <v>1350</v>
      </c>
      <c r="D760" s="294" t="s">
        <v>236</v>
      </c>
      <c r="E760" s="451"/>
      <c r="F760" s="231"/>
    </row>
    <row r="761" spans="1:6" ht="35.4" x14ac:dyDescent="0.25">
      <c r="A761" s="215">
        <v>707379</v>
      </c>
      <c r="B761" s="216" t="s">
        <v>1351</v>
      </c>
      <c r="C761" s="216" t="s">
        <v>97</v>
      </c>
      <c r="D761" s="294" t="s">
        <v>236</v>
      </c>
      <c r="E761" s="451"/>
      <c r="F761" s="236"/>
    </row>
    <row r="762" spans="1:6" ht="35.4" x14ac:dyDescent="0.25">
      <c r="A762" s="215">
        <v>707380</v>
      </c>
      <c r="B762" s="216" t="s">
        <v>1352</v>
      </c>
      <c r="C762" s="216" t="s">
        <v>1353</v>
      </c>
      <c r="D762" s="294" t="s">
        <v>236</v>
      </c>
      <c r="E762" s="451"/>
      <c r="F762" s="236"/>
    </row>
    <row r="763" spans="1:6" ht="35.4" x14ac:dyDescent="0.25">
      <c r="A763" s="215">
        <v>707381</v>
      </c>
      <c r="B763" s="216" t="s">
        <v>1354</v>
      </c>
      <c r="C763" s="216" t="s">
        <v>138</v>
      </c>
      <c r="D763" s="294" t="s">
        <v>236</v>
      </c>
      <c r="E763" s="451"/>
      <c r="F763" s="236"/>
    </row>
    <row r="764" spans="1:6" ht="35.4" x14ac:dyDescent="0.25">
      <c r="A764" s="215">
        <v>707382</v>
      </c>
      <c r="B764" s="216" t="s">
        <v>1355</v>
      </c>
      <c r="C764" s="216" t="s">
        <v>60</v>
      </c>
      <c r="D764" s="294" t="s">
        <v>236</v>
      </c>
      <c r="E764" s="451"/>
      <c r="F764" s="231"/>
    </row>
    <row r="765" spans="1:6" ht="35.4" x14ac:dyDescent="0.25">
      <c r="A765" s="268">
        <v>707383</v>
      </c>
      <c r="B765" s="269" t="s">
        <v>1356</v>
      </c>
      <c r="C765" s="269" t="s">
        <v>96</v>
      </c>
      <c r="D765" s="432" t="s">
        <v>236</v>
      </c>
      <c r="E765" s="463"/>
      <c r="F765" s="224" t="s">
        <v>1755</v>
      </c>
    </row>
    <row r="766" spans="1:6" ht="35.4" x14ac:dyDescent="0.25">
      <c r="A766" s="215">
        <v>707384</v>
      </c>
      <c r="B766" s="216" t="s">
        <v>1357</v>
      </c>
      <c r="C766" s="216" t="s">
        <v>64</v>
      </c>
      <c r="D766" s="294" t="s">
        <v>236</v>
      </c>
      <c r="E766" s="451"/>
      <c r="F766" s="236"/>
    </row>
    <row r="767" spans="1:6" ht="35.4" x14ac:dyDescent="0.25">
      <c r="A767" s="268">
        <v>707385</v>
      </c>
      <c r="B767" s="269" t="s">
        <v>1358</v>
      </c>
      <c r="C767" s="269" t="s">
        <v>64</v>
      </c>
      <c r="D767" s="432" t="s">
        <v>236</v>
      </c>
      <c r="E767" s="445"/>
      <c r="F767" s="224" t="s">
        <v>1755</v>
      </c>
    </row>
    <row r="768" spans="1:6" ht="35.4" x14ac:dyDescent="0.25">
      <c r="A768" s="268">
        <v>707386</v>
      </c>
      <c r="B768" s="269" t="s">
        <v>1359</v>
      </c>
      <c r="C768" s="269" t="s">
        <v>97</v>
      </c>
      <c r="D768" s="432" t="s">
        <v>236</v>
      </c>
      <c r="E768" s="445"/>
      <c r="F768" s="224" t="s">
        <v>1755</v>
      </c>
    </row>
    <row r="769" spans="1:6" ht="35.4" x14ac:dyDescent="0.25">
      <c r="A769" s="215">
        <v>707387</v>
      </c>
      <c r="B769" s="216" t="s">
        <v>1360</v>
      </c>
      <c r="C769" s="216" t="s">
        <v>1361</v>
      </c>
      <c r="D769" s="294" t="s">
        <v>236</v>
      </c>
      <c r="E769" s="356"/>
      <c r="F769" s="236"/>
    </row>
    <row r="770" spans="1:6" ht="35.4" x14ac:dyDescent="0.25">
      <c r="A770" s="215">
        <v>707388</v>
      </c>
      <c r="B770" s="216" t="s">
        <v>1362</v>
      </c>
      <c r="C770" s="216" t="s">
        <v>1363</v>
      </c>
      <c r="D770" s="294" t="s">
        <v>236</v>
      </c>
      <c r="E770" s="356"/>
      <c r="F770" s="236"/>
    </row>
    <row r="771" spans="1:6" ht="35.4" x14ac:dyDescent="0.25">
      <c r="A771" s="268">
        <v>707389</v>
      </c>
      <c r="B771" s="269" t="s">
        <v>1364</v>
      </c>
      <c r="C771" s="269" t="s">
        <v>296</v>
      </c>
      <c r="D771" s="432" t="s">
        <v>236</v>
      </c>
      <c r="E771" s="445"/>
      <c r="F771" s="224" t="s">
        <v>1755</v>
      </c>
    </row>
    <row r="772" spans="1:6" ht="35.4" x14ac:dyDescent="0.25">
      <c r="A772" s="291">
        <v>707390</v>
      </c>
      <c r="B772" s="292" t="s">
        <v>1365</v>
      </c>
      <c r="C772" s="292" t="s">
        <v>67</v>
      </c>
      <c r="D772" s="294" t="s">
        <v>237</v>
      </c>
      <c r="E772" s="355"/>
      <c r="F772" s="232"/>
    </row>
    <row r="773" spans="1:6" ht="35.4" x14ac:dyDescent="0.25">
      <c r="A773" s="215">
        <v>707391</v>
      </c>
      <c r="B773" s="216" t="s">
        <v>1366</v>
      </c>
      <c r="C773" s="216" t="s">
        <v>66</v>
      </c>
      <c r="D773" s="294" t="s">
        <v>236</v>
      </c>
      <c r="E773" s="356"/>
      <c r="F773" s="236"/>
    </row>
    <row r="774" spans="1:6" ht="35.4" x14ac:dyDescent="0.25">
      <c r="A774" s="268">
        <v>707392</v>
      </c>
      <c r="B774" s="269" t="s">
        <v>1367</v>
      </c>
      <c r="C774" s="269" t="s">
        <v>1368</v>
      </c>
      <c r="D774" s="432" t="s">
        <v>236</v>
      </c>
      <c r="E774" s="445"/>
      <c r="F774" s="224" t="s">
        <v>1755</v>
      </c>
    </row>
    <row r="775" spans="1:6" ht="35.4" x14ac:dyDescent="0.25">
      <c r="A775" s="291">
        <v>707393</v>
      </c>
      <c r="B775" s="292" t="s">
        <v>1369</v>
      </c>
      <c r="C775" s="292" t="s">
        <v>1370</v>
      </c>
      <c r="D775" s="294" t="s">
        <v>237</v>
      </c>
      <c r="E775" s="213" t="s">
        <v>1791</v>
      </c>
      <c r="F775" s="232"/>
    </row>
    <row r="776" spans="1:6" ht="35.4" x14ac:dyDescent="0.25">
      <c r="A776" s="277">
        <v>707395</v>
      </c>
      <c r="B776" s="278" t="s">
        <v>1371</v>
      </c>
      <c r="C776" s="278" t="s">
        <v>254</v>
      </c>
      <c r="D776" s="294" t="s">
        <v>236</v>
      </c>
      <c r="E776" s="356"/>
      <c r="F776" s="240" t="s">
        <v>1751</v>
      </c>
    </row>
    <row r="777" spans="1:6" ht="35.4" x14ac:dyDescent="0.25">
      <c r="A777" s="268">
        <v>707396</v>
      </c>
      <c r="B777" s="269" t="s">
        <v>1372</v>
      </c>
      <c r="C777" s="269" t="s">
        <v>101</v>
      </c>
      <c r="D777" s="432" t="s">
        <v>236</v>
      </c>
      <c r="E777" s="445"/>
      <c r="F777" s="224" t="s">
        <v>1755</v>
      </c>
    </row>
    <row r="778" spans="1:6" ht="35.4" x14ac:dyDescent="0.25">
      <c r="A778" s="291">
        <v>707397</v>
      </c>
      <c r="B778" s="292" t="s">
        <v>1373</v>
      </c>
      <c r="C778" s="292" t="s">
        <v>233</v>
      </c>
      <c r="D778" s="294" t="s">
        <v>237</v>
      </c>
      <c r="E778" s="355"/>
      <c r="F778" s="232"/>
    </row>
    <row r="779" spans="1:6" ht="35.4" x14ac:dyDescent="0.25">
      <c r="A779" s="268">
        <v>707398</v>
      </c>
      <c r="B779" s="269" t="s">
        <v>1374</v>
      </c>
      <c r="C779" s="269" t="s">
        <v>87</v>
      </c>
      <c r="D779" s="432" t="s">
        <v>236</v>
      </c>
      <c r="E779" s="445"/>
      <c r="F779" s="224" t="s">
        <v>1755</v>
      </c>
    </row>
    <row r="780" spans="1:6" ht="35.4" x14ac:dyDescent="0.25">
      <c r="A780" s="215">
        <v>707399</v>
      </c>
      <c r="B780" s="216" t="s">
        <v>1375</v>
      </c>
      <c r="C780" s="216" t="s">
        <v>85</v>
      </c>
      <c r="D780" s="294" t="s">
        <v>236</v>
      </c>
      <c r="E780" s="356"/>
      <c r="F780" s="231"/>
    </row>
    <row r="781" spans="1:6" ht="35.4" x14ac:dyDescent="0.25">
      <c r="A781" s="268">
        <v>707400</v>
      </c>
      <c r="B781" s="269" t="s">
        <v>1376</v>
      </c>
      <c r="C781" s="269" t="s">
        <v>274</v>
      </c>
      <c r="D781" s="432" t="s">
        <v>236</v>
      </c>
      <c r="E781" s="445"/>
      <c r="F781" s="224" t="s">
        <v>1755</v>
      </c>
    </row>
    <row r="782" spans="1:6" ht="35.4" x14ac:dyDescent="0.25">
      <c r="A782" s="268">
        <v>707401</v>
      </c>
      <c r="B782" s="269" t="s">
        <v>1377</v>
      </c>
      <c r="C782" s="269" t="s">
        <v>1378</v>
      </c>
      <c r="D782" s="432" t="s">
        <v>236</v>
      </c>
      <c r="E782" s="445"/>
      <c r="F782" s="224" t="s">
        <v>1755</v>
      </c>
    </row>
    <row r="783" spans="1:6" ht="35.4" x14ac:dyDescent="0.25">
      <c r="A783" s="215">
        <v>707402</v>
      </c>
      <c r="B783" s="216" t="s">
        <v>1379</v>
      </c>
      <c r="C783" s="415" t="s">
        <v>62</v>
      </c>
      <c r="D783" s="294" t="s">
        <v>236</v>
      </c>
      <c r="E783" s="356"/>
      <c r="F783" s="311"/>
    </row>
    <row r="784" spans="1:6" ht="35.4" x14ac:dyDescent="0.25">
      <c r="A784" s="268">
        <v>707403</v>
      </c>
      <c r="B784" s="269" t="s">
        <v>1380</v>
      </c>
      <c r="C784" s="428" t="s">
        <v>85</v>
      </c>
      <c r="D784" s="432" t="s">
        <v>236</v>
      </c>
      <c r="E784" s="445"/>
      <c r="F784" s="495" t="s">
        <v>1755</v>
      </c>
    </row>
    <row r="785" spans="1:6" ht="35.4" x14ac:dyDescent="0.25">
      <c r="A785" s="268">
        <v>707404</v>
      </c>
      <c r="B785" s="269" t="s">
        <v>1381</v>
      </c>
      <c r="C785" s="428" t="s">
        <v>282</v>
      </c>
      <c r="D785" s="432" t="s">
        <v>236</v>
      </c>
      <c r="E785" s="445"/>
      <c r="F785" s="495" t="s">
        <v>1755</v>
      </c>
    </row>
    <row r="786" spans="1:6" ht="35.4" x14ac:dyDescent="0.25">
      <c r="A786" s="215">
        <v>707405</v>
      </c>
      <c r="B786" s="216" t="s">
        <v>1382</v>
      </c>
      <c r="C786" s="415" t="s">
        <v>1383</v>
      </c>
      <c r="D786" s="294" t="s">
        <v>236</v>
      </c>
      <c r="E786" s="356"/>
      <c r="F786" s="310"/>
    </row>
    <row r="787" spans="1:6" ht="35.4" x14ac:dyDescent="0.25">
      <c r="A787" s="215">
        <v>707406</v>
      </c>
      <c r="B787" s="216" t="s">
        <v>1384</v>
      </c>
      <c r="C787" s="415" t="s">
        <v>73</v>
      </c>
      <c r="D787" s="294" t="s">
        <v>236</v>
      </c>
      <c r="E787" s="276"/>
      <c r="F787" s="311"/>
    </row>
    <row r="788" spans="1:6" ht="36" thickBot="1" x14ac:dyDescent="0.3">
      <c r="A788" s="268">
        <v>707407</v>
      </c>
      <c r="B788" s="269" t="s">
        <v>1385</v>
      </c>
      <c r="C788" s="428" t="s">
        <v>123</v>
      </c>
      <c r="D788" s="432" t="s">
        <v>236</v>
      </c>
      <c r="E788" s="275"/>
      <c r="F788" s="495" t="s">
        <v>1755</v>
      </c>
    </row>
    <row r="789" spans="1:6" ht="35.4" x14ac:dyDescent="0.25">
      <c r="A789" s="412">
        <v>707408</v>
      </c>
      <c r="B789" s="413" t="s">
        <v>1386</v>
      </c>
      <c r="C789" s="289" t="s">
        <v>64</v>
      </c>
      <c r="D789" s="440" t="s">
        <v>387</v>
      </c>
      <c r="E789" s="356"/>
      <c r="F789" s="293" t="s">
        <v>1789</v>
      </c>
    </row>
    <row r="790" spans="1:6" ht="35.4" x14ac:dyDescent="0.25">
      <c r="A790" s="405">
        <v>707409</v>
      </c>
      <c r="B790" s="216" t="s">
        <v>1387</v>
      </c>
      <c r="C790" s="217" t="s">
        <v>1032</v>
      </c>
      <c r="D790" s="368" t="s">
        <v>236</v>
      </c>
      <c r="E790" s="356"/>
      <c r="F790" s="311"/>
    </row>
    <row r="791" spans="1:6" ht="35.4" x14ac:dyDescent="0.25">
      <c r="A791" s="402">
        <v>707410</v>
      </c>
      <c r="B791" s="269" t="s">
        <v>1388</v>
      </c>
      <c r="C791" s="270" t="s">
        <v>66</v>
      </c>
      <c r="D791" s="433" t="s">
        <v>236</v>
      </c>
      <c r="E791" s="445"/>
      <c r="F791" s="495" t="s">
        <v>1755</v>
      </c>
    </row>
    <row r="792" spans="1:6" ht="35.4" x14ac:dyDescent="0.25">
      <c r="A792" s="402">
        <v>707411</v>
      </c>
      <c r="B792" s="269" t="s">
        <v>1389</v>
      </c>
      <c r="C792" s="270" t="s">
        <v>64</v>
      </c>
      <c r="D792" s="433" t="s">
        <v>236</v>
      </c>
      <c r="E792" s="445"/>
      <c r="F792" s="495" t="s">
        <v>1755</v>
      </c>
    </row>
    <row r="793" spans="1:6" ht="35.4" x14ac:dyDescent="0.25">
      <c r="A793" s="411">
        <v>707413</v>
      </c>
      <c r="B793" s="305" t="s">
        <v>1531</v>
      </c>
      <c r="C793" s="416" t="s">
        <v>235</v>
      </c>
      <c r="D793" s="368" t="s">
        <v>237</v>
      </c>
      <c r="E793" s="213" t="s">
        <v>1790</v>
      </c>
      <c r="F793" s="300" t="s">
        <v>1755</v>
      </c>
    </row>
    <row r="794" spans="1:6" ht="35.4" x14ac:dyDescent="0.25">
      <c r="A794" s="402">
        <v>707414</v>
      </c>
      <c r="B794" s="269" t="s">
        <v>1390</v>
      </c>
      <c r="C794" s="270" t="s">
        <v>115</v>
      </c>
      <c r="D794" s="433" t="s">
        <v>236</v>
      </c>
      <c r="E794" s="445"/>
      <c r="F794" s="495" t="s">
        <v>1755</v>
      </c>
    </row>
    <row r="795" spans="1:6" ht="35.4" x14ac:dyDescent="0.25">
      <c r="A795" s="405">
        <v>707415</v>
      </c>
      <c r="B795" s="216" t="s">
        <v>1391</v>
      </c>
      <c r="C795" s="217" t="s">
        <v>1392</v>
      </c>
      <c r="D795" s="368" t="s">
        <v>236</v>
      </c>
      <c r="E795" s="356"/>
      <c r="F795" s="311"/>
    </row>
    <row r="796" spans="1:6" ht="35.4" x14ac:dyDescent="0.25">
      <c r="A796" s="404">
        <v>707416</v>
      </c>
      <c r="B796" s="278" t="s">
        <v>1393</v>
      </c>
      <c r="C796" s="279" t="s">
        <v>1370</v>
      </c>
      <c r="D796" s="368" t="s">
        <v>236</v>
      </c>
      <c r="E796" s="356"/>
      <c r="F796" s="501" t="s">
        <v>1751</v>
      </c>
    </row>
    <row r="797" spans="1:6" ht="35.4" x14ac:dyDescent="0.25">
      <c r="A797" s="374">
        <v>707417</v>
      </c>
      <c r="B797" s="292" t="s">
        <v>1394</v>
      </c>
      <c r="C797" s="294" t="s">
        <v>68</v>
      </c>
      <c r="D797" s="368" t="s">
        <v>237</v>
      </c>
      <c r="E797" s="355"/>
      <c r="F797" s="312"/>
    </row>
    <row r="798" spans="1:6" ht="35.4" x14ac:dyDescent="0.25">
      <c r="A798" s="402">
        <v>707418</v>
      </c>
      <c r="B798" s="269" t="s">
        <v>1395</v>
      </c>
      <c r="C798" s="270" t="s">
        <v>66</v>
      </c>
      <c r="D798" s="433" t="s">
        <v>236</v>
      </c>
      <c r="E798" s="445"/>
      <c r="F798" s="495" t="s">
        <v>1755</v>
      </c>
    </row>
    <row r="799" spans="1:6" ht="35.4" x14ac:dyDescent="0.25">
      <c r="A799" s="402">
        <v>707419</v>
      </c>
      <c r="B799" s="269" t="s">
        <v>1396</v>
      </c>
      <c r="C799" s="270" t="s">
        <v>114</v>
      </c>
      <c r="D799" s="433" t="s">
        <v>236</v>
      </c>
      <c r="E799" s="445"/>
      <c r="F799" s="495" t="s">
        <v>1755</v>
      </c>
    </row>
    <row r="800" spans="1:6" ht="35.4" x14ac:dyDescent="0.25">
      <c r="A800" s="402">
        <v>707420</v>
      </c>
      <c r="B800" s="269" t="s">
        <v>1397</v>
      </c>
      <c r="C800" s="270" t="s">
        <v>1398</v>
      </c>
      <c r="D800" s="433" t="s">
        <v>236</v>
      </c>
      <c r="E800" s="445"/>
      <c r="F800" s="495" t="s">
        <v>1755</v>
      </c>
    </row>
    <row r="801" spans="1:6" ht="35.4" x14ac:dyDescent="0.25">
      <c r="A801" s="404">
        <v>707421</v>
      </c>
      <c r="B801" s="278" t="s">
        <v>1031</v>
      </c>
      <c r="C801" s="279" t="s">
        <v>1032</v>
      </c>
      <c r="D801" s="368" t="s">
        <v>236</v>
      </c>
      <c r="E801" s="356"/>
      <c r="F801" s="498" t="s">
        <v>1751</v>
      </c>
    </row>
    <row r="802" spans="1:6" ht="35.4" x14ac:dyDescent="0.25">
      <c r="A802" s="402">
        <v>707422</v>
      </c>
      <c r="B802" s="269" t="s">
        <v>1399</v>
      </c>
      <c r="C802" s="270" t="s">
        <v>240</v>
      </c>
      <c r="D802" s="433" t="s">
        <v>236</v>
      </c>
      <c r="E802" s="445"/>
      <c r="F802" s="495" t="s">
        <v>1755</v>
      </c>
    </row>
    <row r="803" spans="1:6" ht="35.4" x14ac:dyDescent="0.25">
      <c r="A803" s="402">
        <v>707423</v>
      </c>
      <c r="B803" s="269" t="s">
        <v>1400</v>
      </c>
      <c r="C803" s="270" t="s">
        <v>1401</v>
      </c>
      <c r="D803" s="433" t="s">
        <v>236</v>
      </c>
      <c r="E803" s="445"/>
      <c r="F803" s="495" t="s">
        <v>1755</v>
      </c>
    </row>
    <row r="804" spans="1:6" ht="35.4" x14ac:dyDescent="0.25">
      <c r="A804" s="402">
        <v>707424</v>
      </c>
      <c r="B804" s="269" t="s">
        <v>1402</v>
      </c>
      <c r="C804" s="270" t="s">
        <v>66</v>
      </c>
      <c r="D804" s="433" t="s">
        <v>236</v>
      </c>
      <c r="E804" s="445"/>
      <c r="F804" s="495" t="s">
        <v>1755</v>
      </c>
    </row>
    <row r="805" spans="1:6" ht="35.4" x14ac:dyDescent="0.25">
      <c r="A805" s="374">
        <v>707425</v>
      </c>
      <c r="B805" s="292" t="s">
        <v>1403</v>
      </c>
      <c r="C805" s="294" t="s">
        <v>64</v>
      </c>
      <c r="D805" s="439" t="s">
        <v>387</v>
      </c>
      <c r="E805" s="356"/>
      <c r="F805" s="293" t="s">
        <v>1789</v>
      </c>
    </row>
    <row r="806" spans="1:6" ht="35.4" x14ac:dyDescent="0.25">
      <c r="A806" s="374">
        <v>707426</v>
      </c>
      <c r="B806" s="292" t="s">
        <v>1404</v>
      </c>
      <c r="C806" s="294" t="s">
        <v>97</v>
      </c>
      <c r="D806" s="368" t="s">
        <v>237</v>
      </c>
      <c r="E806" s="355"/>
      <c r="F806" s="312"/>
    </row>
    <row r="807" spans="1:6" ht="35.4" x14ac:dyDescent="0.25">
      <c r="A807" s="402">
        <v>707427</v>
      </c>
      <c r="B807" s="269" t="s">
        <v>1405</v>
      </c>
      <c r="C807" s="270" t="s">
        <v>85</v>
      </c>
      <c r="D807" s="433" t="s">
        <v>236</v>
      </c>
      <c r="E807" s="445"/>
      <c r="F807" s="495" t="s">
        <v>1755</v>
      </c>
    </row>
    <row r="808" spans="1:6" ht="35.4" x14ac:dyDescent="0.25">
      <c r="A808" s="405">
        <v>707428</v>
      </c>
      <c r="B808" s="216" t="s">
        <v>1406</v>
      </c>
      <c r="C808" s="217" t="s">
        <v>1407</v>
      </c>
      <c r="D808" s="368" t="s">
        <v>236</v>
      </c>
      <c r="E808" s="356"/>
      <c r="F808" s="311"/>
    </row>
    <row r="809" spans="1:6" ht="35.4" x14ac:dyDescent="0.25">
      <c r="A809" s="405">
        <v>707429</v>
      </c>
      <c r="B809" s="216" t="s">
        <v>1408</v>
      </c>
      <c r="C809" s="217" t="s">
        <v>64</v>
      </c>
      <c r="D809" s="368" t="s">
        <v>236</v>
      </c>
      <c r="E809" s="356"/>
      <c r="F809" s="310"/>
    </row>
    <row r="810" spans="1:6" ht="35.4" x14ac:dyDescent="0.25">
      <c r="A810" s="404">
        <v>707430</v>
      </c>
      <c r="B810" s="278" t="s">
        <v>1409</v>
      </c>
      <c r="C810" s="279" t="s">
        <v>1410</v>
      </c>
      <c r="D810" s="368" t="s">
        <v>236</v>
      </c>
      <c r="E810" s="356"/>
      <c r="F810" s="501" t="s">
        <v>1751</v>
      </c>
    </row>
    <row r="811" spans="1:6" ht="35.4" x14ac:dyDescent="0.25">
      <c r="A811" s="402">
        <v>707431</v>
      </c>
      <c r="B811" s="269" t="s">
        <v>1411</v>
      </c>
      <c r="C811" s="270" t="s">
        <v>1412</v>
      </c>
      <c r="D811" s="433" t="s">
        <v>236</v>
      </c>
      <c r="E811" s="445"/>
      <c r="F811" s="495" t="s">
        <v>1755</v>
      </c>
    </row>
    <row r="812" spans="1:6" ht="35.4" x14ac:dyDescent="0.25">
      <c r="A812" s="402">
        <v>707432</v>
      </c>
      <c r="B812" s="269" t="s">
        <v>1413</v>
      </c>
      <c r="C812" s="270" t="s">
        <v>153</v>
      </c>
      <c r="D812" s="433" t="s">
        <v>236</v>
      </c>
      <c r="E812" s="445"/>
      <c r="F812" s="495" t="s">
        <v>1755</v>
      </c>
    </row>
    <row r="813" spans="1:6" ht="35.4" x14ac:dyDescent="0.25">
      <c r="A813" s="405">
        <v>707433</v>
      </c>
      <c r="B813" s="216" t="s">
        <v>1414</v>
      </c>
      <c r="C813" s="217" t="s">
        <v>63</v>
      </c>
      <c r="D813" s="368" t="s">
        <v>236</v>
      </c>
      <c r="E813" s="356"/>
      <c r="F813" s="310"/>
    </row>
    <row r="814" spans="1:6" ht="35.4" x14ac:dyDescent="0.25">
      <c r="A814" s="374">
        <v>707434</v>
      </c>
      <c r="B814" s="292" t="s">
        <v>1415</v>
      </c>
      <c r="C814" s="294" t="s">
        <v>264</v>
      </c>
      <c r="D814" s="368" t="s">
        <v>237</v>
      </c>
      <c r="E814" s="355"/>
      <c r="F814" s="312"/>
    </row>
    <row r="815" spans="1:6" ht="35.4" x14ac:dyDescent="0.25">
      <c r="A815" s="402">
        <v>707435</v>
      </c>
      <c r="B815" s="252" t="s">
        <v>1416</v>
      </c>
      <c r="C815" s="253" t="s">
        <v>1417</v>
      </c>
      <c r="D815" s="433" t="s">
        <v>236</v>
      </c>
      <c r="E815" s="445"/>
      <c r="F815" s="495" t="s">
        <v>1755</v>
      </c>
    </row>
    <row r="816" spans="1:6" ht="35.4" x14ac:dyDescent="0.25">
      <c r="A816" s="402">
        <v>707436</v>
      </c>
      <c r="B816" s="269" t="s">
        <v>1418</v>
      </c>
      <c r="C816" s="270" t="s">
        <v>121</v>
      </c>
      <c r="D816" s="433" t="s">
        <v>236</v>
      </c>
      <c r="E816" s="445"/>
      <c r="F816" s="495" t="s">
        <v>1755</v>
      </c>
    </row>
    <row r="817" spans="1:6" ht="35.4" x14ac:dyDescent="0.25">
      <c r="A817" s="405">
        <v>707437</v>
      </c>
      <c r="B817" s="216" t="s">
        <v>1419</v>
      </c>
      <c r="C817" s="217" t="s">
        <v>1420</v>
      </c>
      <c r="D817" s="368" t="s">
        <v>236</v>
      </c>
      <c r="E817" s="477"/>
      <c r="F817" s="310"/>
    </row>
    <row r="818" spans="1:6" ht="35.4" x14ac:dyDescent="0.25">
      <c r="A818" s="374">
        <v>707438</v>
      </c>
      <c r="B818" s="292" t="s">
        <v>1421</v>
      </c>
      <c r="C818" s="294" t="s">
        <v>1211</v>
      </c>
      <c r="D818" s="439" t="s">
        <v>387</v>
      </c>
      <c r="E818" s="356"/>
      <c r="F818" s="293" t="s">
        <v>1789</v>
      </c>
    </row>
    <row r="819" spans="1:6" ht="35.4" x14ac:dyDescent="0.25">
      <c r="A819" s="402">
        <v>707439</v>
      </c>
      <c r="B819" s="269" t="s">
        <v>1422</v>
      </c>
      <c r="C819" s="270" t="s">
        <v>335</v>
      </c>
      <c r="D819" s="433" t="s">
        <v>236</v>
      </c>
      <c r="E819" s="445"/>
      <c r="F819" s="495" t="s">
        <v>1755</v>
      </c>
    </row>
    <row r="820" spans="1:6" ht="35.4" x14ac:dyDescent="0.25">
      <c r="A820" s="402">
        <v>707440</v>
      </c>
      <c r="B820" s="269" t="s">
        <v>1423</v>
      </c>
      <c r="C820" s="270" t="s">
        <v>117</v>
      </c>
      <c r="D820" s="433" t="s">
        <v>236</v>
      </c>
      <c r="E820" s="445"/>
      <c r="F820" s="495" t="s">
        <v>1755</v>
      </c>
    </row>
    <row r="821" spans="1:6" ht="35.4" x14ac:dyDescent="0.25">
      <c r="A821" s="402">
        <v>707441</v>
      </c>
      <c r="B821" s="269" t="s">
        <v>1424</v>
      </c>
      <c r="C821" s="270" t="s">
        <v>64</v>
      </c>
      <c r="D821" s="433" t="s">
        <v>236</v>
      </c>
      <c r="E821" s="445"/>
      <c r="F821" s="495" t="s">
        <v>1755</v>
      </c>
    </row>
    <row r="822" spans="1:6" ht="35.4" x14ac:dyDescent="0.25">
      <c r="A822" s="402">
        <v>707442</v>
      </c>
      <c r="B822" s="269" t="s">
        <v>1425</v>
      </c>
      <c r="C822" s="270" t="s">
        <v>62</v>
      </c>
      <c r="D822" s="433" t="s">
        <v>236</v>
      </c>
      <c r="E822" s="445"/>
      <c r="F822" s="495" t="s">
        <v>1755</v>
      </c>
    </row>
    <row r="823" spans="1:6" ht="35.4" x14ac:dyDescent="0.25">
      <c r="A823" s="405">
        <v>707443</v>
      </c>
      <c r="B823" s="216" t="s">
        <v>1426</v>
      </c>
      <c r="C823" s="217" t="s">
        <v>59</v>
      </c>
      <c r="D823" s="368" t="s">
        <v>236</v>
      </c>
      <c r="E823" s="356"/>
      <c r="F823" s="310"/>
    </row>
    <row r="824" spans="1:6" ht="35.4" x14ac:dyDescent="0.25">
      <c r="A824" s="404">
        <v>707444</v>
      </c>
      <c r="B824" s="278" t="s">
        <v>1773</v>
      </c>
      <c r="C824" s="279" t="s">
        <v>331</v>
      </c>
      <c r="D824" s="368" t="s">
        <v>236</v>
      </c>
      <c r="E824" s="356"/>
      <c r="F824" s="501" t="s">
        <v>1751</v>
      </c>
    </row>
    <row r="825" spans="1:6" ht="35.4" x14ac:dyDescent="0.25">
      <c r="A825" s="402">
        <v>707445</v>
      </c>
      <c r="B825" s="269" t="s">
        <v>1427</v>
      </c>
      <c r="C825" s="270" t="s">
        <v>1428</v>
      </c>
      <c r="D825" s="433" t="s">
        <v>236</v>
      </c>
      <c r="E825" s="445"/>
      <c r="F825" s="495" t="s">
        <v>1755</v>
      </c>
    </row>
    <row r="826" spans="1:6" ht="35.4" x14ac:dyDescent="0.25">
      <c r="A826" s="405">
        <v>707446</v>
      </c>
      <c r="B826" s="216" t="s">
        <v>1429</v>
      </c>
      <c r="C826" s="217" t="s">
        <v>1430</v>
      </c>
      <c r="D826" s="368" t="s">
        <v>236</v>
      </c>
      <c r="E826" s="356"/>
      <c r="F826" s="310"/>
    </row>
    <row r="827" spans="1:6" ht="35.4" x14ac:dyDescent="0.25">
      <c r="A827" s="374">
        <v>707447</v>
      </c>
      <c r="B827" s="292" t="s">
        <v>1431</v>
      </c>
      <c r="C827" s="294" t="s">
        <v>59</v>
      </c>
      <c r="D827" s="368" t="s">
        <v>237</v>
      </c>
      <c r="E827" s="355"/>
      <c r="F827" s="312"/>
    </row>
    <row r="828" spans="1:6" ht="35.4" x14ac:dyDescent="0.25">
      <c r="A828" s="402">
        <v>707448</v>
      </c>
      <c r="B828" s="269" t="s">
        <v>1432</v>
      </c>
      <c r="C828" s="270" t="s">
        <v>110</v>
      </c>
      <c r="D828" s="433" t="s">
        <v>236</v>
      </c>
      <c r="E828" s="445"/>
      <c r="F828" s="495" t="s">
        <v>1755</v>
      </c>
    </row>
    <row r="829" spans="1:6" ht="35.4" x14ac:dyDescent="0.25">
      <c r="A829" s="405">
        <v>707449</v>
      </c>
      <c r="B829" s="216" t="s">
        <v>1433</v>
      </c>
      <c r="C829" s="217" t="s">
        <v>67</v>
      </c>
      <c r="D829" s="368" t="s">
        <v>236</v>
      </c>
      <c r="E829" s="356"/>
      <c r="F829" s="311"/>
    </row>
    <row r="830" spans="1:6" ht="35.4" x14ac:dyDescent="0.25">
      <c r="A830" s="402">
        <v>707450</v>
      </c>
      <c r="B830" s="269" t="s">
        <v>1774</v>
      </c>
      <c r="C830" s="270" t="s">
        <v>64</v>
      </c>
      <c r="D830" s="433" t="s">
        <v>236</v>
      </c>
      <c r="E830" s="445"/>
      <c r="F830" s="495" t="s">
        <v>1755</v>
      </c>
    </row>
    <row r="831" spans="1:6" ht="35.4" x14ac:dyDescent="0.25">
      <c r="A831" s="402">
        <v>707451</v>
      </c>
      <c r="B831" s="269" t="s">
        <v>1434</v>
      </c>
      <c r="C831" s="270" t="s">
        <v>62</v>
      </c>
      <c r="D831" s="433" t="s">
        <v>236</v>
      </c>
      <c r="E831" s="445"/>
      <c r="F831" s="495" t="s">
        <v>1755</v>
      </c>
    </row>
    <row r="832" spans="1:6" ht="35.4" x14ac:dyDescent="0.25">
      <c r="A832" s="402">
        <v>707452</v>
      </c>
      <c r="B832" s="269" t="s">
        <v>1435</v>
      </c>
      <c r="C832" s="270" t="s">
        <v>109</v>
      </c>
      <c r="D832" s="433" t="s">
        <v>236</v>
      </c>
      <c r="E832" s="445"/>
      <c r="F832" s="495" t="s">
        <v>1755</v>
      </c>
    </row>
    <row r="833" spans="1:6" ht="35.4" x14ac:dyDescent="0.25">
      <c r="A833" s="405">
        <v>707453</v>
      </c>
      <c r="B833" s="216" t="s">
        <v>1436</v>
      </c>
      <c r="C833" s="217" t="s">
        <v>149</v>
      </c>
      <c r="D833" s="368" t="s">
        <v>236</v>
      </c>
      <c r="E833" s="356"/>
      <c r="F833" s="311"/>
    </row>
    <row r="834" spans="1:6" ht="35.4" x14ac:dyDescent="0.25">
      <c r="A834" s="404">
        <v>707454</v>
      </c>
      <c r="B834" s="278" t="s">
        <v>1775</v>
      </c>
      <c r="C834" s="279" t="s">
        <v>252</v>
      </c>
      <c r="D834" s="368" t="s">
        <v>236</v>
      </c>
      <c r="E834" s="356"/>
      <c r="F834" s="498" t="s">
        <v>1751</v>
      </c>
    </row>
    <row r="835" spans="1:6" ht="35.4" x14ac:dyDescent="0.25">
      <c r="A835" s="402">
        <v>707455</v>
      </c>
      <c r="B835" s="269" t="s">
        <v>1437</v>
      </c>
      <c r="C835" s="270" t="s">
        <v>92</v>
      </c>
      <c r="D835" s="433" t="s">
        <v>236</v>
      </c>
      <c r="E835" s="445"/>
      <c r="F835" s="495" t="s">
        <v>1755</v>
      </c>
    </row>
    <row r="836" spans="1:6" ht="35.4" x14ac:dyDescent="0.25">
      <c r="A836" s="402">
        <v>707456</v>
      </c>
      <c r="B836" s="269" t="s">
        <v>1438</v>
      </c>
      <c r="C836" s="270" t="s">
        <v>1439</v>
      </c>
      <c r="D836" s="433" t="s">
        <v>236</v>
      </c>
      <c r="E836" s="445"/>
      <c r="F836" s="495" t="s">
        <v>1755</v>
      </c>
    </row>
    <row r="837" spans="1:6" ht="35.4" x14ac:dyDescent="0.25">
      <c r="A837" s="402">
        <v>707457</v>
      </c>
      <c r="B837" s="269" t="s">
        <v>1440</v>
      </c>
      <c r="C837" s="270" t="s">
        <v>1441</v>
      </c>
      <c r="D837" s="433" t="s">
        <v>236</v>
      </c>
      <c r="E837" s="445"/>
      <c r="F837" s="495" t="s">
        <v>1755</v>
      </c>
    </row>
    <row r="838" spans="1:6" ht="35.4" x14ac:dyDescent="0.25">
      <c r="A838" s="374">
        <v>707458</v>
      </c>
      <c r="B838" s="292" t="s">
        <v>1442</v>
      </c>
      <c r="C838" s="294" t="s">
        <v>1443</v>
      </c>
      <c r="D838" s="368" t="s">
        <v>237</v>
      </c>
      <c r="E838" s="355"/>
      <c r="F838" s="312"/>
    </row>
    <row r="839" spans="1:6" ht="35.4" x14ac:dyDescent="0.25">
      <c r="A839" s="402">
        <v>707459</v>
      </c>
      <c r="B839" s="269" t="s">
        <v>1444</v>
      </c>
      <c r="C839" s="270" t="s">
        <v>254</v>
      </c>
      <c r="D839" s="433" t="s">
        <v>236</v>
      </c>
      <c r="E839" s="445"/>
      <c r="F839" s="495" t="s">
        <v>1755</v>
      </c>
    </row>
    <row r="840" spans="1:6" ht="35.4" x14ac:dyDescent="0.25">
      <c r="A840" s="402">
        <v>707460</v>
      </c>
      <c r="B840" s="269" t="s">
        <v>1445</v>
      </c>
      <c r="C840" s="270" t="s">
        <v>76</v>
      </c>
      <c r="D840" s="433" t="s">
        <v>236</v>
      </c>
      <c r="E840" s="445"/>
      <c r="F840" s="495" t="s">
        <v>1755</v>
      </c>
    </row>
    <row r="841" spans="1:6" ht="35.4" x14ac:dyDescent="0.25">
      <c r="A841" s="402">
        <v>707462</v>
      </c>
      <c r="B841" s="269" t="s">
        <v>351</v>
      </c>
      <c r="C841" s="270" t="s">
        <v>1446</v>
      </c>
      <c r="D841" s="433" t="s">
        <v>236</v>
      </c>
      <c r="E841" s="445"/>
      <c r="F841" s="495" t="s">
        <v>1755</v>
      </c>
    </row>
    <row r="842" spans="1:6" ht="35.4" x14ac:dyDescent="0.25">
      <c r="A842" s="405">
        <v>707463</v>
      </c>
      <c r="B842" s="216" t="s">
        <v>500</v>
      </c>
      <c r="C842" s="217" t="s">
        <v>92</v>
      </c>
      <c r="D842" s="368" t="s">
        <v>236</v>
      </c>
      <c r="E842" s="356"/>
      <c r="F842" s="311"/>
    </row>
    <row r="843" spans="1:6" ht="35.4" x14ac:dyDescent="0.25">
      <c r="A843" s="374">
        <v>707464</v>
      </c>
      <c r="B843" s="292" t="s">
        <v>1447</v>
      </c>
      <c r="C843" s="294" t="s">
        <v>97</v>
      </c>
      <c r="D843" s="439" t="s">
        <v>387</v>
      </c>
      <c r="E843" s="356"/>
      <c r="F843" s="293" t="s">
        <v>1789</v>
      </c>
    </row>
    <row r="844" spans="1:6" ht="35.4" x14ac:dyDescent="0.25">
      <c r="A844" s="402">
        <v>707465</v>
      </c>
      <c r="B844" s="269" t="s">
        <v>1448</v>
      </c>
      <c r="C844" s="270" t="s">
        <v>1449</v>
      </c>
      <c r="D844" s="433" t="s">
        <v>236</v>
      </c>
      <c r="E844" s="445"/>
      <c r="F844" s="495" t="s">
        <v>1755</v>
      </c>
    </row>
    <row r="845" spans="1:6" ht="35.4" x14ac:dyDescent="0.25">
      <c r="A845" s="402">
        <v>707466</v>
      </c>
      <c r="B845" s="269" t="s">
        <v>1450</v>
      </c>
      <c r="C845" s="270" t="s">
        <v>1027</v>
      </c>
      <c r="D845" s="433" t="s">
        <v>236</v>
      </c>
      <c r="E845" s="445"/>
      <c r="F845" s="495" t="s">
        <v>1755</v>
      </c>
    </row>
    <row r="846" spans="1:6" ht="35.4" x14ac:dyDescent="0.25">
      <c r="A846" s="402">
        <v>707467</v>
      </c>
      <c r="B846" s="269" t="s">
        <v>1451</v>
      </c>
      <c r="C846" s="270" t="s">
        <v>119</v>
      </c>
      <c r="D846" s="433" t="s">
        <v>236</v>
      </c>
      <c r="E846" s="445"/>
      <c r="F846" s="495" t="s">
        <v>1755</v>
      </c>
    </row>
    <row r="847" spans="1:6" ht="98.4" x14ac:dyDescent="0.25">
      <c r="A847" s="365">
        <v>707468</v>
      </c>
      <c r="B847" s="366" t="s">
        <v>1520</v>
      </c>
      <c r="C847" s="367" t="s">
        <v>897</v>
      </c>
      <c r="D847" s="368" t="s">
        <v>238</v>
      </c>
      <c r="E847" s="465" t="s">
        <v>1802</v>
      </c>
      <c r="F847" s="368"/>
    </row>
    <row r="848" spans="1:6" ht="35.4" x14ac:dyDescent="0.25">
      <c r="A848" s="404">
        <v>707469</v>
      </c>
      <c r="B848" s="278" t="s">
        <v>1776</v>
      </c>
      <c r="C848" s="279" t="s">
        <v>85</v>
      </c>
      <c r="D848" s="368" t="s">
        <v>236</v>
      </c>
      <c r="E848" s="356"/>
      <c r="F848" s="501" t="s">
        <v>1751</v>
      </c>
    </row>
    <row r="849" spans="1:6" ht="35.4" x14ac:dyDescent="0.25">
      <c r="A849" s="402">
        <v>707470</v>
      </c>
      <c r="B849" s="269" t="s">
        <v>1452</v>
      </c>
      <c r="C849" s="270" t="s">
        <v>1453</v>
      </c>
      <c r="D849" s="433" t="s">
        <v>236</v>
      </c>
      <c r="E849" s="445"/>
      <c r="F849" s="495" t="s">
        <v>1755</v>
      </c>
    </row>
    <row r="850" spans="1:6" ht="35.4" x14ac:dyDescent="0.25">
      <c r="A850" s="404">
        <v>707471</v>
      </c>
      <c r="B850" s="278" t="s">
        <v>1454</v>
      </c>
      <c r="C850" s="279" t="s">
        <v>233</v>
      </c>
      <c r="D850" s="368" t="s">
        <v>236</v>
      </c>
      <c r="E850" s="356"/>
      <c r="F850" s="501" t="s">
        <v>1751</v>
      </c>
    </row>
    <row r="851" spans="1:6" ht="35.4" x14ac:dyDescent="0.25">
      <c r="A851" s="402">
        <v>707472</v>
      </c>
      <c r="B851" s="269" t="s">
        <v>1455</v>
      </c>
      <c r="C851" s="270" t="s">
        <v>256</v>
      </c>
      <c r="D851" s="433" t="s">
        <v>236</v>
      </c>
      <c r="E851" s="445"/>
      <c r="F851" s="495" t="s">
        <v>1755</v>
      </c>
    </row>
    <row r="852" spans="1:6" ht="35.4" x14ac:dyDescent="0.25">
      <c r="A852" s="402">
        <v>707473</v>
      </c>
      <c r="B852" s="269" t="s">
        <v>1456</v>
      </c>
      <c r="C852" s="270" t="s">
        <v>60</v>
      </c>
      <c r="D852" s="433" t="s">
        <v>236</v>
      </c>
      <c r="E852" s="445"/>
      <c r="F852" s="495" t="s">
        <v>1755</v>
      </c>
    </row>
    <row r="853" spans="1:6" ht="35.4" x14ac:dyDescent="0.25">
      <c r="A853" s="369">
        <v>707474</v>
      </c>
      <c r="B853" s="358" t="s">
        <v>1457</v>
      </c>
      <c r="C853" s="386" t="s">
        <v>278</v>
      </c>
      <c r="D853" s="368" t="s">
        <v>237</v>
      </c>
      <c r="E853" s="349" t="s">
        <v>1791</v>
      </c>
      <c r="F853" s="300" t="s">
        <v>1755</v>
      </c>
    </row>
    <row r="854" spans="1:6" ht="39.6" x14ac:dyDescent="0.25">
      <c r="A854" s="374">
        <v>707475</v>
      </c>
      <c r="B854" s="292" t="s">
        <v>1458</v>
      </c>
      <c r="C854" s="294" t="s">
        <v>85</v>
      </c>
      <c r="D854" s="368" t="s">
        <v>237</v>
      </c>
      <c r="E854" s="355"/>
      <c r="F854" s="361"/>
    </row>
    <row r="855" spans="1:6" ht="35.4" x14ac:dyDescent="0.25">
      <c r="A855" s="402">
        <v>707476</v>
      </c>
      <c r="B855" s="269" t="s">
        <v>1459</v>
      </c>
      <c r="C855" s="270" t="s">
        <v>93</v>
      </c>
      <c r="D855" s="433" t="s">
        <v>236</v>
      </c>
      <c r="E855" s="445"/>
      <c r="F855" s="495" t="s">
        <v>1755</v>
      </c>
    </row>
    <row r="856" spans="1:6" ht="35.4" x14ac:dyDescent="0.25">
      <c r="A856" s="405">
        <v>707477</v>
      </c>
      <c r="B856" s="216" t="s">
        <v>1460</v>
      </c>
      <c r="C856" s="217" t="s">
        <v>1461</v>
      </c>
      <c r="D856" s="368" t="s">
        <v>236</v>
      </c>
      <c r="E856" s="356"/>
      <c r="F856" s="311"/>
    </row>
    <row r="857" spans="1:6" ht="35.4" x14ac:dyDescent="0.25">
      <c r="A857" s="402">
        <v>707478</v>
      </c>
      <c r="B857" s="269" t="s">
        <v>1462</v>
      </c>
      <c r="C857" s="270" t="s">
        <v>1463</v>
      </c>
      <c r="D857" s="433" t="s">
        <v>236</v>
      </c>
      <c r="E857" s="445"/>
      <c r="F857" s="495" t="s">
        <v>1755</v>
      </c>
    </row>
    <row r="858" spans="1:6" ht="35.4" x14ac:dyDescent="0.25">
      <c r="A858" s="402">
        <v>707479</v>
      </c>
      <c r="B858" s="269" t="s">
        <v>1464</v>
      </c>
      <c r="C858" s="270" t="s">
        <v>109</v>
      </c>
      <c r="D858" s="433" t="s">
        <v>236</v>
      </c>
      <c r="E858" s="445"/>
      <c r="F858" s="495" t="s">
        <v>1755</v>
      </c>
    </row>
    <row r="859" spans="1:6" ht="35.4" x14ac:dyDescent="0.25">
      <c r="A859" s="402">
        <v>707480</v>
      </c>
      <c r="B859" s="269" t="s">
        <v>1465</v>
      </c>
      <c r="C859" s="270" t="s">
        <v>148</v>
      </c>
      <c r="D859" s="433" t="s">
        <v>236</v>
      </c>
      <c r="E859" s="445"/>
      <c r="F859" s="495" t="s">
        <v>1755</v>
      </c>
    </row>
    <row r="860" spans="1:6" ht="35.4" x14ac:dyDescent="0.25">
      <c r="A860" s="402">
        <v>707481</v>
      </c>
      <c r="B860" s="269" t="s">
        <v>1466</v>
      </c>
      <c r="C860" s="270" t="s">
        <v>64</v>
      </c>
      <c r="D860" s="433" t="s">
        <v>236</v>
      </c>
      <c r="E860" s="445"/>
      <c r="F860" s="495" t="s">
        <v>1755</v>
      </c>
    </row>
    <row r="861" spans="1:6" ht="35.4" x14ac:dyDescent="0.25">
      <c r="A861" s="402">
        <v>707482</v>
      </c>
      <c r="B861" s="252" t="s">
        <v>1467</v>
      </c>
      <c r="C861" s="253" t="s">
        <v>97</v>
      </c>
      <c r="D861" s="433" t="s">
        <v>236</v>
      </c>
      <c r="E861" s="445"/>
      <c r="F861" s="495" t="s">
        <v>1755</v>
      </c>
    </row>
    <row r="862" spans="1:6" ht="35.4" x14ac:dyDescent="0.25">
      <c r="A862" s="402">
        <v>707483</v>
      </c>
      <c r="B862" s="269" t="s">
        <v>1468</v>
      </c>
      <c r="C862" s="270" t="s">
        <v>64</v>
      </c>
      <c r="D862" s="433" t="s">
        <v>236</v>
      </c>
      <c r="E862" s="445"/>
      <c r="F862" s="495" t="s">
        <v>1755</v>
      </c>
    </row>
    <row r="863" spans="1:6" ht="35.4" x14ac:dyDescent="0.25">
      <c r="A863" s="402">
        <v>707484</v>
      </c>
      <c r="B863" s="269" t="s">
        <v>1469</v>
      </c>
      <c r="C863" s="270" t="s">
        <v>1470</v>
      </c>
      <c r="D863" s="433" t="s">
        <v>236</v>
      </c>
      <c r="E863" s="445"/>
      <c r="F863" s="224" t="s">
        <v>1755</v>
      </c>
    </row>
    <row r="864" spans="1:6" ht="35.4" x14ac:dyDescent="0.25">
      <c r="A864" s="402">
        <v>707485</v>
      </c>
      <c r="B864" s="269" t="s">
        <v>1471</v>
      </c>
      <c r="C864" s="270" t="s">
        <v>1472</v>
      </c>
      <c r="D864" s="433" t="s">
        <v>236</v>
      </c>
      <c r="E864" s="445"/>
      <c r="F864" s="224" t="s">
        <v>1755</v>
      </c>
    </row>
    <row r="865" spans="1:6" ht="35.4" x14ac:dyDescent="0.25">
      <c r="A865" s="404">
        <v>707486</v>
      </c>
      <c r="B865" s="278" t="s">
        <v>1473</v>
      </c>
      <c r="C865" s="279" t="s">
        <v>137</v>
      </c>
      <c r="D865" s="368" t="s">
        <v>236</v>
      </c>
      <c r="E865" s="356"/>
      <c r="F865" s="242" t="s">
        <v>1751</v>
      </c>
    </row>
    <row r="866" spans="1:6" ht="35.4" x14ac:dyDescent="0.25">
      <c r="A866" s="405">
        <v>707487</v>
      </c>
      <c r="B866" s="216" t="s">
        <v>1474</v>
      </c>
      <c r="C866" s="217" t="s">
        <v>97</v>
      </c>
      <c r="D866" s="368" t="s">
        <v>236</v>
      </c>
      <c r="E866" s="356"/>
      <c r="F866" s="236"/>
    </row>
    <row r="867" spans="1:6" ht="35.4" x14ac:dyDescent="0.25">
      <c r="A867" s="405">
        <v>707488</v>
      </c>
      <c r="B867" s="216" t="s">
        <v>1777</v>
      </c>
      <c r="C867" s="217" t="s">
        <v>86</v>
      </c>
      <c r="D867" s="368" t="s">
        <v>236</v>
      </c>
      <c r="E867" s="356"/>
      <c r="F867" s="231"/>
    </row>
    <row r="868" spans="1:6" ht="35.4" x14ac:dyDescent="0.25">
      <c r="A868" s="410">
        <v>707489</v>
      </c>
      <c r="B868" s="352" t="s">
        <v>1521</v>
      </c>
      <c r="C868" s="429" t="s">
        <v>118</v>
      </c>
      <c r="D868" s="368" t="s">
        <v>237</v>
      </c>
      <c r="E868" s="347" t="s">
        <v>1794</v>
      </c>
      <c r="F868" s="264" t="s">
        <v>1751</v>
      </c>
    </row>
    <row r="869" spans="1:6" ht="35.4" x14ac:dyDescent="0.25">
      <c r="A869" s="404">
        <v>707491</v>
      </c>
      <c r="B869" s="278" t="s">
        <v>1475</v>
      </c>
      <c r="C869" s="279" t="s">
        <v>97</v>
      </c>
      <c r="D869" s="368" t="s">
        <v>236</v>
      </c>
      <c r="E869" s="356"/>
      <c r="F869" s="242" t="s">
        <v>1751</v>
      </c>
    </row>
    <row r="870" spans="1:6" ht="35.4" x14ac:dyDescent="0.25">
      <c r="A870" s="402">
        <v>707492</v>
      </c>
      <c r="B870" s="269" t="s">
        <v>1778</v>
      </c>
      <c r="C870" s="270" t="s">
        <v>111</v>
      </c>
      <c r="D870" s="433" t="s">
        <v>236</v>
      </c>
      <c r="E870" s="445"/>
      <c r="F870" s="224" t="s">
        <v>1755</v>
      </c>
    </row>
    <row r="871" spans="1:6" ht="35.4" x14ac:dyDescent="0.25">
      <c r="A871" s="402">
        <v>707493</v>
      </c>
      <c r="B871" s="269" t="s">
        <v>1779</v>
      </c>
      <c r="C871" s="270" t="s">
        <v>97</v>
      </c>
      <c r="D871" s="433" t="s">
        <v>236</v>
      </c>
      <c r="E871" s="445"/>
      <c r="F871" s="224" t="s">
        <v>1755</v>
      </c>
    </row>
    <row r="872" spans="1:6" ht="35.4" x14ac:dyDescent="0.25">
      <c r="A872" s="405">
        <v>707494</v>
      </c>
      <c r="B872" s="216" t="s">
        <v>1780</v>
      </c>
      <c r="C872" s="217" t="s">
        <v>122</v>
      </c>
      <c r="D872" s="368" t="s">
        <v>236</v>
      </c>
      <c r="E872" s="356"/>
      <c r="F872" s="231"/>
    </row>
    <row r="873" spans="1:6" ht="35.4" x14ac:dyDescent="0.25">
      <c r="A873" s="402">
        <v>707495</v>
      </c>
      <c r="B873" s="269" t="s">
        <v>1476</v>
      </c>
      <c r="C873" s="270" t="s">
        <v>124</v>
      </c>
      <c r="D873" s="433" t="s">
        <v>236</v>
      </c>
      <c r="E873" s="445"/>
      <c r="F873" s="224" t="s">
        <v>1755</v>
      </c>
    </row>
    <row r="874" spans="1:6" ht="35.4" x14ac:dyDescent="0.25">
      <c r="A874" s="402">
        <v>707496</v>
      </c>
      <c r="B874" s="269" t="s">
        <v>1477</v>
      </c>
      <c r="C874" s="270" t="s">
        <v>322</v>
      </c>
      <c r="D874" s="433" t="s">
        <v>236</v>
      </c>
      <c r="E874" s="445"/>
      <c r="F874" s="224" t="s">
        <v>1755</v>
      </c>
    </row>
    <row r="875" spans="1:6" ht="35.4" x14ac:dyDescent="0.25">
      <c r="A875" s="405">
        <v>707497</v>
      </c>
      <c r="B875" s="216" t="s">
        <v>1478</v>
      </c>
      <c r="C875" s="217" t="s">
        <v>143</v>
      </c>
      <c r="D875" s="368" t="s">
        <v>236</v>
      </c>
      <c r="E875" s="356"/>
      <c r="F875" s="236"/>
    </row>
    <row r="876" spans="1:6" ht="35.4" x14ac:dyDescent="0.25">
      <c r="A876" s="402">
        <v>707498</v>
      </c>
      <c r="B876" s="269" t="s">
        <v>1479</v>
      </c>
      <c r="C876" s="270" t="s">
        <v>66</v>
      </c>
      <c r="D876" s="433" t="s">
        <v>236</v>
      </c>
      <c r="E876" s="445"/>
      <c r="F876" s="224" t="s">
        <v>1755</v>
      </c>
    </row>
    <row r="877" spans="1:6" ht="35.4" x14ac:dyDescent="0.25">
      <c r="A877" s="380">
        <v>707499</v>
      </c>
      <c r="B877" s="360" t="s">
        <v>1480</v>
      </c>
      <c r="C877" s="431" t="s">
        <v>1481</v>
      </c>
      <c r="D877" s="368" t="s">
        <v>237</v>
      </c>
      <c r="E877" s="355"/>
      <c r="F877" s="264" t="s">
        <v>1751</v>
      </c>
    </row>
    <row r="878" spans="1:6" ht="35.4" x14ac:dyDescent="0.25">
      <c r="A878" s="402">
        <v>707500</v>
      </c>
      <c r="B878" s="269" t="s">
        <v>1482</v>
      </c>
      <c r="C878" s="270" t="s">
        <v>188</v>
      </c>
      <c r="D878" s="433" t="s">
        <v>236</v>
      </c>
      <c r="E878" s="445"/>
      <c r="F878" s="224" t="s">
        <v>1755</v>
      </c>
    </row>
    <row r="879" spans="1:6" ht="35.4" x14ac:dyDescent="0.25">
      <c r="A879" s="404">
        <v>707501</v>
      </c>
      <c r="B879" s="278" t="s">
        <v>1483</v>
      </c>
      <c r="C879" s="279" t="s">
        <v>97</v>
      </c>
      <c r="D879" s="368" t="s">
        <v>236</v>
      </c>
      <c r="E879" s="356"/>
      <c r="F879" s="242" t="s">
        <v>1751</v>
      </c>
    </row>
    <row r="880" spans="1:6" ht="35.4" x14ac:dyDescent="0.25">
      <c r="A880" s="402">
        <v>707502</v>
      </c>
      <c r="B880" s="269" t="s">
        <v>1484</v>
      </c>
      <c r="C880" s="270" t="s">
        <v>312</v>
      </c>
      <c r="D880" s="433" t="s">
        <v>236</v>
      </c>
      <c r="E880" s="445"/>
      <c r="F880" s="224" t="s">
        <v>1755</v>
      </c>
    </row>
    <row r="881" spans="1:6" ht="39.6" x14ac:dyDescent="0.25">
      <c r="A881" s="374">
        <v>707504</v>
      </c>
      <c r="B881" s="292" t="s">
        <v>1485</v>
      </c>
      <c r="C881" s="294" t="s">
        <v>64</v>
      </c>
      <c r="D881" s="368" t="s">
        <v>237</v>
      </c>
      <c r="E881" s="355"/>
      <c r="F881" s="348"/>
    </row>
    <row r="882" spans="1:6" ht="35.4" x14ac:dyDescent="0.25">
      <c r="A882" s="404">
        <v>707505</v>
      </c>
      <c r="B882" s="278" t="s">
        <v>1486</v>
      </c>
      <c r="C882" s="279" t="s">
        <v>66</v>
      </c>
      <c r="D882" s="368" t="s">
        <v>236</v>
      </c>
      <c r="E882" s="356"/>
      <c r="F882" s="240" t="s">
        <v>1751</v>
      </c>
    </row>
    <row r="883" spans="1:6" ht="35.4" x14ac:dyDescent="0.25">
      <c r="A883" s="405">
        <v>707506</v>
      </c>
      <c r="B883" s="216" t="s">
        <v>1487</v>
      </c>
      <c r="C883" s="217" t="s">
        <v>101</v>
      </c>
      <c r="D883" s="368" t="s">
        <v>236</v>
      </c>
      <c r="E883" s="356"/>
      <c r="F883" s="236"/>
    </row>
    <row r="884" spans="1:6" ht="35.4" x14ac:dyDescent="0.25">
      <c r="A884" s="402">
        <v>707507</v>
      </c>
      <c r="B884" s="269" t="s">
        <v>1781</v>
      </c>
      <c r="C884" s="270" t="s">
        <v>66</v>
      </c>
      <c r="D884" s="433" t="s">
        <v>236</v>
      </c>
      <c r="E884" s="445"/>
      <c r="F884" s="224" t="s">
        <v>1755</v>
      </c>
    </row>
    <row r="885" spans="1:6" ht="35.4" x14ac:dyDescent="0.25">
      <c r="A885" s="402">
        <v>707508</v>
      </c>
      <c r="B885" s="269" t="s">
        <v>1272</v>
      </c>
      <c r="C885" s="270" t="s">
        <v>131</v>
      </c>
      <c r="D885" s="433" t="s">
        <v>236</v>
      </c>
      <c r="E885" s="445"/>
      <c r="F885" s="224" t="s">
        <v>1755</v>
      </c>
    </row>
    <row r="886" spans="1:6" ht="35.4" x14ac:dyDescent="0.25">
      <c r="A886" s="402">
        <v>707509</v>
      </c>
      <c r="B886" s="269" t="s">
        <v>1488</v>
      </c>
      <c r="C886" s="270" t="s">
        <v>62</v>
      </c>
      <c r="D886" s="433" t="s">
        <v>236</v>
      </c>
      <c r="E886" s="445"/>
      <c r="F886" s="224" t="s">
        <v>1755</v>
      </c>
    </row>
    <row r="887" spans="1:6" ht="35.4" x14ac:dyDescent="0.25">
      <c r="A887" s="402">
        <v>707510</v>
      </c>
      <c r="B887" s="269" t="s">
        <v>1489</v>
      </c>
      <c r="C887" s="270" t="s">
        <v>1490</v>
      </c>
      <c r="D887" s="433" t="s">
        <v>236</v>
      </c>
      <c r="E887" s="445"/>
      <c r="F887" s="224" t="s">
        <v>1755</v>
      </c>
    </row>
    <row r="888" spans="1:6" ht="35.4" x14ac:dyDescent="0.25">
      <c r="A888" s="402">
        <v>707511</v>
      </c>
      <c r="B888" s="269" t="s">
        <v>1491</v>
      </c>
      <c r="C888" s="270" t="s">
        <v>59</v>
      </c>
      <c r="D888" s="433" t="s">
        <v>236</v>
      </c>
      <c r="E888" s="445"/>
      <c r="F888" s="495" t="s">
        <v>1755</v>
      </c>
    </row>
    <row r="889" spans="1:6" ht="35.4" x14ac:dyDescent="0.25">
      <c r="A889" s="405">
        <v>707512</v>
      </c>
      <c r="B889" s="216" t="s">
        <v>1492</v>
      </c>
      <c r="C889" s="217" t="s">
        <v>97</v>
      </c>
      <c r="D889" s="368" t="s">
        <v>236</v>
      </c>
      <c r="E889" s="356"/>
      <c r="F889" s="311"/>
    </row>
    <row r="890" spans="1:6" ht="35.4" x14ac:dyDescent="0.25">
      <c r="A890" s="402">
        <v>707513</v>
      </c>
      <c r="B890" s="269" t="s">
        <v>1782</v>
      </c>
      <c r="C890" s="270" t="s">
        <v>1493</v>
      </c>
      <c r="D890" s="433" t="s">
        <v>236</v>
      </c>
      <c r="E890" s="445"/>
      <c r="F890" s="495" t="s">
        <v>1755</v>
      </c>
    </row>
    <row r="891" spans="1:6" ht="35.4" x14ac:dyDescent="0.25">
      <c r="A891" s="405">
        <v>707514</v>
      </c>
      <c r="B891" s="216" t="s">
        <v>1494</v>
      </c>
      <c r="C891" s="217" t="s">
        <v>73</v>
      </c>
      <c r="D891" s="368" t="s">
        <v>236</v>
      </c>
      <c r="E891" s="356"/>
      <c r="F891" s="310"/>
    </row>
    <row r="892" spans="1:6" ht="35.4" x14ac:dyDescent="0.25">
      <c r="A892" s="402">
        <v>707515</v>
      </c>
      <c r="B892" s="269" t="s">
        <v>1495</v>
      </c>
      <c r="C892" s="270" t="s">
        <v>155</v>
      </c>
      <c r="D892" s="433" t="s">
        <v>236</v>
      </c>
      <c r="E892" s="445"/>
      <c r="F892" s="495" t="s">
        <v>1755</v>
      </c>
    </row>
    <row r="893" spans="1:6" ht="35.4" x14ac:dyDescent="0.25">
      <c r="A893" s="405">
        <v>707516</v>
      </c>
      <c r="B893" s="216" t="s">
        <v>1496</v>
      </c>
      <c r="C893" s="217" t="s">
        <v>150</v>
      </c>
      <c r="D893" s="368" t="s">
        <v>236</v>
      </c>
      <c r="E893" s="356"/>
      <c r="F893" s="311"/>
    </row>
    <row r="894" spans="1:6" ht="35.4" x14ac:dyDescent="0.25">
      <c r="A894" s="405">
        <v>707517</v>
      </c>
      <c r="B894" s="216" t="s">
        <v>1497</v>
      </c>
      <c r="C894" s="217" t="s">
        <v>64</v>
      </c>
      <c r="D894" s="368" t="s">
        <v>236</v>
      </c>
      <c r="E894" s="356"/>
      <c r="F894" s="311"/>
    </row>
    <row r="895" spans="1:6" ht="35.4" x14ac:dyDescent="0.25">
      <c r="A895" s="402">
        <v>707518</v>
      </c>
      <c r="B895" s="269" t="s">
        <v>1498</v>
      </c>
      <c r="C895" s="270" t="s">
        <v>301</v>
      </c>
      <c r="D895" s="433" t="s">
        <v>236</v>
      </c>
      <c r="E895" s="445"/>
      <c r="F895" s="495" t="s">
        <v>1755</v>
      </c>
    </row>
    <row r="896" spans="1:6" ht="35.4" x14ac:dyDescent="0.25">
      <c r="A896" s="402">
        <v>707519</v>
      </c>
      <c r="B896" s="269" t="s">
        <v>1499</v>
      </c>
      <c r="C896" s="270" t="s">
        <v>68</v>
      </c>
      <c r="D896" s="433" t="s">
        <v>236</v>
      </c>
      <c r="E896" s="445"/>
      <c r="F896" s="495" t="s">
        <v>1755</v>
      </c>
    </row>
    <row r="897" spans="1:6" ht="35.4" x14ac:dyDescent="0.25">
      <c r="A897" s="402">
        <v>707520</v>
      </c>
      <c r="B897" s="269" t="s">
        <v>1500</v>
      </c>
      <c r="C897" s="270" t="s">
        <v>157</v>
      </c>
      <c r="D897" s="433" t="s">
        <v>236</v>
      </c>
      <c r="E897" s="445"/>
      <c r="F897" s="495" t="s">
        <v>1755</v>
      </c>
    </row>
    <row r="898" spans="1:6" ht="35.4" x14ac:dyDescent="0.25">
      <c r="A898" s="402">
        <v>707521</v>
      </c>
      <c r="B898" s="269" t="s">
        <v>1501</v>
      </c>
      <c r="C898" s="270" t="s">
        <v>64</v>
      </c>
      <c r="D898" s="433" t="s">
        <v>236</v>
      </c>
      <c r="E898" s="445"/>
      <c r="F898" s="495" t="s">
        <v>1755</v>
      </c>
    </row>
    <row r="899" spans="1:6" ht="35.4" x14ac:dyDescent="0.25">
      <c r="A899" s="374">
        <v>707522</v>
      </c>
      <c r="B899" s="292" t="s">
        <v>1502</v>
      </c>
      <c r="C899" s="294" t="s">
        <v>1503</v>
      </c>
      <c r="D899" s="368" t="s">
        <v>237</v>
      </c>
      <c r="E899" s="355"/>
      <c r="F899" s="312"/>
    </row>
    <row r="900" spans="1:6" ht="35.4" x14ac:dyDescent="0.25">
      <c r="A900" s="405">
        <v>707523</v>
      </c>
      <c r="B900" s="216" t="s">
        <v>1504</v>
      </c>
      <c r="C900" s="217" t="s">
        <v>1505</v>
      </c>
      <c r="D900" s="368" t="s">
        <v>236</v>
      </c>
      <c r="E900" s="356"/>
      <c r="F900" s="311"/>
    </row>
    <row r="901" spans="1:6" ht="35.4" x14ac:dyDescent="0.25">
      <c r="A901" s="402">
        <v>707524</v>
      </c>
      <c r="B901" s="269" t="s">
        <v>1506</v>
      </c>
      <c r="C901" s="270" t="s">
        <v>118</v>
      </c>
      <c r="D901" s="433" t="s">
        <v>236</v>
      </c>
      <c r="E901" s="445"/>
      <c r="F901" s="495" t="s">
        <v>1755</v>
      </c>
    </row>
    <row r="902" spans="1:6" ht="35.4" x14ac:dyDescent="0.25">
      <c r="A902" s="405">
        <v>707525</v>
      </c>
      <c r="B902" s="216" t="s">
        <v>1507</v>
      </c>
      <c r="C902" s="217" t="s">
        <v>1508</v>
      </c>
      <c r="D902" s="368" t="s">
        <v>236</v>
      </c>
      <c r="E902" s="356"/>
      <c r="F902" s="310"/>
    </row>
    <row r="903" spans="1:6" ht="35.4" x14ac:dyDescent="0.25">
      <c r="A903" s="374">
        <v>707526</v>
      </c>
      <c r="B903" s="292" t="s">
        <v>1509</v>
      </c>
      <c r="C903" s="294" t="s">
        <v>1398</v>
      </c>
      <c r="D903" s="368" t="s">
        <v>237</v>
      </c>
      <c r="E903" s="355"/>
      <c r="F903" s="312"/>
    </row>
    <row r="904" spans="1:6" ht="35.4" x14ac:dyDescent="0.25">
      <c r="A904" s="374">
        <v>707527</v>
      </c>
      <c r="B904" s="292" t="s">
        <v>1522</v>
      </c>
      <c r="C904" s="294" t="s">
        <v>69</v>
      </c>
      <c r="D904" s="368" t="s">
        <v>237</v>
      </c>
      <c r="E904" s="347" t="s">
        <v>1794</v>
      </c>
      <c r="F904" s="296"/>
    </row>
    <row r="905" spans="1:6" ht="35.4" x14ac:dyDescent="0.25">
      <c r="A905" s="402">
        <v>707528</v>
      </c>
      <c r="B905" s="269" t="s">
        <v>1510</v>
      </c>
      <c r="C905" s="270" t="s">
        <v>285</v>
      </c>
      <c r="D905" s="433" t="s">
        <v>236</v>
      </c>
      <c r="E905" s="445"/>
      <c r="F905" s="495" t="s">
        <v>1755</v>
      </c>
    </row>
    <row r="906" spans="1:6" ht="35.4" x14ac:dyDescent="0.25">
      <c r="A906" s="402">
        <v>707529</v>
      </c>
      <c r="B906" s="269" t="s">
        <v>1511</v>
      </c>
      <c r="C906" s="270" t="s">
        <v>1363</v>
      </c>
      <c r="D906" s="433" t="s">
        <v>236</v>
      </c>
      <c r="E906" s="445"/>
      <c r="F906" s="495" t="s">
        <v>1755</v>
      </c>
    </row>
    <row r="907" spans="1:6" ht="35.4" x14ac:dyDescent="0.25">
      <c r="A907" s="402">
        <v>707530</v>
      </c>
      <c r="B907" s="269" t="s">
        <v>1512</v>
      </c>
      <c r="C907" s="270" t="s">
        <v>256</v>
      </c>
      <c r="D907" s="433" t="s">
        <v>236</v>
      </c>
      <c r="E907" s="445"/>
      <c r="F907" s="495" t="s">
        <v>1755</v>
      </c>
    </row>
    <row r="908" spans="1:6" ht="35.4" x14ac:dyDescent="0.25">
      <c r="A908" s="405">
        <v>707531</v>
      </c>
      <c r="B908" s="216" t="s">
        <v>1513</v>
      </c>
      <c r="C908" s="217" t="s">
        <v>81</v>
      </c>
      <c r="D908" s="368" t="s">
        <v>236</v>
      </c>
      <c r="E908" s="356"/>
      <c r="F908" s="310"/>
    </row>
    <row r="909" spans="1:6" ht="35.4" x14ac:dyDescent="0.25">
      <c r="A909" s="402">
        <v>707532</v>
      </c>
      <c r="B909" s="269" t="s">
        <v>1514</v>
      </c>
      <c r="C909" s="270" t="s">
        <v>247</v>
      </c>
      <c r="D909" s="433" t="s">
        <v>236</v>
      </c>
      <c r="E909" s="445"/>
      <c r="F909" s="495" t="s">
        <v>1755</v>
      </c>
    </row>
    <row r="910" spans="1:6" ht="35.4" x14ac:dyDescent="0.25">
      <c r="A910" s="402">
        <v>707533</v>
      </c>
      <c r="B910" s="269" t="s">
        <v>1515</v>
      </c>
      <c r="C910" s="270" t="s">
        <v>67</v>
      </c>
      <c r="D910" s="433" t="s">
        <v>236</v>
      </c>
      <c r="E910" s="445"/>
      <c r="F910" s="495" t="s">
        <v>1755</v>
      </c>
    </row>
    <row r="911" spans="1:6" ht="35.4" x14ac:dyDescent="0.25">
      <c r="A911" s="402">
        <v>707534</v>
      </c>
      <c r="B911" s="269" t="s">
        <v>1516</v>
      </c>
      <c r="C911" s="270" t="s">
        <v>1517</v>
      </c>
      <c r="D911" s="433" t="s">
        <v>236</v>
      </c>
      <c r="E911" s="445"/>
      <c r="F911" s="495" t="s">
        <v>1755</v>
      </c>
    </row>
    <row r="912" spans="1:6" ht="35.4" x14ac:dyDescent="0.25">
      <c r="A912" s="402">
        <v>707535</v>
      </c>
      <c r="B912" s="269" t="s">
        <v>1528</v>
      </c>
      <c r="C912" s="270" t="s">
        <v>66</v>
      </c>
      <c r="D912" s="433" t="s">
        <v>236</v>
      </c>
      <c r="E912" s="445"/>
      <c r="F912" s="495" t="s">
        <v>1755</v>
      </c>
    </row>
    <row r="913" spans="1:6" ht="35.4" x14ac:dyDescent="0.6">
      <c r="A913" s="407">
        <v>707536</v>
      </c>
      <c r="B913" s="282" t="s">
        <v>1585</v>
      </c>
      <c r="C913" s="257" t="s">
        <v>64</v>
      </c>
      <c r="D913" s="436" t="s">
        <v>236</v>
      </c>
      <c r="E913" s="462"/>
      <c r="F913" s="498" t="s">
        <v>1751</v>
      </c>
    </row>
    <row r="914" spans="1:6" ht="35.4" x14ac:dyDescent="0.25">
      <c r="A914" s="405">
        <v>707537</v>
      </c>
      <c r="B914" s="216" t="s">
        <v>1783</v>
      </c>
      <c r="C914" s="217" t="s">
        <v>85</v>
      </c>
      <c r="D914" s="368" t="s">
        <v>236</v>
      </c>
      <c r="E914" s="241"/>
      <c r="F914" s="288"/>
    </row>
    <row r="915" spans="1:6" ht="35.4" x14ac:dyDescent="0.25">
      <c r="A915" s="215">
        <v>707538</v>
      </c>
      <c r="B915" s="216" t="s">
        <v>1586</v>
      </c>
      <c r="C915" s="415" t="s">
        <v>1587</v>
      </c>
      <c r="D915" s="368" t="s">
        <v>236</v>
      </c>
      <c r="E915" s="241"/>
      <c r="F915" s="288"/>
    </row>
    <row r="916" spans="1:6" ht="35.4" x14ac:dyDescent="0.25">
      <c r="A916" s="215">
        <v>707539</v>
      </c>
      <c r="B916" s="216" t="s">
        <v>1588</v>
      </c>
      <c r="C916" s="415" t="s">
        <v>64</v>
      </c>
      <c r="D916" s="368" t="s">
        <v>236</v>
      </c>
      <c r="E916" s="241"/>
      <c r="F916" s="288"/>
    </row>
    <row r="917" spans="1:6" ht="35.4" x14ac:dyDescent="0.25">
      <c r="A917" s="215">
        <v>707540</v>
      </c>
      <c r="B917" s="216" t="s">
        <v>1589</v>
      </c>
      <c r="C917" s="415" t="s">
        <v>66</v>
      </c>
      <c r="D917" s="368" t="s">
        <v>236</v>
      </c>
      <c r="E917" s="241"/>
      <c r="F917" s="288"/>
    </row>
    <row r="918" spans="1:6" ht="35.4" x14ac:dyDescent="0.25">
      <c r="A918" s="215">
        <v>707541</v>
      </c>
      <c r="B918" s="216" t="s">
        <v>1590</v>
      </c>
      <c r="C918" s="415" t="s">
        <v>59</v>
      </c>
      <c r="D918" s="368" t="s">
        <v>236</v>
      </c>
      <c r="E918" s="241"/>
      <c r="F918" s="288"/>
    </row>
    <row r="919" spans="1:6" ht="35.4" x14ac:dyDescent="0.25">
      <c r="A919" s="215">
        <v>707542</v>
      </c>
      <c r="B919" s="216" t="s">
        <v>1591</v>
      </c>
      <c r="C919" s="415" t="s">
        <v>65</v>
      </c>
      <c r="D919" s="368" t="s">
        <v>236</v>
      </c>
      <c r="E919" s="286"/>
      <c r="F919" s="288"/>
    </row>
    <row r="920" spans="1:6" ht="35.4" x14ac:dyDescent="0.25">
      <c r="A920" s="215">
        <v>707543</v>
      </c>
      <c r="B920" s="216" t="s">
        <v>1592</v>
      </c>
      <c r="C920" s="415" t="s">
        <v>66</v>
      </c>
      <c r="D920" s="368" t="s">
        <v>236</v>
      </c>
      <c r="E920" s="241"/>
      <c r="F920" s="288"/>
    </row>
    <row r="921" spans="1:6" ht="35.4" x14ac:dyDescent="0.25">
      <c r="A921" s="215">
        <v>707544</v>
      </c>
      <c r="B921" s="216" t="s">
        <v>1593</v>
      </c>
      <c r="C921" s="415" t="s">
        <v>325</v>
      </c>
      <c r="D921" s="368" t="s">
        <v>236</v>
      </c>
      <c r="E921" s="241"/>
      <c r="F921" s="288"/>
    </row>
    <row r="922" spans="1:6" ht="35.4" x14ac:dyDescent="0.25">
      <c r="A922" s="215">
        <v>707545</v>
      </c>
      <c r="B922" s="216" t="s">
        <v>1594</v>
      </c>
      <c r="C922" s="415" t="s">
        <v>87</v>
      </c>
      <c r="D922" s="368" t="s">
        <v>236</v>
      </c>
      <c r="E922" s="492"/>
      <c r="F922" s="288"/>
    </row>
    <row r="923" spans="1:6" ht="35.4" x14ac:dyDescent="0.25">
      <c r="A923" s="215">
        <v>707546</v>
      </c>
      <c r="B923" s="216" t="s">
        <v>1595</v>
      </c>
      <c r="C923" s="415" t="s">
        <v>64</v>
      </c>
      <c r="D923" s="368" t="s">
        <v>236</v>
      </c>
      <c r="E923" s="287"/>
      <c r="F923" s="288"/>
    </row>
    <row r="924" spans="1:6" ht="35.4" x14ac:dyDescent="0.25">
      <c r="A924" s="215">
        <v>707547</v>
      </c>
      <c r="B924" s="216" t="s">
        <v>1596</v>
      </c>
      <c r="C924" s="415" t="s">
        <v>97</v>
      </c>
      <c r="D924" s="368" t="s">
        <v>236</v>
      </c>
      <c r="E924" s="287"/>
      <c r="F924" s="288"/>
    </row>
    <row r="925" spans="1:6" ht="35.4" x14ac:dyDescent="0.25">
      <c r="A925" s="215">
        <v>707548</v>
      </c>
      <c r="B925" s="216" t="s">
        <v>1597</v>
      </c>
      <c r="C925" s="415" t="s">
        <v>1598</v>
      </c>
      <c r="D925" s="368" t="s">
        <v>236</v>
      </c>
      <c r="E925" s="241"/>
      <c r="F925" s="288"/>
    </row>
    <row r="926" spans="1:6" ht="35.4" x14ac:dyDescent="0.25">
      <c r="A926" s="215">
        <v>707549</v>
      </c>
      <c r="B926" s="216" t="s">
        <v>1599</v>
      </c>
      <c r="C926" s="415" t="s">
        <v>66</v>
      </c>
      <c r="D926" s="368" t="s">
        <v>236</v>
      </c>
      <c r="E926" s="241"/>
      <c r="F926" s="288"/>
    </row>
    <row r="927" spans="1:6" ht="35.4" x14ac:dyDescent="0.25">
      <c r="A927" s="215">
        <v>707550</v>
      </c>
      <c r="B927" s="216" t="s">
        <v>1600</v>
      </c>
      <c r="C927" s="415" t="s">
        <v>69</v>
      </c>
      <c r="D927" s="368" t="s">
        <v>236</v>
      </c>
      <c r="E927" s="241"/>
      <c r="F927" s="288"/>
    </row>
    <row r="928" spans="1:6" ht="35.4" x14ac:dyDescent="0.25">
      <c r="A928" s="215">
        <v>707551</v>
      </c>
      <c r="B928" s="216" t="s">
        <v>1601</v>
      </c>
      <c r="C928" s="415" t="s">
        <v>321</v>
      </c>
      <c r="D928" s="368" t="s">
        <v>236</v>
      </c>
      <c r="E928" s="283"/>
      <c r="F928" s="288"/>
    </row>
    <row r="929" spans="1:6" ht="35.4" x14ac:dyDescent="0.25">
      <c r="A929" s="215">
        <v>707552</v>
      </c>
      <c r="B929" s="216" t="s">
        <v>1602</v>
      </c>
      <c r="C929" s="415" t="s">
        <v>68</v>
      </c>
      <c r="D929" s="368" t="s">
        <v>236</v>
      </c>
      <c r="E929" s="283"/>
      <c r="F929" s="288"/>
    </row>
    <row r="930" spans="1:6" ht="36" thickBot="1" x14ac:dyDescent="0.3">
      <c r="A930" s="215">
        <v>707553</v>
      </c>
      <c r="B930" s="216" t="s">
        <v>1603</v>
      </c>
      <c r="C930" s="415" t="s">
        <v>64</v>
      </c>
      <c r="D930" s="368" t="s">
        <v>236</v>
      </c>
      <c r="E930" s="283"/>
      <c r="F930" s="288"/>
    </row>
    <row r="931" spans="1:6" ht="36" thickBot="1" x14ac:dyDescent="0.3">
      <c r="A931" s="215">
        <v>707554</v>
      </c>
      <c r="B931" s="216" t="s">
        <v>1604</v>
      </c>
      <c r="C931" s="415" t="s">
        <v>64</v>
      </c>
      <c r="D931" s="390" t="s">
        <v>236</v>
      </c>
      <c r="E931" s="474"/>
      <c r="F931" s="526"/>
    </row>
    <row r="932" spans="1:6" ht="36" thickBot="1" x14ac:dyDescent="0.65">
      <c r="A932" s="255">
        <v>707555</v>
      </c>
      <c r="B932" s="282" t="s">
        <v>1605</v>
      </c>
      <c r="C932" s="425" t="s">
        <v>1606</v>
      </c>
      <c r="D932" s="437" t="s">
        <v>236</v>
      </c>
      <c r="E932" s="241"/>
      <c r="F932" s="511" t="s">
        <v>1751</v>
      </c>
    </row>
    <row r="933" spans="1:6" ht="36" thickBot="1" x14ac:dyDescent="0.3">
      <c r="A933" s="215">
        <v>707556</v>
      </c>
      <c r="B933" s="216" t="s">
        <v>1607</v>
      </c>
      <c r="C933" s="415" t="s">
        <v>133</v>
      </c>
      <c r="D933" s="390" t="s">
        <v>236</v>
      </c>
      <c r="E933" s="241"/>
      <c r="F933" s="526"/>
    </row>
    <row r="934" spans="1:6" ht="36" thickBot="1" x14ac:dyDescent="0.3">
      <c r="A934" s="215">
        <v>707557</v>
      </c>
      <c r="B934" s="216" t="s">
        <v>1608</v>
      </c>
      <c r="C934" s="415" t="s">
        <v>64</v>
      </c>
      <c r="D934" s="390" t="s">
        <v>236</v>
      </c>
      <c r="E934" s="241"/>
      <c r="F934" s="526"/>
    </row>
    <row r="935" spans="1:6" ht="35.4" x14ac:dyDescent="0.25">
      <c r="A935" s="215">
        <v>707558</v>
      </c>
      <c r="B935" s="216" t="s">
        <v>1609</v>
      </c>
      <c r="C935" s="415" t="s">
        <v>897</v>
      </c>
      <c r="D935" s="390" t="s">
        <v>236</v>
      </c>
      <c r="E935" s="241"/>
      <c r="F935" s="526"/>
    </row>
    <row r="936" spans="1:6" ht="35.4" x14ac:dyDescent="0.25">
      <c r="A936" s="215">
        <v>707559</v>
      </c>
      <c r="B936" s="216" t="s">
        <v>1610</v>
      </c>
      <c r="C936" s="415" t="s">
        <v>1611</v>
      </c>
      <c r="D936" s="390" t="s">
        <v>236</v>
      </c>
      <c r="E936" s="241"/>
      <c r="F936" s="288"/>
    </row>
    <row r="937" spans="1:6" ht="35.4" x14ac:dyDescent="0.25">
      <c r="A937" s="215">
        <v>707560</v>
      </c>
      <c r="B937" s="216" t="s">
        <v>1612</v>
      </c>
      <c r="C937" s="415" t="s">
        <v>87</v>
      </c>
      <c r="D937" s="390" t="s">
        <v>236</v>
      </c>
      <c r="E937" s="241"/>
      <c r="F937" s="288"/>
    </row>
    <row r="938" spans="1:6" ht="35.4" x14ac:dyDescent="0.25">
      <c r="A938" s="215">
        <v>707561</v>
      </c>
      <c r="B938" s="216" t="s">
        <v>1613</v>
      </c>
      <c r="C938" s="415" t="s">
        <v>156</v>
      </c>
      <c r="D938" s="390" t="s">
        <v>236</v>
      </c>
      <c r="E938" s="241"/>
      <c r="F938" s="288"/>
    </row>
    <row r="939" spans="1:6" ht="35.4" x14ac:dyDescent="0.25">
      <c r="A939" s="215">
        <v>707562</v>
      </c>
      <c r="B939" s="216" t="s">
        <v>1614</v>
      </c>
      <c r="C939" s="415" t="s">
        <v>188</v>
      </c>
      <c r="D939" s="390" t="s">
        <v>236</v>
      </c>
      <c r="E939" s="241"/>
      <c r="F939" s="288"/>
    </row>
    <row r="940" spans="1:6" ht="35.4" x14ac:dyDescent="0.25">
      <c r="A940" s="215">
        <v>707563</v>
      </c>
      <c r="B940" s="216" t="s">
        <v>1615</v>
      </c>
      <c r="C940" s="415" t="s">
        <v>98</v>
      </c>
      <c r="D940" s="390" t="s">
        <v>236</v>
      </c>
      <c r="E940" s="241"/>
      <c r="F940" s="288"/>
    </row>
    <row r="941" spans="1:6" ht="35.4" x14ac:dyDescent="0.25">
      <c r="A941" s="215">
        <v>707564</v>
      </c>
      <c r="B941" s="216" t="s">
        <v>1616</v>
      </c>
      <c r="C941" s="415" t="s">
        <v>1617</v>
      </c>
      <c r="D941" s="390" t="s">
        <v>236</v>
      </c>
      <c r="E941" s="241"/>
      <c r="F941" s="288"/>
    </row>
    <row r="942" spans="1:6" ht="35.4" x14ac:dyDescent="0.25">
      <c r="A942" s="215">
        <v>707565</v>
      </c>
      <c r="B942" s="216" t="s">
        <v>1618</v>
      </c>
      <c r="C942" s="415" t="s">
        <v>66</v>
      </c>
      <c r="D942" s="390" t="s">
        <v>236</v>
      </c>
      <c r="E942" s="241"/>
      <c r="F942" s="288"/>
    </row>
    <row r="943" spans="1:6" ht="35.4" x14ac:dyDescent="0.25">
      <c r="A943" s="215">
        <v>707566</v>
      </c>
      <c r="B943" s="216" t="s">
        <v>1619</v>
      </c>
      <c r="C943" s="415" t="s">
        <v>87</v>
      </c>
      <c r="D943" s="390" t="s">
        <v>236</v>
      </c>
      <c r="E943" s="241"/>
      <c r="F943" s="288"/>
    </row>
    <row r="944" spans="1:6" ht="35.4" x14ac:dyDescent="0.25">
      <c r="A944" s="215">
        <v>707567</v>
      </c>
      <c r="B944" s="216" t="s">
        <v>1620</v>
      </c>
      <c r="C944" s="415" t="s">
        <v>64</v>
      </c>
      <c r="D944" s="390" t="s">
        <v>236</v>
      </c>
      <c r="E944" s="241"/>
      <c r="F944" s="392" t="s">
        <v>1784</v>
      </c>
    </row>
    <row r="945" spans="1:6" ht="35.4" x14ac:dyDescent="0.25">
      <c r="A945" s="215">
        <v>707568</v>
      </c>
      <c r="B945" s="216" t="s">
        <v>1621</v>
      </c>
      <c r="C945" s="415" t="s">
        <v>259</v>
      </c>
      <c r="D945" s="390" t="s">
        <v>236</v>
      </c>
      <c r="E945" s="241"/>
      <c r="F945" s="288"/>
    </row>
    <row r="946" spans="1:6" ht="35.4" x14ac:dyDescent="0.25">
      <c r="A946" s="215">
        <v>707569</v>
      </c>
      <c r="B946" s="216" t="s">
        <v>1622</v>
      </c>
      <c r="C946" s="415" t="s">
        <v>1623</v>
      </c>
      <c r="D946" s="390" t="s">
        <v>236</v>
      </c>
      <c r="E946" s="241"/>
      <c r="F946" s="288"/>
    </row>
    <row r="947" spans="1:6" ht="35.4" x14ac:dyDescent="0.25">
      <c r="A947" s="215">
        <v>707570</v>
      </c>
      <c r="B947" s="216" t="s">
        <v>1624</v>
      </c>
      <c r="C947" s="415" t="s">
        <v>62</v>
      </c>
      <c r="D947" s="390" t="s">
        <v>236</v>
      </c>
      <c r="E947" s="241"/>
      <c r="F947" s="288"/>
    </row>
    <row r="948" spans="1:6" ht="35.4" x14ac:dyDescent="0.25">
      <c r="A948" s="215">
        <v>707571</v>
      </c>
      <c r="B948" s="216" t="s">
        <v>1625</v>
      </c>
      <c r="C948" s="415" t="s">
        <v>80</v>
      </c>
      <c r="D948" s="390" t="s">
        <v>236</v>
      </c>
      <c r="E948" s="241"/>
      <c r="F948" s="288"/>
    </row>
    <row r="949" spans="1:6" ht="35.4" x14ac:dyDescent="0.25">
      <c r="A949" s="215">
        <v>707572</v>
      </c>
      <c r="B949" s="216" t="s">
        <v>1626</v>
      </c>
      <c r="C949" s="415" t="s">
        <v>64</v>
      </c>
      <c r="D949" s="390" t="s">
        <v>236</v>
      </c>
      <c r="E949" s="241"/>
      <c r="F949" s="288"/>
    </row>
    <row r="950" spans="1:6" ht="35.4" x14ac:dyDescent="0.25">
      <c r="A950" s="215">
        <v>707573</v>
      </c>
      <c r="B950" s="216" t="s">
        <v>1627</v>
      </c>
      <c r="C950" s="415" t="s">
        <v>90</v>
      </c>
      <c r="D950" s="390" t="s">
        <v>236</v>
      </c>
      <c r="E950" s="241"/>
      <c r="F950" s="288"/>
    </row>
    <row r="951" spans="1:6" ht="35.4" x14ac:dyDescent="0.25">
      <c r="A951" s="215">
        <v>707574</v>
      </c>
      <c r="B951" s="216" t="s">
        <v>1628</v>
      </c>
      <c r="C951" s="415" t="s">
        <v>117</v>
      </c>
      <c r="D951" s="390" t="s">
        <v>236</v>
      </c>
      <c r="E951" s="241"/>
      <c r="F951" s="288"/>
    </row>
    <row r="952" spans="1:6" ht="35.4" x14ac:dyDescent="0.25">
      <c r="A952" s="215">
        <v>707575</v>
      </c>
      <c r="B952" s="216" t="s">
        <v>1629</v>
      </c>
      <c r="C952" s="415" t="s">
        <v>1630</v>
      </c>
      <c r="D952" s="390" t="s">
        <v>236</v>
      </c>
      <c r="E952" s="241"/>
      <c r="F952" s="288"/>
    </row>
    <row r="953" spans="1:6" ht="35.4" x14ac:dyDescent="0.25">
      <c r="A953" s="215">
        <v>707576</v>
      </c>
      <c r="B953" s="216" t="s">
        <v>1631</v>
      </c>
      <c r="C953" s="415" t="s">
        <v>62</v>
      </c>
      <c r="D953" s="390" t="s">
        <v>236</v>
      </c>
      <c r="E953" s="241"/>
      <c r="F953" s="288"/>
    </row>
    <row r="954" spans="1:6" ht="35.4" x14ac:dyDescent="0.25">
      <c r="A954" s="215">
        <v>707577</v>
      </c>
      <c r="B954" s="216" t="s">
        <v>1632</v>
      </c>
      <c r="C954" s="415" t="s">
        <v>80</v>
      </c>
      <c r="D954" s="390" t="s">
        <v>236</v>
      </c>
      <c r="E954" s="241"/>
      <c r="F954" s="288"/>
    </row>
    <row r="955" spans="1:6" ht="35.4" x14ac:dyDescent="0.25">
      <c r="A955" s="215">
        <v>707578</v>
      </c>
      <c r="B955" s="216" t="s">
        <v>1633</v>
      </c>
      <c r="C955" s="415" t="s">
        <v>101</v>
      </c>
      <c r="D955" s="390" t="s">
        <v>236</v>
      </c>
      <c r="E955" s="241"/>
      <c r="F955" s="288"/>
    </row>
    <row r="956" spans="1:6" ht="35.4" x14ac:dyDescent="0.25">
      <c r="A956" s="215">
        <v>707579</v>
      </c>
      <c r="B956" s="216" t="s">
        <v>1634</v>
      </c>
      <c r="C956" s="415" t="s">
        <v>92</v>
      </c>
      <c r="D956" s="390" t="s">
        <v>236</v>
      </c>
      <c r="E956" s="241"/>
      <c r="F956" s="312"/>
    </row>
    <row r="957" spans="1:6" ht="35.4" x14ac:dyDescent="0.25">
      <c r="A957" s="215">
        <v>707580</v>
      </c>
      <c r="B957" s="216" t="s">
        <v>1635</v>
      </c>
      <c r="C957" s="415" t="s">
        <v>1636</v>
      </c>
      <c r="D957" s="390" t="s">
        <v>236</v>
      </c>
      <c r="E957" s="241"/>
      <c r="F957" s="288"/>
    </row>
    <row r="958" spans="1:6" ht="35.4" x14ac:dyDescent="0.25">
      <c r="A958" s="215">
        <v>707581</v>
      </c>
      <c r="B958" s="216" t="s">
        <v>1637</v>
      </c>
      <c r="C958" s="415" t="s">
        <v>97</v>
      </c>
      <c r="D958" s="390" t="s">
        <v>236</v>
      </c>
      <c r="E958" s="241"/>
      <c r="F958" s="529"/>
    </row>
    <row r="959" spans="1:6" ht="35.4" x14ac:dyDescent="0.25">
      <c r="A959" s="215">
        <v>707582</v>
      </c>
      <c r="B959" s="216" t="s">
        <v>1638</v>
      </c>
      <c r="C959" s="415" t="s">
        <v>266</v>
      </c>
      <c r="D959" s="390" t="s">
        <v>236</v>
      </c>
      <c r="E959" s="241"/>
      <c r="F959" s="288"/>
    </row>
    <row r="960" spans="1:6" ht="35.4" x14ac:dyDescent="0.25">
      <c r="A960" s="215">
        <v>707583</v>
      </c>
      <c r="B960" s="216" t="s">
        <v>1639</v>
      </c>
      <c r="C960" s="415" t="s">
        <v>124</v>
      </c>
      <c r="D960" s="390" t="s">
        <v>236</v>
      </c>
      <c r="E960" s="241"/>
      <c r="F960" s="288"/>
    </row>
    <row r="961" spans="1:6" ht="35.4" x14ac:dyDescent="0.25">
      <c r="A961" s="215">
        <v>707584</v>
      </c>
      <c r="B961" s="216" t="s">
        <v>1640</v>
      </c>
      <c r="C961" s="415" t="s">
        <v>75</v>
      </c>
      <c r="D961" s="390" t="s">
        <v>236</v>
      </c>
      <c r="E961" s="241"/>
      <c r="F961" s="312"/>
    </row>
    <row r="962" spans="1:6" ht="35.4" x14ac:dyDescent="0.25">
      <c r="A962" s="215">
        <v>707585</v>
      </c>
      <c r="B962" s="216" t="s">
        <v>1641</v>
      </c>
      <c r="C962" s="415" t="s">
        <v>128</v>
      </c>
      <c r="D962" s="390" t="s">
        <v>236</v>
      </c>
      <c r="E962" s="241"/>
      <c r="F962" s="288"/>
    </row>
    <row r="963" spans="1:6" ht="35.4" x14ac:dyDescent="0.25">
      <c r="A963" s="215">
        <v>707586</v>
      </c>
      <c r="B963" s="216" t="s">
        <v>1642</v>
      </c>
      <c r="C963" s="415" t="s">
        <v>64</v>
      </c>
      <c r="D963" s="390" t="s">
        <v>236</v>
      </c>
      <c r="E963" s="241"/>
      <c r="F963" s="288"/>
    </row>
    <row r="964" spans="1:6" ht="35.4" x14ac:dyDescent="0.25">
      <c r="A964" s="215">
        <v>707587</v>
      </c>
      <c r="B964" s="216" t="s">
        <v>1643</v>
      </c>
      <c r="C964" s="415" t="s">
        <v>1644</v>
      </c>
      <c r="D964" s="390" t="s">
        <v>236</v>
      </c>
      <c r="E964" s="241"/>
      <c r="F964" s="288"/>
    </row>
    <row r="965" spans="1:6" ht="35.4" x14ac:dyDescent="0.25">
      <c r="A965" s="215">
        <v>707588</v>
      </c>
      <c r="B965" s="216" t="s">
        <v>1645</v>
      </c>
      <c r="C965" s="415" t="s">
        <v>99</v>
      </c>
      <c r="D965" s="390" t="s">
        <v>236</v>
      </c>
      <c r="E965" s="241"/>
      <c r="F965" s="288"/>
    </row>
    <row r="966" spans="1:6" ht="35.4" x14ac:dyDescent="0.25">
      <c r="A966" s="215">
        <v>707589</v>
      </c>
      <c r="B966" s="216" t="s">
        <v>1646</v>
      </c>
      <c r="C966" s="415" t="s">
        <v>97</v>
      </c>
      <c r="D966" s="390" t="s">
        <v>236</v>
      </c>
      <c r="E966" s="241"/>
      <c r="F966" s="288"/>
    </row>
    <row r="967" spans="1:6" ht="35.4" x14ac:dyDescent="0.25">
      <c r="A967" s="215">
        <v>707590</v>
      </c>
      <c r="B967" s="216" t="s">
        <v>1647</v>
      </c>
      <c r="C967" s="415" t="s">
        <v>1648</v>
      </c>
      <c r="D967" s="390" t="s">
        <v>236</v>
      </c>
      <c r="E967" s="241"/>
      <c r="F967" s="288"/>
    </row>
    <row r="968" spans="1:6" ht="35.4" x14ac:dyDescent="0.25">
      <c r="A968" s="215">
        <v>707591</v>
      </c>
      <c r="B968" s="216" t="s">
        <v>1649</v>
      </c>
      <c r="C968" s="415" t="s">
        <v>64</v>
      </c>
      <c r="D968" s="390" t="s">
        <v>236</v>
      </c>
      <c r="E968" s="241"/>
      <c r="F968" s="288"/>
    </row>
    <row r="969" spans="1:6" ht="35.4" x14ac:dyDescent="0.25">
      <c r="A969" s="215">
        <v>707592</v>
      </c>
      <c r="B969" s="216" t="s">
        <v>1650</v>
      </c>
      <c r="C969" s="415" t="s">
        <v>1651</v>
      </c>
      <c r="D969" s="390" t="s">
        <v>236</v>
      </c>
      <c r="E969" s="241"/>
      <c r="F969" s="288"/>
    </row>
    <row r="970" spans="1:6" ht="35.4" x14ac:dyDescent="0.6">
      <c r="A970" s="255">
        <v>707593</v>
      </c>
      <c r="B970" s="282" t="s">
        <v>1652</v>
      </c>
      <c r="C970" s="425" t="s">
        <v>130</v>
      </c>
      <c r="D970" s="437" t="s">
        <v>236</v>
      </c>
      <c r="E970" s="241"/>
      <c r="F970" s="498" t="s">
        <v>1751</v>
      </c>
    </row>
    <row r="971" spans="1:6" ht="35.4" x14ac:dyDescent="0.25">
      <c r="A971" s="215">
        <v>707594</v>
      </c>
      <c r="B971" s="216" t="s">
        <v>1653</v>
      </c>
      <c r="C971" s="415" t="s">
        <v>80</v>
      </c>
      <c r="D971" s="390" t="s">
        <v>236</v>
      </c>
      <c r="E971" s="241"/>
      <c r="F971" s="288"/>
    </row>
    <row r="972" spans="1:6" ht="35.4" x14ac:dyDescent="0.25">
      <c r="A972" s="215">
        <v>707595</v>
      </c>
      <c r="B972" s="216" t="s">
        <v>1654</v>
      </c>
      <c r="C972" s="415" t="s">
        <v>1655</v>
      </c>
      <c r="D972" s="390" t="s">
        <v>236</v>
      </c>
      <c r="E972" s="241"/>
      <c r="F972" s="288"/>
    </row>
    <row r="973" spans="1:6" ht="35.4" x14ac:dyDescent="0.25">
      <c r="A973" s="215">
        <v>707596</v>
      </c>
      <c r="B973" s="216" t="s">
        <v>1656</v>
      </c>
      <c r="C973" s="415" t="s">
        <v>1657</v>
      </c>
      <c r="D973" s="390" t="s">
        <v>236</v>
      </c>
      <c r="E973" s="241"/>
      <c r="F973" s="288"/>
    </row>
    <row r="974" spans="1:6" ht="35.4" x14ac:dyDescent="0.25">
      <c r="A974" s="215">
        <v>707597</v>
      </c>
      <c r="B974" s="216" t="s">
        <v>1658</v>
      </c>
      <c r="C974" s="415" t="s">
        <v>59</v>
      </c>
      <c r="D974" s="390" t="s">
        <v>236</v>
      </c>
      <c r="E974" s="241"/>
      <c r="F974" s="288"/>
    </row>
    <row r="975" spans="1:6" ht="35.4" x14ac:dyDescent="0.25">
      <c r="A975" s="215">
        <v>707598</v>
      </c>
      <c r="B975" s="216" t="s">
        <v>1659</v>
      </c>
      <c r="C975" s="415" t="s">
        <v>61</v>
      </c>
      <c r="D975" s="390" t="s">
        <v>236</v>
      </c>
      <c r="E975" s="241"/>
      <c r="F975" s="288"/>
    </row>
    <row r="976" spans="1:6" ht="35.4" x14ac:dyDescent="0.25">
      <c r="A976" s="215">
        <v>707599</v>
      </c>
      <c r="B976" s="216" t="s">
        <v>1660</v>
      </c>
      <c r="C976" s="415" t="s">
        <v>1449</v>
      </c>
      <c r="D976" s="390" t="s">
        <v>236</v>
      </c>
      <c r="E976" s="241"/>
      <c r="F976" s="288"/>
    </row>
    <row r="977" spans="1:6" ht="35.4" x14ac:dyDescent="0.25">
      <c r="A977" s="215">
        <v>707600</v>
      </c>
      <c r="B977" s="216" t="s">
        <v>1661</v>
      </c>
      <c r="C977" s="415" t="s">
        <v>85</v>
      </c>
      <c r="D977" s="390" t="s">
        <v>236</v>
      </c>
      <c r="E977" s="241"/>
      <c r="F977" s="288"/>
    </row>
    <row r="978" spans="1:6" ht="35.4" x14ac:dyDescent="0.25">
      <c r="A978" s="215">
        <v>707601</v>
      </c>
      <c r="B978" s="216" t="s">
        <v>1662</v>
      </c>
      <c r="C978" s="415" t="s">
        <v>1663</v>
      </c>
      <c r="D978" s="390" t="s">
        <v>236</v>
      </c>
      <c r="E978" s="241"/>
      <c r="F978" s="288"/>
    </row>
    <row r="979" spans="1:6" ht="35.4" x14ac:dyDescent="0.25">
      <c r="A979" s="215">
        <v>707602</v>
      </c>
      <c r="B979" s="216" t="s">
        <v>1664</v>
      </c>
      <c r="C979" s="415" t="s">
        <v>1665</v>
      </c>
      <c r="D979" s="390" t="s">
        <v>236</v>
      </c>
      <c r="E979" s="241"/>
      <c r="F979" s="288"/>
    </row>
    <row r="980" spans="1:6" ht="35.4" x14ac:dyDescent="0.25">
      <c r="A980" s="215">
        <v>707603</v>
      </c>
      <c r="B980" s="216" t="s">
        <v>1666</v>
      </c>
      <c r="C980" s="415" t="s">
        <v>1315</v>
      </c>
      <c r="D980" s="390" t="s">
        <v>236</v>
      </c>
      <c r="E980" s="241"/>
      <c r="F980" s="288"/>
    </row>
    <row r="981" spans="1:6" ht="35.4" x14ac:dyDescent="0.25">
      <c r="A981" s="215">
        <v>707604</v>
      </c>
      <c r="B981" s="216" t="s">
        <v>1667</v>
      </c>
      <c r="C981" s="415" t="s">
        <v>1668</v>
      </c>
      <c r="D981" s="390" t="s">
        <v>236</v>
      </c>
      <c r="E981" s="241"/>
      <c r="F981" s="288"/>
    </row>
    <row r="982" spans="1:6" ht="35.4" x14ac:dyDescent="0.25">
      <c r="A982" s="215">
        <v>707605</v>
      </c>
      <c r="B982" s="216" t="s">
        <v>1669</v>
      </c>
      <c r="C982" s="415" t="s">
        <v>102</v>
      </c>
      <c r="D982" s="390" t="s">
        <v>236</v>
      </c>
      <c r="E982" s="241"/>
      <c r="F982" s="288"/>
    </row>
    <row r="983" spans="1:6" ht="35.4" x14ac:dyDescent="0.25">
      <c r="A983" s="215">
        <v>707606</v>
      </c>
      <c r="B983" s="216" t="s">
        <v>1670</v>
      </c>
      <c r="C983" s="415" t="s">
        <v>68</v>
      </c>
      <c r="D983" s="390" t="s">
        <v>236</v>
      </c>
      <c r="E983" s="241"/>
      <c r="F983" s="288"/>
    </row>
    <row r="984" spans="1:6" ht="35.4" x14ac:dyDescent="0.25">
      <c r="A984" s="215">
        <v>707607</v>
      </c>
      <c r="B984" s="216" t="s">
        <v>1671</v>
      </c>
      <c r="C984" s="415" t="s">
        <v>112</v>
      </c>
      <c r="D984" s="390" t="s">
        <v>236</v>
      </c>
      <c r="E984" s="241"/>
      <c r="F984" s="288"/>
    </row>
    <row r="985" spans="1:6" ht="35.4" x14ac:dyDescent="0.25">
      <c r="A985" s="215">
        <v>707608</v>
      </c>
      <c r="B985" s="216" t="s">
        <v>1672</v>
      </c>
      <c r="C985" s="415" t="s">
        <v>61</v>
      </c>
      <c r="D985" s="390" t="s">
        <v>236</v>
      </c>
      <c r="E985" s="241"/>
      <c r="F985" s="288"/>
    </row>
    <row r="986" spans="1:6" ht="35.4" x14ac:dyDescent="0.25">
      <c r="A986" s="215">
        <v>707609</v>
      </c>
      <c r="B986" s="216" t="s">
        <v>1673</v>
      </c>
      <c r="C986" s="415" t="s">
        <v>322</v>
      </c>
      <c r="D986" s="390" t="s">
        <v>236</v>
      </c>
      <c r="E986" s="241"/>
      <c r="F986" s="288"/>
    </row>
    <row r="987" spans="1:6" ht="35.4" x14ac:dyDescent="0.6">
      <c r="A987" s="255">
        <v>707610</v>
      </c>
      <c r="B987" s="282" t="s">
        <v>1674</v>
      </c>
      <c r="C987" s="425" t="s">
        <v>1675</v>
      </c>
      <c r="D987" s="437" t="s">
        <v>236</v>
      </c>
      <c r="E987" s="241"/>
      <c r="F987" s="498" t="s">
        <v>1751</v>
      </c>
    </row>
    <row r="988" spans="1:6" ht="35.4" x14ac:dyDescent="0.25">
      <c r="A988" s="215">
        <v>707611</v>
      </c>
      <c r="B988" s="216" t="s">
        <v>1676</v>
      </c>
      <c r="C988" s="415" t="s">
        <v>64</v>
      </c>
      <c r="D988" s="390" t="s">
        <v>236</v>
      </c>
      <c r="E988" s="241"/>
      <c r="F988" s="288"/>
    </row>
    <row r="989" spans="1:6" ht="35.4" x14ac:dyDescent="0.6">
      <c r="A989" s="255">
        <v>707612</v>
      </c>
      <c r="B989" s="282" t="s">
        <v>1677</v>
      </c>
      <c r="C989" s="425" t="s">
        <v>97</v>
      </c>
      <c r="D989" s="437" t="s">
        <v>236</v>
      </c>
      <c r="E989" s="241"/>
      <c r="F989" s="498" t="s">
        <v>1751</v>
      </c>
    </row>
    <row r="990" spans="1:6" ht="35.4" x14ac:dyDescent="0.25">
      <c r="A990" s="215">
        <v>707613</v>
      </c>
      <c r="B990" s="216" t="s">
        <v>1678</v>
      </c>
      <c r="C990" s="415" t="s">
        <v>1679</v>
      </c>
      <c r="D990" s="390" t="s">
        <v>236</v>
      </c>
      <c r="E990" s="241"/>
      <c r="F990" s="288"/>
    </row>
    <row r="991" spans="1:6" ht="35.4" x14ac:dyDescent="0.25">
      <c r="A991" s="215">
        <v>707614</v>
      </c>
      <c r="B991" s="216" t="s">
        <v>1785</v>
      </c>
      <c r="C991" s="415" t="s">
        <v>62</v>
      </c>
      <c r="D991" s="390" t="s">
        <v>236</v>
      </c>
      <c r="E991" s="241"/>
      <c r="F991" s="288"/>
    </row>
    <row r="992" spans="1:6" ht="35.4" x14ac:dyDescent="0.25">
      <c r="A992" s="215">
        <v>707615</v>
      </c>
      <c r="B992" s="216" t="s">
        <v>1680</v>
      </c>
      <c r="C992" s="415" t="s">
        <v>97</v>
      </c>
      <c r="D992" s="390" t="s">
        <v>236</v>
      </c>
      <c r="E992" s="241"/>
      <c r="F992" s="531"/>
    </row>
    <row r="993" spans="1:6" ht="35.4" x14ac:dyDescent="0.25">
      <c r="A993" s="215">
        <v>707616</v>
      </c>
      <c r="B993" s="216" t="s">
        <v>1192</v>
      </c>
      <c r="C993" s="415" t="s">
        <v>64</v>
      </c>
      <c r="D993" s="390" t="s">
        <v>236</v>
      </c>
      <c r="E993" s="241"/>
      <c r="F993" s="288"/>
    </row>
    <row r="994" spans="1:6" ht="35.4" x14ac:dyDescent="0.25">
      <c r="A994" s="215">
        <v>707617</v>
      </c>
      <c r="B994" s="216" t="s">
        <v>1681</v>
      </c>
      <c r="C994" s="415" t="s">
        <v>67</v>
      </c>
      <c r="D994" s="390" t="s">
        <v>236</v>
      </c>
      <c r="E994" s="241"/>
      <c r="F994" s="288"/>
    </row>
    <row r="995" spans="1:6" ht="35.4" x14ac:dyDescent="0.25">
      <c r="A995" s="215">
        <v>707618</v>
      </c>
      <c r="B995" s="216" t="s">
        <v>1682</v>
      </c>
      <c r="C995" s="415" t="s">
        <v>81</v>
      </c>
      <c r="D995" s="390" t="s">
        <v>236</v>
      </c>
      <c r="E995" s="241"/>
      <c r="F995" s="288"/>
    </row>
    <row r="996" spans="1:6" ht="35.4" x14ac:dyDescent="0.25">
      <c r="A996" s="215">
        <v>707619</v>
      </c>
      <c r="B996" s="216" t="s">
        <v>1683</v>
      </c>
      <c r="C996" s="415" t="s">
        <v>1684</v>
      </c>
      <c r="D996" s="390" t="s">
        <v>236</v>
      </c>
      <c r="E996" s="241"/>
      <c r="F996" s="288"/>
    </row>
    <row r="997" spans="1:6" ht="35.4" x14ac:dyDescent="0.25">
      <c r="A997" s="215">
        <v>707620</v>
      </c>
      <c r="B997" s="216" t="s">
        <v>1685</v>
      </c>
      <c r="C997" s="415" t="s">
        <v>120</v>
      </c>
      <c r="D997" s="390" t="s">
        <v>236</v>
      </c>
      <c r="E997" s="241"/>
      <c r="F997" s="288"/>
    </row>
    <row r="998" spans="1:6" ht="35.4" x14ac:dyDescent="0.25">
      <c r="A998" s="215">
        <v>707621</v>
      </c>
      <c r="B998" s="216" t="s">
        <v>1686</v>
      </c>
      <c r="C998" s="415" t="s">
        <v>64</v>
      </c>
      <c r="D998" s="390" t="s">
        <v>236</v>
      </c>
      <c r="E998" s="241"/>
      <c r="F998" s="288"/>
    </row>
    <row r="999" spans="1:6" ht="35.4" x14ac:dyDescent="0.25">
      <c r="A999" s="215">
        <v>707622</v>
      </c>
      <c r="B999" s="216" t="s">
        <v>1687</v>
      </c>
      <c r="C999" s="415" t="s">
        <v>81</v>
      </c>
      <c r="D999" s="390" t="s">
        <v>236</v>
      </c>
      <c r="E999" s="241"/>
      <c r="F999" s="288"/>
    </row>
    <row r="1000" spans="1:6" ht="35.4" x14ac:dyDescent="0.25">
      <c r="A1000" s="215">
        <v>707623</v>
      </c>
      <c r="B1000" s="216" t="s">
        <v>1688</v>
      </c>
      <c r="C1000" s="415" t="s">
        <v>66</v>
      </c>
      <c r="D1000" s="390" t="s">
        <v>236</v>
      </c>
      <c r="E1000" s="241"/>
      <c r="F1000" s="288"/>
    </row>
    <row r="1001" spans="1:6" ht="35.4" x14ac:dyDescent="0.6">
      <c r="A1001" s="255">
        <v>707624</v>
      </c>
      <c r="B1001" s="282" t="s">
        <v>1689</v>
      </c>
      <c r="C1001" s="425" t="s">
        <v>66</v>
      </c>
      <c r="D1001" s="437" t="s">
        <v>236</v>
      </c>
      <c r="E1001" s="241"/>
      <c r="F1001" s="498" t="s">
        <v>1751</v>
      </c>
    </row>
    <row r="1002" spans="1:6" ht="35.4" x14ac:dyDescent="0.25">
      <c r="A1002" s="215">
        <v>707625</v>
      </c>
      <c r="B1002" s="216" t="s">
        <v>1690</v>
      </c>
      <c r="C1002" s="415" t="s">
        <v>64</v>
      </c>
      <c r="D1002" s="390" t="s">
        <v>236</v>
      </c>
      <c r="E1002" s="241"/>
      <c r="F1002" s="288"/>
    </row>
    <row r="1003" spans="1:6" ht="35.4" x14ac:dyDescent="0.25">
      <c r="A1003" s="215">
        <v>707626</v>
      </c>
      <c r="B1003" s="216" t="s">
        <v>1691</v>
      </c>
      <c r="C1003" s="415" t="s">
        <v>97</v>
      </c>
      <c r="D1003" s="390" t="s">
        <v>236</v>
      </c>
      <c r="E1003" s="241"/>
      <c r="F1003" s="288"/>
    </row>
    <row r="1004" spans="1:6" ht="35.4" x14ac:dyDescent="0.25">
      <c r="A1004" s="215">
        <v>707627</v>
      </c>
      <c r="B1004" s="216" t="s">
        <v>1692</v>
      </c>
      <c r="C1004" s="415" t="s">
        <v>103</v>
      </c>
      <c r="D1004" s="390" t="s">
        <v>236</v>
      </c>
      <c r="E1004" s="241"/>
      <c r="F1004" s="288"/>
    </row>
    <row r="1005" spans="1:6" ht="35.4" x14ac:dyDescent="0.6">
      <c r="A1005" s="255">
        <v>707628</v>
      </c>
      <c r="B1005" s="282" t="s">
        <v>1693</v>
      </c>
      <c r="C1005" s="425" t="s">
        <v>259</v>
      </c>
      <c r="D1005" s="437" t="s">
        <v>236</v>
      </c>
      <c r="E1005" s="241"/>
      <c r="F1005" s="498" t="s">
        <v>1751</v>
      </c>
    </row>
    <row r="1006" spans="1:6" ht="35.4" x14ac:dyDescent="0.25">
      <c r="A1006" s="215">
        <v>707629</v>
      </c>
      <c r="B1006" s="216" t="s">
        <v>1694</v>
      </c>
      <c r="C1006" s="415" t="s">
        <v>1611</v>
      </c>
      <c r="D1006" s="390" t="s">
        <v>236</v>
      </c>
      <c r="E1006" s="241"/>
      <c r="F1006" s="288"/>
    </row>
    <row r="1007" spans="1:6" ht="35.4" x14ac:dyDescent="0.25">
      <c r="A1007" s="215">
        <v>707630</v>
      </c>
      <c r="B1007" s="216" t="s">
        <v>1695</v>
      </c>
      <c r="C1007" s="415" t="s">
        <v>1696</v>
      </c>
      <c r="D1007" s="390" t="s">
        <v>236</v>
      </c>
      <c r="E1007" s="241"/>
      <c r="F1007" s="288"/>
    </row>
    <row r="1008" spans="1:6" ht="35.4" x14ac:dyDescent="0.25">
      <c r="A1008" s="215">
        <v>707631</v>
      </c>
      <c r="B1008" s="216" t="s">
        <v>1697</v>
      </c>
      <c r="C1008" s="415" t="s">
        <v>97</v>
      </c>
      <c r="D1008" s="390" t="s">
        <v>236</v>
      </c>
      <c r="E1008" s="241"/>
      <c r="F1008" s="288"/>
    </row>
    <row r="1009" spans="1:6" ht="35.4" x14ac:dyDescent="0.25">
      <c r="A1009" s="215">
        <v>707632</v>
      </c>
      <c r="B1009" s="216" t="s">
        <v>1698</v>
      </c>
      <c r="C1009" s="415" t="s">
        <v>62</v>
      </c>
      <c r="D1009" s="390" t="s">
        <v>236</v>
      </c>
      <c r="E1009" s="241"/>
      <c r="F1009" s="288"/>
    </row>
    <row r="1010" spans="1:6" ht="35.4" x14ac:dyDescent="0.25">
      <c r="A1010" s="215">
        <v>707633</v>
      </c>
      <c r="B1010" s="216" t="s">
        <v>1699</v>
      </c>
      <c r="C1010" s="415" t="s">
        <v>1363</v>
      </c>
      <c r="D1010" s="390" t="s">
        <v>236</v>
      </c>
      <c r="E1010" s="241"/>
      <c r="F1010" s="288"/>
    </row>
    <row r="1011" spans="1:6" ht="35.4" x14ac:dyDescent="0.25">
      <c r="A1011" s="215">
        <v>707634</v>
      </c>
      <c r="B1011" s="216" t="s">
        <v>1700</v>
      </c>
      <c r="C1011" s="415" t="s">
        <v>1072</v>
      </c>
      <c r="D1011" s="390" t="s">
        <v>236</v>
      </c>
      <c r="E1011" s="241"/>
      <c r="F1011" s="288"/>
    </row>
    <row r="1012" spans="1:6" ht="35.4" x14ac:dyDescent="0.25">
      <c r="A1012" s="226">
        <v>707635</v>
      </c>
      <c r="B1012" s="227" t="s">
        <v>1701</v>
      </c>
      <c r="C1012" s="426" t="s">
        <v>1584</v>
      </c>
      <c r="D1012" s="438" t="s">
        <v>236</v>
      </c>
      <c r="E1012" s="241"/>
      <c r="F1012" s="498" t="s">
        <v>1751</v>
      </c>
    </row>
    <row r="1013" spans="1:6" ht="35.4" x14ac:dyDescent="0.25">
      <c r="A1013" s="215">
        <v>707636</v>
      </c>
      <c r="B1013" s="216" t="s">
        <v>1702</v>
      </c>
      <c r="C1013" s="415" t="s">
        <v>87</v>
      </c>
      <c r="D1013" s="390" t="s">
        <v>236</v>
      </c>
      <c r="E1013" s="241"/>
      <c r="F1013" s="288"/>
    </row>
    <row r="1014" spans="1:6" ht="35.4" x14ac:dyDescent="0.25">
      <c r="A1014" s="215">
        <v>707637</v>
      </c>
      <c r="B1014" s="216" t="s">
        <v>1703</v>
      </c>
      <c r="C1014" s="415" t="s">
        <v>249</v>
      </c>
      <c r="D1014" s="390" t="s">
        <v>236</v>
      </c>
      <c r="E1014" s="241"/>
      <c r="F1014" s="288"/>
    </row>
    <row r="1015" spans="1:6" ht="35.4" x14ac:dyDescent="0.25">
      <c r="A1015" s="215">
        <v>707638</v>
      </c>
      <c r="B1015" s="216" t="s">
        <v>1675</v>
      </c>
      <c r="C1015" s="415" t="s">
        <v>85</v>
      </c>
      <c r="D1015" s="390" t="s">
        <v>236</v>
      </c>
      <c r="E1015" s="241"/>
      <c r="F1015" s="288"/>
    </row>
    <row r="1016" spans="1:6" ht="35.4" x14ac:dyDescent="0.25">
      <c r="A1016" s="215">
        <v>707639</v>
      </c>
      <c r="B1016" s="216" t="s">
        <v>1704</v>
      </c>
      <c r="C1016" s="415" t="s">
        <v>1705</v>
      </c>
      <c r="D1016" s="390" t="s">
        <v>236</v>
      </c>
      <c r="E1016" s="241"/>
      <c r="F1016" s="288"/>
    </row>
    <row r="1017" spans="1:6" ht="35.4" x14ac:dyDescent="0.25">
      <c r="A1017" s="215">
        <v>707640</v>
      </c>
      <c r="B1017" s="216" t="s">
        <v>1706</v>
      </c>
      <c r="C1017" s="415" t="s">
        <v>156</v>
      </c>
      <c r="D1017" s="390" t="s">
        <v>236</v>
      </c>
      <c r="E1017" s="241"/>
      <c r="F1017" s="288"/>
    </row>
    <row r="1018" spans="1:6" ht="35.4" x14ac:dyDescent="0.25">
      <c r="A1018" s="215">
        <v>707641</v>
      </c>
      <c r="B1018" s="216" t="s">
        <v>1707</v>
      </c>
      <c r="C1018" s="415" t="s">
        <v>1708</v>
      </c>
      <c r="D1018" s="390" t="s">
        <v>236</v>
      </c>
      <c r="E1018" s="241"/>
      <c r="F1018" s="288"/>
    </row>
    <row r="1019" spans="1:6" ht="35.4" x14ac:dyDescent="0.25">
      <c r="A1019" s="215">
        <v>707642</v>
      </c>
      <c r="B1019" s="216" t="s">
        <v>1709</v>
      </c>
      <c r="C1019" s="415" t="s">
        <v>64</v>
      </c>
      <c r="D1019" s="390" t="s">
        <v>236</v>
      </c>
      <c r="E1019" s="241"/>
      <c r="F1019" s="288"/>
    </row>
    <row r="1020" spans="1:6" ht="35.4" x14ac:dyDescent="0.25">
      <c r="A1020" s="215">
        <v>707643</v>
      </c>
      <c r="B1020" s="216" t="s">
        <v>1710</v>
      </c>
      <c r="C1020" s="415" t="s">
        <v>66</v>
      </c>
      <c r="D1020" s="390" t="s">
        <v>236</v>
      </c>
      <c r="E1020" s="241"/>
      <c r="F1020" s="288"/>
    </row>
    <row r="1021" spans="1:6" ht="35.4" x14ac:dyDescent="0.25">
      <c r="A1021" s="215">
        <v>707644</v>
      </c>
      <c r="B1021" s="216" t="s">
        <v>1711</v>
      </c>
      <c r="C1021" s="415" t="s">
        <v>1584</v>
      </c>
      <c r="D1021" s="390" t="s">
        <v>236</v>
      </c>
      <c r="E1021" s="241"/>
      <c r="F1021" s="288"/>
    </row>
    <row r="1022" spans="1:6" ht="35.4" x14ac:dyDescent="0.25">
      <c r="A1022" s="215">
        <v>707645</v>
      </c>
      <c r="B1022" s="216" t="s">
        <v>1712</v>
      </c>
      <c r="C1022" s="415" t="s">
        <v>1713</v>
      </c>
      <c r="D1022" s="390" t="s">
        <v>236</v>
      </c>
      <c r="E1022" s="241"/>
      <c r="F1022" s="288"/>
    </row>
    <row r="1023" spans="1:6" ht="35.4" x14ac:dyDescent="0.25">
      <c r="A1023" s="215">
        <v>707646</v>
      </c>
      <c r="B1023" s="216" t="s">
        <v>1714</v>
      </c>
      <c r="C1023" s="415" t="s">
        <v>84</v>
      </c>
      <c r="D1023" s="390" t="s">
        <v>236</v>
      </c>
      <c r="E1023" s="241"/>
      <c r="F1023" s="288"/>
    </row>
    <row r="1024" spans="1:6" ht="35.4" x14ac:dyDescent="0.25">
      <c r="A1024" s="215">
        <v>707647</v>
      </c>
      <c r="B1024" s="216" t="s">
        <v>1715</v>
      </c>
      <c r="C1024" s="415" t="s">
        <v>1527</v>
      </c>
      <c r="D1024" s="390" t="s">
        <v>236</v>
      </c>
      <c r="E1024" s="241"/>
      <c r="F1024" s="288"/>
    </row>
    <row r="1025" spans="1:6" ht="35.4" x14ac:dyDescent="0.25">
      <c r="A1025" s="215">
        <v>707648</v>
      </c>
      <c r="B1025" s="216" t="s">
        <v>1716</v>
      </c>
      <c r="C1025" s="415" t="s">
        <v>64</v>
      </c>
      <c r="D1025" s="390" t="s">
        <v>236</v>
      </c>
      <c r="E1025" s="241"/>
      <c r="F1025" s="288"/>
    </row>
    <row r="1026" spans="1:6" ht="35.4" x14ac:dyDescent="0.25">
      <c r="A1026" s="215">
        <v>707649</v>
      </c>
      <c r="B1026" s="216" t="s">
        <v>1717</v>
      </c>
      <c r="C1026" s="415" t="s">
        <v>1611</v>
      </c>
      <c r="D1026" s="390" t="s">
        <v>236</v>
      </c>
      <c r="E1026" s="241"/>
      <c r="F1026" s="288"/>
    </row>
    <row r="1027" spans="1:6" ht="35.4" x14ac:dyDescent="0.25">
      <c r="A1027" s="215">
        <v>707650</v>
      </c>
      <c r="B1027" s="216" t="s">
        <v>1718</v>
      </c>
      <c r="C1027" s="415" t="s">
        <v>69</v>
      </c>
      <c r="D1027" s="390" t="s">
        <v>236</v>
      </c>
      <c r="E1027" s="241"/>
      <c r="F1027" s="288"/>
    </row>
    <row r="1028" spans="1:6" ht="35.4" x14ac:dyDescent="0.25">
      <c r="A1028" s="215">
        <v>707651</v>
      </c>
      <c r="B1028" s="216" t="s">
        <v>1719</v>
      </c>
      <c r="C1028" s="423" t="s">
        <v>114</v>
      </c>
      <c r="D1028" s="390" t="s">
        <v>236</v>
      </c>
      <c r="E1028" s="241"/>
      <c r="F1028" s="288"/>
    </row>
    <row r="1029" spans="1:6" ht="35.4" x14ac:dyDescent="0.25">
      <c r="A1029" s="215">
        <v>707652</v>
      </c>
      <c r="B1029" s="216" t="s">
        <v>1720</v>
      </c>
      <c r="C1029" s="423" t="s">
        <v>64</v>
      </c>
      <c r="D1029" s="390" t="s">
        <v>236</v>
      </c>
      <c r="E1029" s="241"/>
      <c r="F1029" s="288"/>
    </row>
    <row r="1030" spans="1:6" ht="35.4" x14ac:dyDescent="0.25">
      <c r="A1030" s="215">
        <v>707653</v>
      </c>
      <c r="B1030" s="216" t="s">
        <v>1721</v>
      </c>
      <c r="C1030" s="423" t="s">
        <v>138</v>
      </c>
      <c r="D1030" s="390" t="s">
        <v>236</v>
      </c>
      <c r="E1030" s="241"/>
      <c r="F1030" s="288"/>
    </row>
    <row r="1031" spans="1:6" ht="35.4" x14ac:dyDescent="0.25">
      <c r="A1031" s="215">
        <v>707654</v>
      </c>
      <c r="B1031" s="216" t="s">
        <v>1722</v>
      </c>
      <c r="C1031" s="423" t="s">
        <v>1723</v>
      </c>
      <c r="D1031" s="390" t="s">
        <v>236</v>
      </c>
      <c r="E1031" s="241"/>
      <c r="F1031" s="288"/>
    </row>
    <row r="1032" spans="1:6" ht="35.4" x14ac:dyDescent="0.25">
      <c r="A1032" s="215">
        <v>707655</v>
      </c>
      <c r="B1032" s="216" t="s">
        <v>1724</v>
      </c>
      <c r="C1032" s="423" t="s">
        <v>1725</v>
      </c>
      <c r="D1032" s="390" t="s">
        <v>236</v>
      </c>
      <c r="E1032" s="241"/>
      <c r="F1032" s="288"/>
    </row>
    <row r="1033" spans="1:6" ht="35.4" x14ac:dyDescent="0.25">
      <c r="A1033" s="215">
        <v>707656</v>
      </c>
      <c r="B1033" s="216" t="s">
        <v>1726</v>
      </c>
      <c r="C1033" s="423" t="s">
        <v>312</v>
      </c>
      <c r="D1033" s="390" t="s">
        <v>236</v>
      </c>
      <c r="E1033" s="241"/>
      <c r="F1033" s="288"/>
    </row>
    <row r="1034" spans="1:6" ht="35.4" x14ac:dyDescent="0.25">
      <c r="A1034" s="215">
        <v>707657</v>
      </c>
      <c r="B1034" s="216" t="s">
        <v>1727</v>
      </c>
      <c r="C1034" s="423" t="s">
        <v>59</v>
      </c>
      <c r="D1034" s="390" t="s">
        <v>236</v>
      </c>
      <c r="E1034" s="241"/>
      <c r="F1034" s="288"/>
    </row>
    <row r="1035" spans="1:6" ht="35.4" x14ac:dyDescent="0.25">
      <c r="A1035" s="215">
        <v>707658</v>
      </c>
      <c r="B1035" s="216" t="s">
        <v>1728</v>
      </c>
      <c r="C1035" s="423" t="s">
        <v>1729</v>
      </c>
      <c r="D1035" s="390" t="s">
        <v>236</v>
      </c>
      <c r="E1035" s="241"/>
      <c r="F1035" s="288"/>
    </row>
    <row r="1036" spans="1:6" ht="35.4" x14ac:dyDescent="0.25">
      <c r="A1036" s="215">
        <v>707659</v>
      </c>
      <c r="B1036" s="216" t="s">
        <v>1730</v>
      </c>
      <c r="C1036" s="423" t="s">
        <v>64</v>
      </c>
      <c r="D1036" s="390" t="s">
        <v>236</v>
      </c>
      <c r="E1036" s="241"/>
      <c r="F1036" s="288"/>
    </row>
    <row r="1037" spans="1:6" ht="35.4" x14ac:dyDescent="0.25">
      <c r="A1037" s="215">
        <v>707660</v>
      </c>
      <c r="B1037" s="216" t="s">
        <v>1731</v>
      </c>
      <c r="C1037" s="423" t="s">
        <v>259</v>
      </c>
      <c r="D1037" s="390" t="s">
        <v>236</v>
      </c>
      <c r="E1037" s="241"/>
      <c r="F1037" s="288"/>
    </row>
    <row r="1038" spans="1:6" ht="35.4" x14ac:dyDescent="0.25">
      <c r="A1038" s="215">
        <v>707661</v>
      </c>
      <c r="B1038" s="216" t="s">
        <v>1732</v>
      </c>
      <c r="C1038" s="423" t="s">
        <v>81</v>
      </c>
      <c r="D1038" s="390" t="s">
        <v>236</v>
      </c>
      <c r="E1038" s="241"/>
      <c r="F1038" s="288"/>
    </row>
    <row r="1039" spans="1:6" ht="35.4" x14ac:dyDescent="0.25">
      <c r="A1039" s="215">
        <v>707662</v>
      </c>
      <c r="B1039" s="216" t="s">
        <v>1733</v>
      </c>
      <c r="C1039" s="423" t="s">
        <v>1734</v>
      </c>
      <c r="D1039" s="390" t="s">
        <v>236</v>
      </c>
      <c r="E1039" s="241"/>
      <c r="F1039" s="288"/>
    </row>
    <row r="1040" spans="1:6" ht="35.4" x14ac:dyDescent="0.25">
      <c r="A1040" s="215">
        <v>707663</v>
      </c>
      <c r="B1040" s="216" t="s">
        <v>1735</v>
      </c>
      <c r="C1040" s="415" t="s">
        <v>66</v>
      </c>
      <c r="D1040" s="390" t="s">
        <v>236</v>
      </c>
      <c r="E1040" s="241"/>
      <c r="F1040" s="288"/>
    </row>
    <row r="1041" spans="1:6" ht="35.4" x14ac:dyDescent="0.25">
      <c r="A1041" s="215">
        <v>707664</v>
      </c>
      <c r="B1041" s="216" t="s">
        <v>1736</v>
      </c>
      <c r="C1041" s="415" t="s">
        <v>264</v>
      </c>
      <c r="D1041" s="390" t="s">
        <v>236</v>
      </c>
      <c r="E1041" s="241"/>
      <c r="F1041" s="288"/>
    </row>
    <row r="1042" spans="1:6" ht="35.4" x14ac:dyDescent="0.6">
      <c r="A1042" s="255">
        <v>707665</v>
      </c>
      <c r="B1042" s="282" t="s">
        <v>1737</v>
      </c>
      <c r="C1042" s="425" t="s">
        <v>94</v>
      </c>
      <c r="D1042" s="437" t="s">
        <v>236</v>
      </c>
      <c r="E1042" s="241"/>
      <c r="F1042" s="498" t="s">
        <v>1751</v>
      </c>
    </row>
    <row r="1043" spans="1:6" ht="35.4" x14ac:dyDescent="0.25">
      <c r="A1043" s="215">
        <v>707666</v>
      </c>
      <c r="B1043" s="216" t="s">
        <v>1738</v>
      </c>
      <c r="C1043" s="415" t="s">
        <v>113</v>
      </c>
      <c r="D1043" s="390" t="s">
        <v>236</v>
      </c>
      <c r="E1043" s="241"/>
      <c r="F1043" s="288"/>
    </row>
    <row r="1044" spans="1:6" ht="35.4" x14ac:dyDescent="0.25">
      <c r="A1044" s="215">
        <v>707667</v>
      </c>
      <c r="B1044" s="216" t="s">
        <v>1739</v>
      </c>
      <c r="C1044" s="415" t="s">
        <v>90</v>
      </c>
      <c r="D1044" s="390" t="s">
        <v>236</v>
      </c>
      <c r="E1044" s="241"/>
      <c r="F1044" s="288"/>
    </row>
    <row r="1045" spans="1:6" ht="35.4" x14ac:dyDescent="0.25">
      <c r="A1045" s="215">
        <v>707668</v>
      </c>
      <c r="B1045" s="216" t="s">
        <v>1740</v>
      </c>
      <c r="C1045" s="415" t="s">
        <v>97</v>
      </c>
      <c r="D1045" s="390" t="s">
        <v>236</v>
      </c>
      <c r="E1045" s="241"/>
      <c r="F1045" s="288"/>
    </row>
    <row r="1046" spans="1:6" ht="35.4" x14ac:dyDescent="0.25">
      <c r="A1046" s="215">
        <v>707669</v>
      </c>
      <c r="B1046" s="216" t="s">
        <v>1741</v>
      </c>
      <c r="C1046" s="415" t="s">
        <v>84</v>
      </c>
      <c r="D1046" s="390" t="s">
        <v>236</v>
      </c>
      <c r="E1046" s="241"/>
      <c r="F1046" s="288"/>
    </row>
    <row r="1047" spans="1:6" ht="35.4" x14ac:dyDescent="0.25">
      <c r="A1047" s="215">
        <v>707670</v>
      </c>
      <c r="B1047" s="216" t="s">
        <v>1742</v>
      </c>
      <c r="C1047" s="415" t="s">
        <v>97</v>
      </c>
      <c r="D1047" s="390" t="s">
        <v>236</v>
      </c>
      <c r="E1047" s="241"/>
      <c r="F1047" s="288"/>
    </row>
    <row r="1048" spans="1:6" ht="35.4" x14ac:dyDescent="0.25">
      <c r="A1048" s="215">
        <v>707671</v>
      </c>
      <c r="B1048" s="216" t="s">
        <v>1743</v>
      </c>
      <c r="C1048" s="415" t="s">
        <v>66</v>
      </c>
      <c r="D1048" s="390" t="s">
        <v>236</v>
      </c>
      <c r="E1048" s="241"/>
      <c r="F1048" s="288"/>
    </row>
    <row r="1049" spans="1:6" ht="35.4" x14ac:dyDescent="0.25">
      <c r="A1049" s="215">
        <v>707672</v>
      </c>
      <c r="B1049" s="216" t="s">
        <v>1744</v>
      </c>
      <c r="C1049" s="415" t="s">
        <v>60</v>
      </c>
      <c r="D1049" s="390" t="s">
        <v>236</v>
      </c>
      <c r="E1049" s="241"/>
      <c r="F1049" s="288"/>
    </row>
    <row r="1050" spans="1:6" ht="35.4" x14ac:dyDescent="0.25">
      <c r="A1050" s="215">
        <v>707673</v>
      </c>
      <c r="B1050" s="216" t="s">
        <v>1745</v>
      </c>
      <c r="C1050" s="415" t="s">
        <v>108</v>
      </c>
      <c r="D1050" s="390" t="s">
        <v>236</v>
      </c>
      <c r="E1050" s="241"/>
      <c r="F1050" s="288"/>
    </row>
    <row r="1051" spans="1:6" ht="35.4" x14ac:dyDescent="0.25">
      <c r="A1051" s="215">
        <v>707674</v>
      </c>
      <c r="B1051" s="216" t="s">
        <v>1746</v>
      </c>
      <c r="C1051" s="415" t="s">
        <v>1747</v>
      </c>
      <c r="D1051" s="390" t="s">
        <v>236</v>
      </c>
      <c r="E1051" s="241"/>
      <c r="F1051" s="288"/>
    </row>
    <row r="1052" spans="1:6" ht="35.4" x14ac:dyDescent="0.25">
      <c r="A1052" s="215">
        <v>707675</v>
      </c>
      <c r="B1052" s="216" t="s">
        <v>1748</v>
      </c>
      <c r="C1052" s="415" t="s">
        <v>98</v>
      </c>
      <c r="D1052" s="390" t="s">
        <v>236</v>
      </c>
      <c r="E1052" s="241"/>
      <c r="F1052" s="288"/>
    </row>
    <row r="1053" spans="1:6" ht="35.4" x14ac:dyDescent="0.25">
      <c r="A1053" s="215">
        <v>707676</v>
      </c>
      <c r="B1053" s="216" t="s">
        <v>1749</v>
      </c>
      <c r="C1053" s="415" t="s">
        <v>122</v>
      </c>
      <c r="D1053" s="390" t="s">
        <v>236</v>
      </c>
      <c r="E1053" s="213" t="s">
        <v>1754</v>
      </c>
      <c r="F1053" s="288" t="s">
        <v>1786</v>
      </c>
    </row>
    <row r="1054" spans="1:6" ht="35.4" x14ac:dyDescent="0.25">
      <c r="A1054" s="215">
        <v>707677</v>
      </c>
      <c r="B1054" s="216" t="s">
        <v>1750</v>
      </c>
      <c r="C1054" s="415" t="s">
        <v>285</v>
      </c>
      <c r="D1054" s="390" t="s">
        <v>236</v>
      </c>
      <c r="E1054" s="241"/>
      <c r="F1054" s="288"/>
    </row>
  </sheetData>
  <autoFilter ref="A1:F1" xr:uid="{00000000-0009-0000-0000-000007000000}">
    <sortState xmlns:xlrd2="http://schemas.microsoft.com/office/spreadsheetml/2017/richdata2" ref="A2:F1054">
      <sortCondition ref="A1"/>
    </sortState>
  </autoFilter>
  <conditionalFormatting sqref="A2:A239">
    <cfRule type="duplicateValues" dxfId="3097" priority="3645"/>
    <cfRule type="duplicateValues" dxfId="3096" priority="3298" stopIfTrue="1"/>
    <cfRule type="duplicateValues" dxfId="3095" priority="3644"/>
    <cfRule type="duplicateValues" dxfId="3094" priority="3290" stopIfTrue="1"/>
    <cfRule type="duplicateValues" dxfId="3093" priority="3289" stopIfTrue="1"/>
    <cfRule type="duplicateValues" dxfId="3092" priority="3296" stopIfTrue="1"/>
    <cfRule type="duplicateValues" dxfId="3091" priority="3294" stopIfTrue="1"/>
    <cfRule type="duplicateValues" dxfId="3090" priority="3300" stopIfTrue="1"/>
    <cfRule type="duplicateValues" dxfId="3089" priority="3301"/>
    <cfRule type="duplicateValues" dxfId="3088" priority="3293" stopIfTrue="1"/>
    <cfRule type="duplicateValues" dxfId="3087" priority="3297" stopIfTrue="1"/>
    <cfRule type="duplicateValues" dxfId="3086" priority="3292" stopIfTrue="1"/>
    <cfRule type="duplicateValues" dxfId="3085" priority="3291" stopIfTrue="1"/>
    <cfRule type="duplicateValues" dxfId="3084" priority="3295" stopIfTrue="1"/>
    <cfRule type="duplicateValues" dxfId="3083" priority="3299" stopIfTrue="1"/>
    <cfRule type="duplicateValues" dxfId="3082" priority="3646"/>
  </conditionalFormatting>
  <conditionalFormatting sqref="A2:A590">
    <cfRule type="duplicateValues" dxfId="3081" priority="3022"/>
    <cfRule type="duplicateValues" dxfId="3080" priority="3023"/>
    <cfRule type="duplicateValues" dxfId="3079" priority="3288"/>
  </conditionalFormatting>
  <conditionalFormatting sqref="A240:A269">
    <cfRule type="duplicateValues" dxfId="3078" priority="3622" stopIfTrue="1"/>
    <cfRule type="duplicateValues" dxfId="3077" priority="3624" stopIfTrue="1"/>
    <cfRule type="duplicateValues" dxfId="3076" priority="3625" stopIfTrue="1"/>
    <cfRule type="duplicateValues" dxfId="3075" priority="3633"/>
    <cfRule type="duplicateValues" dxfId="3074" priority="3634"/>
    <cfRule type="duplicateValues" dxfId="3073" priority="3635"/>
    <cfRule type="duplicateValues" dxfId="3072" priority="3626" stopIfTrue="1"/>
    <cfRule type="duplicateValues" dxfId="3071" priority="3621" stopIfTrue="1"/>
    <cfRule type="duplicateValues" dxfId="3070" priority="3620" stopIfTrue="1"/>
    <cfRule type="duplicateValues" dxfId="3069" priority="3619" stopIfTrue="1"/>
    <cfRule type="duplicateValues" dxfId="3068" priority="3618" stopIfTrue="1"/>
    <cfRule type="duplicateValues" dxfId="3067" priority="3627" stopIfTrue="1"/>
    <cfRule type="duplicateValues" dxfId="3066" priority="3628" stopIfTrue="1"/>
    <cfRule type="duplicateValues" dxfId="3065" priority="3643"/>
    <cfRule type="duplicateValues" dxfId="3064" priority="3642"/>
    <cfRule type="duplicateValues" dxfId="3063" priority="3641"/>
    <cfRule type="duplicateValues" dxfId="3062" priority="3640"/>
    <cfRule type="duplicateValues" dxfId="3061" priority="3639"/>
    <cfRule type="duplicateValues" dxfId="3060" priority="3638"/>
    <cfRule type="duplicateValues" dxfId="3059" priority="3637"/>
    <cfRule type="duplicateValues" dxfId="3058" priority="3616" stopIfTrue="1"/>
    <cfRule type="duplicateValues" dxfId="3057" priority="3615" stopIfTrue="1"/>
    <cfRule type="duplicateValues" dxfId="3056" priority="3614" stopIfTrue="1"/>
    <cfRule type="duplicateValues" dxfId="3055" priority="3608" stopIfTrue="1"/>
    <cfRule type="duplicateValues" dxfId="3054" priority="3613" stopIfTrue="1"/>
    <cfRule type="duplicateValues" dxfId="3053" priority="3623" stopIfTrue="1"/>
    <cfRule type="duplicateValues" dxfId="3052" priority="3636"/>
    <cfRule type="duplicateValues" dxfId="3051" priority="3609" stopIfTrue="1"/>
    <cfRule type="duplicateValues" dxfId="3050" priority="3610" stopIfTrue="1"/>
    <cfRule type="duplicateValues" dxfId="3049" priority="3611" stopIfTrue="1"/>
    <cfRule type="duplicateValues" dxfId="3048" priority="3612" stopIfTrue="1"/>
    <cfRule type="duplicateValues" dxfId="3047" priority="3617" stopIfTrue="1"/>
  </conditionalFormatting>
  <conditionalFormatting sqref="A249:A269 A240:A247">
    <cfRule type="duplicateValues" dxfId="3046" priority="3632" stopIfTrue="1"/>
    <cfRule type="duplicateValues" dxfId="3045" priority="3630" stopIfTrue="1"/>
    <cfRule type="duplicateValues" dxfId="3044" priority="3631" stopIfTrue="1"/>
  </conditionalFormatting>
  <conditionalFormatting sqref="A249:A269">
    <cfRule type="duplicateValues" dxfId="3043" priority="3629" stopIfTrue="1"/>
  </conditionalFormatting>
  <conditionalFormatting sqref="A270:A277">
    <cfRule type="duplicateValues" dxfId="3042" priority="3607"/>
    <cfRule type="duplicateValues" dxfId="3041" priority="3606"/>
    <cfRule type="duplicateValues" dxfId="3040" priority="3605"/>
  </conditionalFormatting>
  <conditionalFormatting sqref="A278:A465">
    <cfRule type="duplicateValues" dxfId="3039" priority="3203" stopIfTrue="1"/>
    <cfRule type="duplicateValues" dxfId="3038" priority="3202" stopIfTrue="1"/>
    <cfRule type="duplicateValues" dxfId="3037" priority="3201" stopIfTrue="1"/>
  </conditionalFormatting>
  <conditionalFormatting sqref="A278:A491">
    <cfRule type="duplicateValues" dxfId="3036" priority="3204" stopIfTrue="1"/>
    <cfRule type="duplicateValues" dxfId="3035" priority="3206" stopIfTrue="1"/>
    <cfRule type="duplicateValues" dxfId="3034" priority="3205" stopIfTrue="1"/>
  </conditionalFormatting>
  <conditionalFormatting sqref="A278:A497">
    <cfRule type="duplicateValues" dxfId="3033" priority="3198" stopIfTrue="1"/>
    <cfRule type="duplicateValues" dxfId="3032" priority="3199" stopIfTrue="1"/>
    <cfRule type="duplicateValues" dxfId="3031" priority="3200" stopIfTrue="1"/>
  </conditionalFormatting>
  <conditionalFormatting sqref="A278:A564">
    <cfRule type="duplicateValues" dxfId="3030" priority="3193" stopIfTrue="1"/>
    <cfRule type="duplicateValues" dxfId="3029" priority="3186" stopIfTrue="1"/>
    <cfRule type="duplicateValues" dxfId="3028" priority="3187" stopIfTrue="1"/>
    <cfRule type="duplicateValues" dxfId="3027" priority="3190" stopIfTrue="1"/>
    <cfRule type="duplicateValues" dxfId="3026" priority="3197" stopIfTrue="1"/>
    <cfRule type="duplicateValues" dxfId="3025" priority="3207"/>
    <cfRule type="duplicateValues" dxfId="3024" priority="3196" stopIfTrue="1"/>
    <cfRule type="duplicateValues" dxfId="3023" priority="3195" stopIfTrue="1"/>
    <cfRule type="duplicateValues" dxfId="3022" priority="3194" stopIfTrue="1"/>
    <cfRule type="duplicateValues" dxfId="3021" priority="3191" stopIfTrue="1"/>
    <cfRule type="duplicateValues" dxfId="3020" priority="3189" stopIfTrue="1"/>
    <cfRule type="duplicateValues" dxfId="3019" priority="3192" stopIfTrue="1"/>
    <cfRule type="duplicateValues" dxfId="3018" priority="3188" stopIfTrue="1"/>
  </conditionalFormatting>
  <conditionalFormatting sqref="A278:A590">
    <cfRule type="duplicateValues" dxfId="3017" priority="3016"/>
    <cfRule type="duplicateValues" dxfId="3016" priority="3017"/>
    <cfRule type="duplicateValues" dxfId="3015" priority="3015"/>
  </conditionalFormatting>
  <conditionalFormatting sqref="A466:A489">
    <cfRule type="duplicateValues" dxfId="3014" priority="3475" stopIfTrue="1"/>
    <cfRule type="duplicateValues" dxfId="3013" priority="3474" stopIfTrue="1"/>
    <cfRule type="duplicateValues" dxfId="3012" priority="3476" stopIfTrue="1"/>
  </conditionalFormatting>
  <conditionalFormatting sqref="A467:A488">
    <cfRule type="duplicateValues" dxfId="3011" priority="3477" stopIfTrue="1"/>
    <cfRule type="duplicateValues" dxfId="3010" priority="3478" stopIfTrue="1"/>
    <cfRule type="duplicateValues" dxfId="3009" priority="3479" stopIfTrue="1"/>
  </conditionalFormatting>
  <conditionalFormatting sqref="A490:A491">
    <cfRule type="duplicateValues" dxfId="3008" priority="3515" stopIfTrue="1"/>
    <cfRule type="duplicateValues" dxfId="3007" priority="3516" stopIfTrue="1"/>
    <cfRule type="duplicateValues" dxfId="3006" priority="3517" stopIfTrue="1"/>
  </conditionalFormatting>
  <conditionalFormatting sqref="A492">
    <cfRule type="duplicateValues" dxfId="3005" priority="3513" stopIfTrue="1"/>
    <cfRule type="duplicateValues" dxfId="3004" priority="3514" stopIfTrue="1"/>
    <cfRule type="duplicateValues" dxfId="3003" priority="3512" stopIfTrue="1"/>
  </conditionalFormatting>
  <conditionalFormatting sqref="A493">
    <cfRule type="duplicateValues" dxfId="3002" priority="3511" stopIfTrue="1"/>
    <cfRule type="duplicateValues" dxfId="3001" priority="3510" stopIfTrue="1"/>
    <cfRule type="duplicateValues" dxfId="3000" priority="3509" stopIfTrue="1"/>
  </conditionalFormatting>
  <conditionalFormatting sqref="A494">
    <cfRule type="duplicateValues" dxfId="2999" priority="3507" stopIfTrue="1"/>
    <cfRule type="duplicateValues" dxfId="2998" priority="3501" stopIfTrue="1"/>
    <cfRule type="duplicateValues" dxfId="2997" priority="3503" stopIfTrue="1"/>
    <cfRule type="duplicateValues" dxfId="2996" priority="3506" stopIfTrue="1"/>
    <cfRule type="duplicateValues" dxfId="2995" priority="3505" stopIfTrue="1"/>
    <cfRule type="duplicateValues" dxfId="2994" priority="3504" stopIfTrue="1"/>
    <cfRule type="duplicateValues" dxfId="2993" priority="3502" stopIfTrue="1"/>
    <cfRule type="duplicateValues" dxfId="2992" priority="3500" stopIfTrue="1"/>
    <cfRule type="duplicateValues" dxfId="2991" priority="3499" stopIfTrue="1"/>
    <cfRule type="duplicateValues" dxfId="2990" priority="3498" stopIfTrue="1"/>
    <cfRule type="duplicateValues" dxfId="2989" priority="3497" stopIfTrue="1"/>
    <cfRule type="duplicateValues" dxfId="2988" priority="3508" stopIfTrue="1"/>
  </conditionalFormatting>
  <conditionalFormatting sqref="A495">
    <cfRule type="duplicateValues" dxfId="2987" priority="3494" stopIfTrue="1"/>
    <cfRule type="duplicateValues" dxfId="2986" priority="3496" stopIfTrue="1"/>
    <cfRule type="duplicateValues" dxfId="2985" priority="3495" stopIfTrue="1"/>
  </conditionalFormatting>
  <conditionalFormatting sqref="A496">
    <cfRule type="duplicateValues" dxfId="2984" priority="3492" stopIfTrue="1"/>
    <cfRule type="duplicateValues" dxfId="2983" priority="3491" stopIfTrue="1"/>
    <cfRule type="duplicateValues" dxfId="2982" priority="3493" stopIfTrue="1"/>
  </conditionalFormatting>
  <conditionalFormatting sqref="A497">
    <cfRule type="duplicateValues" dxfId="2981" priority="3490" stopIfTrue="1"/>
    <cfRule type="duplicateValues" dxfId="2980" priority="3489" stopIfTrue="1"/>
    <cfRule type="duplicateValues" dxfId="2979" priority="3486" stopIfTrue="1"/>
    <cfRule type="duplicateValues" dxfId="2978" priority="3488" stopIfTrue="1"/>
    <cfRule type="duplicateValues" dxfId="2977" priority="3487" stopIfTrue="1"/>
    <cfRule type="duplicateValues" dxfId="2976" priority="3485" stopIfTrue="1"/>
  </conditionalFormatting>
  <conditionalFormatting sqref="A498:A500">
    <cfRule type="duplicateValues" dxfId="2975" priority="3480"/>
  </conditionalFormatting>
  <conditionalFormatting sqref="A498:A549">
    <cfRule type="duplicateValues" dxfId="2974" priority="3327" stopIfTrue="1"/>
    <cfRule type="duplicateValues" dxfId="2973" priority="3329" stopIfTrue="1"/>
    <cfRule type="duplicateValues" dxfId="2972" priority="3328" stopIfTrue="1"/>
  </conditionalFormatting>
  <conditionalFormatting sqref="A498:A564">
    <cfRule type="duplicateValues" dxfId="2971" priority="3324" stopIfTrue="1"/>
    <cfRule type="duplicateValues" dxfId="2970" priority="3325" stopIfTrue="1"/>
    <cfRule type="duplicateValues" dxfId="2969" priority="3326" stopIfTrue="1"/>
  </conditionalFormatting>
  <conditionalFormatting sqref="A501:A564">
    <cfRule type="duplicateValues" dxfId="2968" priority="3330"/>
  </conditionalFormatting>
  <conditionalFormatting sqref="A531:A532">
    <cfRule type="duplicateValues" dxfId="2967" priority="3481"/>
  </conditionalFormatting>
  <conditionalFormatting sqref="A549">
    <cfRule type="duplicateValues" dxfId="2966" priority="3482" stopIfTrue="1"/>
    <cfRule type="duplicateValues" dxfId="2965" priority="3484" stopIfTrue="1"/>
    <cfRule type="duplicateValues" dxfId="2964" priority="3483" stopIfTrue="1"/>
  </conditionalFormatting>
  <conditionalFormatting sqref="A565">
    <cfRule type="duplicateValues" dxfId="2963" priority="3463" stopIfTrue="1"/>
  </conditionalFormatting>
  <conditionalFormatting sqref="A565:A566">
    <cfRule type="duplicateValues" dxfId="2962" priority="3462" stopIfTrue="1"/>
    <cfRule type="duplicateValues" dxfId="2961" priority="3444"/>
    <cfRule type="duplicateValues" dxfId="2960" priority="3443" stopIfTrue="1"/>
    <cfRule type="duplicateValues" dxfId="2959" priority="3442" stopIfTrue="1"/>
    <cfRule type="duplicateValues" dxfId="2958" priority="3441" stopIfTrue="1"/>
    <cfRule type="duplicateValues" dxfId="2957" priority="3440"/>
    <cfRule type="duplicateValues" dxfId="2956" priority="3457"/>
    <cfRule type="duplicateValues" dxfId="2955" priority="3458" stopIfTrue="1"/>
    <cfRule type="duplicateValues" dxfId="2954" priority="3459"/>
    <cfRule type="duplicateValues" dxfId="2953" priority="3460"/>
    <cfRule type="duplicateValues" dxfId="2952" priority="3461"/>
    <cfRule type="duplicateValues" dxfId="2951" priority="3456" stopIfTrue="1"/>
    <cfRule type="duplicateValues" dxfId="2950" priority="3455" stopIfTrue="1"/>
    <cfRule type="duplicateValues" dxfId="2949" priority="3454" stopIfTrue="1"/>
    <cfRule type="duplicateValues" dxfId="2948" priority="3453" stopIfTrue="1"/>
    <cfRule type="duplicateValues" dxfId="2947" priority="3452" stopIfTrue="1"/>
    <cfRule type="duplicateValues" dxfId="2946" priority="3451" stopIfTrue="1"/>
    <cfRule type="duplicateValues" dxfId="2945" priority="3450" stopIfTrue="1"/>
    <cfRule type="duplicateValues" dxfId="2944" priority="3449" stopIfTrue="1"/>
    <cfRule type="duplicateValues" dxfId="2943" priority="3448" stopIfTrue="1"/>
    <cfRule type="duplicateValues" dxfId="2942" priority="3447" stopIfTrue="1"/>
    <cfRule type="duplicateValues" dxfId="2941" priority="3446" stopIfTrue="1"/>
    <cfRule type="duplicateValues" dxfId="2940" priority="3445" stopIfTrue="1"/>
  </conditionalFormatting>
  <conditionalFormatting sqref="A566">
    <cfRule type="duplicateValues" dxfId="2939" priority="3397" stopIfTrue="1"/>
    <cfRule type="duplicateValues" dxfId="2938" priority="3398" stopIfTrue="1"/>
    <cfRule type="duplicateValues" dxfId="2937" priority="3396" stopIfTrue="1"/>
    <cfRule type="duplicateValues" dxfId="2936" priority="3395" stopIfTrue="1"/>
  </conditionalFormatting>
  <conditionalFormatting sqref="A567:A589">
    <cfRule type="duplicateValues" dxfId="2935" priority="3332" stopIfTrue="1"/>
    <cfRule type="duplicateValues" dxfId="2934" priority="3331" stopIfTrue="1"/>
    <cfRule type="duplicateValues" dxfId="2933" priority="3343" stopIfTrue="1"/>
    <cfRule type="duplicateValues" dxfId="2932" priority="3333" stopIfTrue="1"/>
    <cfRule type="duplicateValues" dxfId="2931" priority="3342" stopIfTrue="1"/>
    <cfRule type="duplicateValues" dxfId="2930" priority="3341" stopIfTrue="1"/>
    <cfRule type="duplicateValues" dxfId="2929" priority="3340"/>
    <cfRule type="duplicateValues" dxfId="2928" priority="3339" stopIfTrue="1"/>
    <cfRule type="duplicateValues" dxfId="2927" priority="3338" stopIfTrue="1"/>
    <cfRule type="duplicateValues" dxfId="2926" priority="3337" stopIfTrue="1"/>
    <cfRule type="duplicateValues" dxfId="2925" priority="3336" stopIfTrue="1"/>
    <cfRule type="duplicateValues" dxfId="2924" priority="3335" stopIfTrue="1"/>
    <cfRule type="duplicateValues" dxfId="2923" priority="3334" stopIfTrue="1"/>
  </conditionalFormatting>
  <conditionalFormatting sqref="A567:A590 A278:A564">
    <cfRule type="duplicateValues" dxfId="2922" priority="3019"/>
  </conditionalFormatting>
  <conditionalFormatting sqref="A567:A590">
    <cfRule type="duplicateValues" dxfId="2921" priority="3018"/>
  </conditionalFormatting>
  <conditionalFormatting sqref="A590 A278:A564">
    <cfRule type="duplicateValues" dxfId="2920" priority="3021"/>
  </conditionalFormatting>
  <conditionalFormatting sqref="A590">
    <cfRule type="duplicateValues" dxfId="2919" priority="3372" stopIfTrue="1"/>
    <cfRule type="duplicateValues" dxfId="2918" priority="3366" stopIfTrue="1"/>
    <cfRule type="duplicateValues" dxfId="2917" priority="3367" stopIfTrue="1"/>
    <cfRule type="duplicateValues" dxfId="2916" priority="3368" stopIfTrue="1"/>
    <cfRule type="duplicateValues" dxfId="2915" priority="3370" stopIfTrue="1"/>
    <cfRule type="duplicateValues" dxfId="2914" priority="3374" stopIfTrue="1"/>
    <cfRule type="duplicateValues" dxfId="2913" priority="3020"/>
    <cfRule type="duplicateValues" dxfId="2912" priority="3377" stopIfTrue="1"/>
    <cfRule type="duplicateValues" dxfId="2911" priority="3371" stopIfTrue="1"/>
    <cfRule type="duplicateValues" dxfId="2910" priority="3376" stopIfTrue="1"/>
    <cfRule type="duplicateValues" dxfId="2909" priority="3375" stopIfTrue="1"/>
    <cfRule type="duplicateValues" dxfId="2908" priority="3369" stopIfTrue="1"/>
    <cfRule type="duplicateValues" dxfId="2907" priority="3373" stopIfTrue="1"/>
  </conditionalFormatting>
  <conditionalFormatting sqref="A591:A707">
    <cfRule type="duplicateValues" dxfId="2906" priority="2600"/>
    <cfRule type="duplicateValues" dxfId="2905" priority="2019" stopIfTrue="1"/>
    <cfRule type="duplicateValues" dxfId="2904" priority="2020" stopIfTrue="1"/>
    <cfRule type="duplicateValues" dxfId="2903" priority="2021" stopIfTrue="1"/>
    <cfRule type="duplicateValues" dxfId="2902" priority="2022" stopIfTrue="1"/>
    <cfRule type="duplicateValues" dxfId="2901" priority="2029"/>
    <cfRule type="duplicateValues" dxfId="2900" priority="2027" stopIfTrue="1"/>
    <cfRule type="duplicateValues" dxfId="2899" priority="2026" stopIfTrue="1"/>
    <cfRule type="duplicateValues" dxfId="2898" priority="2025" stopIfTrue="1"/>
    <cfRule type="duplicateValues" dxfId="2897" priority="2024" stopIfTrue="1"/>
    <cfRule type="duplicateValues" dxfId="2896" priority="2023" stopIfTrue="1"/>
    <cfRule type="duplicateValues" dxfId="2895" priority="2028" stopIfTrue="1"/>
    <cfRule type="duplicateValues" dxfId="2894" priority="2015"/>
    <cfRule type="duplicateValues" dxfId="2893" priority="2016"/>
    <cfRule type="duplicateValues" dxfId="2892" priority="2017" stopIfTrue="1"/>
    <cfRule type="duplicateValues" dxfId="2891" priority="2018" stopIfTrue="1"/>
  </conditionalFormatting>
  <conditionalFormatting sqref="A591:A788">
    <cfRule type="duplicateValues" dxfId="2890" priority="1870"/>
    <cfRule type="duplicateValues" dxfId="2889" priority="1859"/>
  </conditionalFormatting>
  <conditionalFormatting sqref="A708 A713:A743 A745:A782">
    <cfRule type="duplicateValues" dxfId="2888" priority="2273"/>
  </conditionalFormatting>
  <conditionalFormatting sqref="A708 A713:A782">
    <cfRule type="duplicateValues" dxfId="2887" priority="2217"/>
  </conditionalFormatting>
  <conditionalFormatting sqref="A708 A745:A764 A713:A743">
    <cfRule type="duplicateValues" dxfId="2886" priority="2475" stopIfTrue="1"/>
  </conditionalFormatting>
  <conditionalFormatting sqref="A708">
    <cfRule type="duplicateValues" dxfId="2885" priority="2272"/>
    <cfRule type="duplicateValues" dxfId="2884" priority="2474"/>
    <cfRule type="duplicateValues" dxfId="2883" priority="2353" stopIfTrue="1"/>
  </conditionalFormatting>
  <conditionalFormatting sqref="A708:A782">
    <cfRule type="duplicateValues" dxfId="2882" priority="2129"/>
    <cfRule type="duplicateValues" dxfId="2881" priority="2180"/>
  </conditionalFormatting>
  <conditionalFormatting sqref="A709:A712">
    <cfRule type="duplicateValues" dxfId="2880" priority="2114" stopIfTrue="1"/>
    <cfRule type="duplicateValues" dxfId="2879" priority="2115" stopIfTrue="1"/>
    <cfRule type="duplicateValues" dxfId="2878" priority="2116" stopIfTrue="1"/>
    <cfRule type="duplicateValues" dxfId="2877" priority="2117"/>
    <cfRule type="duplicateValues" dxfId="2876" priority="2118" stopIfTrue="1"/>
    <cfRule type="duplicateValues" dxfId="2875" priority="2110" stopIfTrue="1"/>
    <cfRule type="duplicateValues" dxfId="2874" priority="2106" stopIfTrue="1"/>
    <cfRule type="duplicateValues" dxfId="2873" priority="2107" stopIfTrue="1"/>
    <cfRule type="duplicateValues" dxfId="2872" priority="2108" stopIfTrue="1"/>
    <cfRule type="duplicateValues" dxfId="2871" priority="2109" stopIfTrue="1"/>
    <cfRule type="duplicateValues" dxfId="2870" priority="2111" stopIfTrue="1"/>
    <cfRule type="duplicateValues" dxfId="2869" priority="2112" stopIfTrue="1"/>
    <cfRule type="duplicateValues" dxfId="2868" priority="2113" stopIfTrue="1"/>
  </conditionalFormatting>
  <conditionalFormatting sqref="A713:A714 A708">
    <cfRule type="duplicateValues" dxfId="2867" priority="2084" stopIfTrue="1"/>
    <cfRule type="duplicateValues" dxfId="2866" priority="2085" stopIfTrue="1"/>
    <cfRule type="duplicateValues" dxfId="2865" priority="2087" stopIfTrue="1"/>
    <cfRule type="duplicateValues" dxfId="2864" priority="2086" stopIfTrue="1"/>
    <cfRule type="duplicateValues" dxfId="2863" priority="2095" stopIfTrue="1"/>
    <cfRule type="duplicateValues" dxfId="2862" priority="2094" stopIfTrue="1"/>
    <cfRule type="duplicateValues" dxfId="2861" priority="2093" stopIfTrue="1"/>
    <cfRule type="duplicateValues" dxfId="2860" priority="2092" stopIfTrue="1"/>
    <cfRule type="duplicateValues" dxfId="2859" priority="2088" stopIfTrue="1"/>
    <cfRule type="duplicateValues" dxfId="2858" priority="2089" stopIfTrue="1"/>
    <cfRule type="duplicateValues" dxfId="2857" priority="2090" stopIfTrue="1"/>
    <cfRule type="duplicateValues" dxfId="2856" priority="2091" stopIfTrue="1"/>
  </conditionalFormatting>
  <conditionalFormatting sqref="A713:A724 A708">
    <cfRule type="duplicateValues" dxfId="2855" priority="2031"/>
  </conditionalFormatting>
  <conditionalFormatting sqref="A715:A718">
    <cfRule type="duplicateValues" dxfId="2854" priority="2063" stopIfTrue="1"/>
  </conditionalFormatting>
  <conditionalFormatting sqref="A715:A721">
    <cfRule type="duplicateValues" dxfId="2853" priority="2042" stopIfTrue="1"/>
  </conditionalFormatting>
  <conditionalFormatting sqref="A715:A743 A745:A764">
    <cfRule type="duplicateValues" dxfId="2852" priority="2468" stopIfTrue="1"/>
    <cfRule type="duplicateValues" dxfId="2851" priority="2473" stopIfTrue="1"/>
    <cfRule type="duplicateValues" dxfId="2850" priority="2472" stopIfTrue="1"/>
    <cfRule type="duplicateValues" dxfId="2849" priority="2471" stopIfTrue="1"/>
    <cfRule type="duplicateValues" dxfId="2848" priority="2470" stopIfTrue="1"/>
    <cfRule type="duplicateValues" dxfId="2847" priority="2469" stopIfTrue="1"/>
    <cfRule type="duplicateValues" dxfId="2846" priority="2467" stopIfTrue="1"/>
    <cfRule type="duplicateValues" dxfId="2845" priority="2466" stopIfTrue="1"/>
    <cfRule type="duplicateValues" dxfId="2844" priority="2465" stopIfTrue="1"/>
    <cfRule type="duplicateValues" dxfId="2843" priority="2463" stopIfTrue="1"/>
    <cfRule type="duplicateValues" dxfId="2842" priority="2462" stopIfTrue="1"/>
    <cfRule type="duplicateValues" dxfId="2841" priority="2464" stopIfTrue="1"/>
  </conditionalFormatting>
  <conditionalFormatting sqref="A719">
    <cfRule type="duplicateValues" dxfId="2840" priority="2267" stopIfTrue="1"/>
    <cfRule type="duplicateValues" dxfId="2839" priority="2304" stopIfTrue="1"/>
  </conditionalFormatting>
  <conditionalFormatting sqref="A723:A743">
    <cfRule type="duplicateValues" dxfId="2838" priority="2030" stopIfTrue="1"/>
  </conditionalFormatting>
  <conditionalFormatting sqref="A744">
    <cfRule type="duplicateValues" dxfId="2837" priority="2243" stopIfTrue="1"/>
    <cfRule type="duplicateValues" dxfId="2836" priority="2244" stopIfTrue="1"/>
    <cfRule type="duplicateValues" dxfId="2835" priority="2228" stopIfTrue="1"/>
    <cfRule type="duplicateValues" dxfId="2834" priority="2222"/>
    <cfRule type="duplicateValues" dxfId="2833" priority="2221"/>
    <cfRule type="duplicateValues" dxfId="2832" priority="2220"/>
    <cfRule type="duplicateValues" dxfId="2831" priority="2219"/>
    <cfRule type="duplicateValues" dxfId="2830" priority="2218"/>
    <cfRule type="duplicateValues" dxfId="2829" priority="2245" stopIfTrue="1"/>
    <cfRule type="duplicateValues" dxfId="2828" priority="2246" stopIfTrue="1"/>
    <cfRule type="duplicateValues" dxfId="2827" priority="2247" stopIfTrue="1"/>
    <cfRule type="duplicateValues" dxfId="2826" priority="2248" stopIfTrue="1"/>
    <cfRule type="duplicateValues" dxfId="2825" priority="2249" stopIfTrue="1"/>
    <cfRule type="duplicateValues" dxfId="2824" priority="2226" stopIfTrue="1"/>
    <cfRule type="duplicateValues" dxfId="2823" priority="2250"/>
    <cfRule type="duplicateValues" dxfId="2822" priority="2227" stopIfTrue="1"/>
    <cfRule type="duplicateValues" dxfId="2821" priority="2229" stopIfTrue="1"/>
    <cfRule type="duplicateValues" dxfId="2820" priority="2230" stopIfTrue="1"/>
    <cfRule type="duplicateValues" dxfId="2819" priority="2224"/>
    <cfRule type="duplicateValues" dxfId="2818" priority="2231"/>
    <cfRule type="duplicateValues" dxfId="2817" priority="2232" stopIfTrue="1"/>
    <cfRule type="duplicateValues" dxfId="2816" priority="2233" stopIfTrue="1"/>
    <cfRule type="duplicateValues" dxfId="2815" priority="2234" stopIfTrue="1"/>
    <cfRule type="duplicateValues" dxfId="2814" priority="2235" stopIfTrue="1"/>
    <cfRule type="duplicateValues" dxfId="2813" priority="2223"/>
    <cfRule type="duplicateValues" dxfId="2812" priority="2236"/>
    <cfRule type="duplicateValues" dxfId="2811" priority="2237"/>
    <cfRule type="duplicateValues" dxfId="2810" priority="2238" stopIfTrue="1"/>
    <cfRule type="duplicateValues" dxfId="2809" priority="2239" stopIfTrue="1"/>
    <cfRule type="duplicateValues" dxfId="2808" priority="2225" stopIfTrue="1"/>
    <cfRule type="duplicateValues" dxfId="2807" priority="2240" stopIfTrue="1"/>
    <cfRule type="duplicateValues" dxfId="2806" priority="2241" stopIfTrue="1"/>
    <cfRule type="duplicateValues" dxfId="2805" priority="2242" stopIfTrue="1"/>
    <cfRule type="duplicateValues" dxfId="2804" priority="2251" stopIfTrue="1"/>
  </conditionalFormatting>
  <conditionalFormatting sqref="A745:A747 A708 A713:A743">
    <cfRule type="duplicateValues" dxfId="2803" priority="2254"/>
  </conditionalFormatting>
  <conditionalFormatting sqref="A745:A749 A715:A743">
    <cfRule type="duplicateValues" dxfId="2802" priority="2262" stopIfTrue="1"/>
    <cfRule type="duplicateValues" dxfId="2801" priority="2263" stopIfTrue="1"/>
    <cfRule type="duplicateValues" dxfId="2800" priority="2264" stopIfTrue="1"/>
  </conditionalFormatting>
  <conditionalFormatting sqref="A745:A749 A722:A743">
    <cfRule type="duplicateValues" dxfId="2799" priority="2266" stopIfTrue="1"/>
  </conditionalFormatting>
  <conditionalFormatting sqref="A745:A753 A708 A713:A743">
    <cfRule type="duplicateValues" dxfId="2798" priority="2255"/>
  </conditionalFormatting>
  <conditionalFormatting sqref="A745:A762 A715:A743">
    <cfRule type="duplicateValues" dxfId="2797" priority="2259" stopIfTrue="1"/>
    <cfRule type="duplicateValues" dxfId="2796" priority="2260" stopIfTrue="1"/>
    <cfRule type="duplicateValues" dxfId="2795" priority="2261" stopIfTrue="1"/>
  </conditionalFormatting>
  <conditionalFormatting sqref="A745:A762 A723:A743 A719">
    <cfRule type="duplicateValues" dxfId="2794" priority="2268" stopIfTrue="1"/>
  </conditionalFormatting>
  <conditionalFormatting sqref="A745:A762 A723:A743">
    <cfRule type="duplicateValues" dxfId="2793" priority="2269" stopIfTrue="1"/>
  </conditionalFormatting>
  <conditionalFormatting sqref="A745:A773 A708 A713:A743">
    <cfRule type="duplicateValues" dxfId="2792" priority="2256"/>
  </conditionalFormatting>
  <conditionalFormatting sqref="A745:A782 A708 A713:A743">
    <cfRule type="duplicateValues" dxfId="2791" priority="2265"/>
  </conditionalFormatting>
  <conditionalFormatting sqref="A745:A782">
    <cfRule type="duplicateValues" dxfId="2790" priority="2253"/>
    <cfRule type="duplicateValues" dxfId="2789" priority="2258"/>
    <cfRule type="duplicateValues" dxfId="2788" priority="2257"/>
    <cfRule type="duplicateValues" dxfId="2787" priority="2252"/>
  </conditionalFormatting>
  <conditionalFormatting sqref="A748:A749">
    <cfRule type="duplicateValues" dxfId="2786" priority="2533" stopIfTrue="1"/>
    <cfRule type="duplicateValues" dxfId="2785" priority="2532" stopIfTrue="1"/>
    <cfRule type="duplicateValues" dxfId="2784" priority="2534" stopIfTrue="1"/>
  </conditionalFormatting>
  <conditionalFormatting sqref="A762">
    <cfRule type="duplicateValues" dxfId="2783" priority="2529" stopIfTrue="1"/>
    <cfRule type="duplicateValues" dxfId="2782" priority="2530" stopIfTrue="1"/>
    <cfRule type="duplicateValues" dxfId="2781" priority="2531" stopIfTrue="1"/>
  </conditionalFormatting>
  <conditionalFormatting sqref="A765">
    <cfRule type="duplicateValues" dxfId="2780" priority="2454" stopIfTrue="1"/>
  </conditionalFormatting>
  <conditionalFormatting sqref="A765:A767">
    <cfRule type="duplicateValues" dxfId="2779" priority="2442" stopIfTrue="1"/>
    <cfRule type="duplicateValues" dxfId="2778" priority="2443" stopIfTrue="1"/>
    <cfRule type="duplicateValues" dxfId="2777" priority="2444" stopIfTrue="1"/>
    <cfRule type="duplicateValues" dxfId="2776" priority="2450" stopIfTrue="1"/>
    <cfRule type="duplicateValues" dxfId="2775" priority="2448" stopIfTrue="1"/>
    <cfRule type="duplicateValues" dxfId="2774" priority="2446" stopIfTrue="1"/>
    <cfRule type="duplicateValues" dxfId="2773" priority="2451" stopIfTrue="1"/>
    <cfRule type="duplicateValues" dxfId="2772" priority="2452" stopIfTrue="1"/>
    <cfRule type="duplicateValues" dxfId="2771" priority="2453" stopIfTrue="1"/>
    <cfRule type="duplicateValues" dxfId="2770" priority="2445" stopIfTrue="1"/>
    <cfRule type="duplicateValues" dxfId="2769" priority="2447" stopIfTrue="1"/>
    <cfRule type="duplicateValues" dxfId="2768" priority="2449" stopIfTrue="1"/>
  </conditionalFormatting>
  <conditionalFormatting sqref="A765:A779">
    <cfRule type="duplicateValues" dxfId="2767" priority="2318" stopIfTrue="1"/>
    <cfRule type="duplicateValues" dxfId="2766" priority="2317"/>
  </conditionalFormatting>
  <conditionalFormatting sqref="A768">
    <cfRule type="duplicateValues" dxfId="2765" priority="2384" stopIfTrue="1"/>
  </conditionalFormatting>
  <conditionalFormatting sqref="A768:A769">
    <cfRule type="duplicateValues" dxfId="2764" priority="2455" stopIfTrue="1"/>
  </conditionalFormatting>
  <conditionalFormatting sqref="A768:A773">
    <cfRule type="duplicateValues" dxfId="2763" priority="2320" stopIfTrue="1"/>
    <cfRule type="duplicateValues" dxfId="2762" priority="2321" stopIfTrue="1"/>
    <cfRule type="duplicateValues" dxfId="2761" priority="2322" stopIfTrue="1"/>
  </conditionalFormatting>
  <conditionalFormatting sqref="A768:A778">
    <cfRule type="duplicateValues" dxfId="2760" priority="2316" stopIfTrue="1"/>
    <cfRule type="duplicateValues" dxfId="2759" priority="2314" stopIfTrue="1"/>
    <cfRule type="duplicateValues" dxfId="2758" priority="2315" stopIfTrue="1"/>
  </conditionalFormatting>
  <conditionalFormatting sqref="A768:A779">
    <cfRule type="duplicateValues" dxfId="2757" priority="2309" stopIfTrue="1"/>
    <cfRule type="duplicateValues" dxfId="2756" priority="2310" stopIfTrue="1"/>
    <cfRule type="duplicateValues" dxfId="2755" priority="2311" stopIfTrue="1"/>
    <cfRule type="duplicateValues" dxfId="2754" priority="2312" stopIfTrue="1"/>
    <cfRule type="duplicateValues" dxfId="2753" priority="2313" stopIfTrue="1"/>
    <cfRule type="duplicateValues" dxfId="2752" priority="2326" stopIfTrue="1"/>
    <cfRule type="duplicateValues" dxfId="2751" priority="2325" stopIfTrue="1"/>
    <cfRule type="duplicateValues" dxfId="2750" priority="2305" stopIfTrue="1"/>
    <cfRule type="duplicateValues" dxfId="2749" priority="2306" stopIfTrue="1"/>
    <cfRule type="duplicateValues" dxfId="2748" priority="2307" stopIfTrue="1"/>
    <cfRule type="duplicateValues" dxfId="2747" priority="2324" stopIfTrue="1"/>
    <cfRule type="duplicateValues" dxfId="2746" priority="2308" stopIfTrue="1"/>
  </conditionalFormatting>
  <conditionalFormatting sqref="A770:A773">
    <cfRule type="duplicateValues" dxfId="2745" priority="2323" stopIfTrue="1"/>
  </conditionalFormatting>
  <conditionalFormatting sqref="A771:A778">
    <cfRule type="duplicateValues" dxfId="2744" priority="2319" stopIfTrue="1"/>
  </conditionalFormatting>
  <conditionalFormatting sqref="A780">
    <cfRule type="duplicateValues" dxfId="2743" priority="2385" stopIfTrue="1"/>
    <cfRule type="duplicateValues" dxfId="2742" priority="2386" stopIfTrue="1"/>
    <cfRule type="duplicateValues" dxfId="2741" priority="2387" stopIfTrue="1"/>
    <cfRule type="duplicateValues" dxfId="2740" priority="2457" stopIfTrue="1"/>
    <cfRule type="duplicateValues" dxfId="2739" priority="2461" stopIfTrue="1"/>
    <cfRule type="duplicateValues" dxfId="2738" priority="2456" stopIfTrue="1"/>
  </conditionalFormatting>
  <conditionalFormatting sqref="A780:A782">
    <cfRule type="duplicateValues" dxfId="2737" priority="2335" stopIfTrue="1"/>
    <cfRule type="duplicateValues" dxfId="2736" priority="2334" stopIfTrue="1"/>
    <cfRule type="duplicateValues" dxfId="2735" priority="2333" stopIfTrue="1"/>
    <cfRule type="duplicateValues" dxfId="2734" priority="2332" stopIfTrue="1"/>
    <cfRule type="duplicateValues" dxfId="2733" priority="2331" stopIfTrue="1"/>
    <cfRule type="duplicateValues" dxfId="2732" priority="2330" stopIfTrue="1"/>
    <cfRule type="duplicateValues" dxfId="2731" priority="2329" stopIfTrue="1"/>
    <cfRule type="duplicateValues" dxfId="2730" priority="2328" stopIfTrue="1"/>
    <cfRule type="duplicateValues" dxfId="2729" priority="2327" stopIfTrue="1"/>
    <cfRule type="duplicateValues" dxfId="2728" priority="2270" stopIfTrue="1"/>
    <cfRule type="duplicateValues" dxfId="2727" priority="2458" stopIfTrue="1"/>
    <cfRule type="duplicateValues" dxfId="2726" priority="2337" stopIfTrue="1"/>
    <cfRule type="duplicateValues" dxfId="2725" priority="2460" stopIfTrue="1"/>
    <cfRule type="duplicateValues" dxfId="2724" priority="2459" stopIfTrue="1"/>
    <cfRule type="duplicateValues" dxfId="2723" priority="2352" stopIfTrue="1"/>
    <cfRule type="duplicateValues" dxfId="2722" priority="2351" stopIfTrue="1"/>
    <cfRule type="duplicateValues" dxfId="2721" priority="2350" stopIfTrue="1"/>
    <cfRule type="duplicateValues" dxfId="2720" priority="2349" stopIfTrue="1"/>
    <cfRule type="duplicateValues" dxfId="2719" priority="2348" stopIfTrue="1"/>
    <cfRule type="duplicateValues" dxfId="2718" priority="2347" stopIfTrue="1"/>
    <cfRule type="duplicateValues" dxfId="2717" priority="2346" stopIfTrue="1"/>
    <cfRule type="duplicateValues" dxfId="2716" priority="2345" stopIfTrue="1"/>
    <cfRule type="duplicateValues" dxfId="2715" priority="2344" stopIfTrue="1"/>
    <cfRule type="duplicateValues" dxfId="2714" priority="2343"/>
    <cfRule type="duplicateValues" dxfId="2713" priority="2342" stopIfTrue="1"/>
    <cfRule type="duplicateValues" dxfId="2712" priority="2341" stopIfTrue="1"/>
    <cfRule type="duplicateValues" dxfId="2711" priority="2340" stopIfTrue="1"/>
    <cfRule type="duplicateValues" dxfId="2710" priority="2339" stopIfTrue="1"/>
    <cfRule type="duplicateValues" dxfId="2709" priority="2338" stopIfTrue="1"/>
    <cfRule type="duplicateValues" dxfId="2708" priority="2336" stopIfTrue="1"/>
  </conditionalFormatting>
  <conditionalFormatting sqref="A781:A782">
    <cfRule type="duplicateValues" dxfId="2707" priority="2271" stopIfTrue="1"/>
  </conditionalFormatting>
  <conditionalFormatting sqref="A783:A788">
    <cfRule type="duplicateValues" dxfId="2706" priority="1965" stopIfTrue="1"/>
    <cfRule type="duplicateValues" dxfId="2705" priority="1954" stopIfTrue="1"/>
    <cfRule type="duplicateValues" dxfId="2704" priority="1955" stopIfTrue="1"/>
    <cfRule type="duplicateValues" dxfId="2703" priority="1956" stopIfTrue="1"/>
    <cfRule type="duplicateValues" dxfId="2702" priority="1966"/>
    <cfRule type="duplicateValues" dxfId="2701" priority="1964" stopIfTrue="1"/>
    <cfRule type="duplicateValues" dxfId="2700" priority="1959" stopIfTrue="1"/>
    <cfRule type="duplicateValues" dxfId="2699" priority="1963" stopIfTrue="1"/>
    <cfRule type="duplicateValues" dxfId="2698" priority="1962" stopIfTrue="1"/>
    <cfRule type="duplicateValues" dxfId="2697" priority="1961" stopIfTrue="1"/>
    <cfRule type="duplicateValues" dxfId="2696" priority="1960" stopIfTrue="1"/>
    <cfRule type="duplicateValues" dxfId="2695" priority="1957" stopIfTrue="1"/>
    <cfRule type="duplicateValues" dxfId="2694" priority="1958" stopIfTrue="1"/>
    <cfRule type="duplicateValues" dxfId="2693" priority="1969"/>
    <cfRule type="duplicateValues" dxfId="2692" priority="1967"/>
    <cfRule type="duplicateValues" dxfId="2691" priority="1968"/>
  </conditionalFormatting>
  <conditionalFormatting sqref="A789:A790">
    <cfRule type="duplicateValues" dxfId="2690" priority="1550" stopIfTrue="1"/>
    <cfRule type="duplicateValues" dxfId="2689" priority="1545" stopIfTrue="1"/>
    <cfRule type="duplicateValues" dxfId="2688" priority="1823"/>
    <cfRule type="duplicateValues" dxfId="2687" priority="1546" stopIfTrue="1"/>
    <cfRule type="duplicateValues" dxfId="2686" priority="1544" stopIfTrue="1"/>
    <cfRule type="duplicateValues" dxfId="2685" priority="1822"/>
    <cfRule type="duplicateValues" dxfId="2684" priority="1547" stopIfTrue="1"/>
    <cfRule type="duplicateValues" dxfId="2683" priority="1558" stopIfTrue="1"/>
    <cfRule type="duplicateValues" dxfId="2682" priority="1548" stopIfTrue="1"/>
    <cfRule type="duplicateValues" dxfId="2681" priority="1559" stopIfTrue="1"/>
    <cfRule type="duplicateValues" dxfId="2680" priority="1560"/>
    <cfRule type="duplicateValues" dxfId="2679" priority="1549" stopIfTrue="1"/>
    <cfRule type="duplicateValues" dxfId="2678" priority="1557"/>
    <cfRule type="duplicateValues" dxfId="2677" priority="1556" stopIfTrue="1"/>
    <cfRule type="duplicateValues" dxfId="2676" priority="1555" stopIfTrue="1"/>
    <cfRule type="duplicateValues" dxfId="2675" priority="1554" stopIfTrue="1"/>
    <cfRule type="duplicateValues" dxfId="2674" priority="1553" stopIfTrue="1"/>
    <cfRule type="duplicateValues" dxfId="2673" priority="1552" stopIfTrue="1"/>
    <cfRule type="duplicateValues" dxfId="2672" priority="1551" stopIfTrue="1"/>
  </conditionalFormatting>
  <conditionalFormatting sqref="A789:A888">
    <cfRule type="duplicateValues" dxfId="2671" priority="1543"/>
    <cfRule type="duplicateValues" dxfId="2670" priority="1220"/>
    <cfRule type="duplicateValues" dxfId="2669" priority="1542"/>
    <cfRule type="duplicateValues" dxfId="2668" priority="1541"/>
    <cfRule type="duplicateValues" dxfId="2667" priority="1540"/>
  </conditionalFormatting>
  <conditionalFormatting sqref="A789:A930">
    <cfRule type="duplicateValues" dxfId="2666" priority="1048"/>
    <cfRule type="duplicateValues" dxfId="2665" priority="1049"/>
  </conditionalFormatting>
  <conditionalFormatting sqref="A791:A888">
    <cfRule type="duplicateValues" dxfId="2664" priority="1218" stopIfTrue="1"/>
    <cfRule type="duplicateValues" dxfId="2663" priority="1219"/>
    <cfRule type="duplicateValues" dxfId="2662" priority="1216" stopIfTrue="1"/>
    <cfRule type="duplicateValues" dxfId="2661" priority="1214" stopIfTrue="1"/>
    <cfRule type="duplicateValues" dxfId="2660" priority="1213" stopIfTrue="1"/>
    <cfRule type="duplicateValues" dxfId="2659" priority="1212" stopIfTrue="1"/>
    <cfRule type="duplicateValues" dxfId="2658" priority="1211" stopIfTrue="1"/>
    <cfRule type="duplicateValues" dxfId="2657" priority="1210" stopIfTrue="1"/>
    <cfRule type="duplicateValues" dxfId="2656" priority="1209" stopIfTrue="1"/>
    <cfRule type="duplicateValues" dxfId="2655" priority="1215" stopIfTrue="1"/>
    <cfRule type="duplicateValues" dxfId="2654" priority="1207" stopIfTrue="1"/>
    <cfRule type="duplicateValues" dxfId="2653" priority="1217" stopIfTrue="1"/>
    <cfRule type="duplicateValues" dxfId="2652" priority="1208" stopIfTrue="1"/>
  </conditionalFormatting>
  <conditionalFormatting sqref="A889:A890">
    <cfRule type="duplicateValues" dxfId="2651" priority="1225" stopIfTrue="1"/>
    <cfRule type="duplicateValues" dxfId="2650" priority="1222" stopIfTrue="1"/>
    <cfRule type="duplicateValues" dxfId="2649" priority="1223" stopIfTrue="1"/>
    <cfRule type="duplicateValues" dxfId="2648" priority="1221" stopIfTrue="1"/>
    <cfRule type="duplicateValues" dxfId="2647" priority="1224" stopIfTrue="1"/>
    <cfRule type="duplicateValues" dxfId="2646" priority="1232" stopIfTrue="1"/>
    <cfRule type="duplicateValues" dxfId="2645" priority="1231" stopIfTrue="1"/>
    <cfRule type="duplicateValues" dxfId="2644" priority="1230" stopIfTrue="1"/>
    <cfRule type="duplicateValues" dxfId="2643" priority="1229" stopIfTrue="1"/>
    <cfRule type="duplicateValues" dxfId="2642" priority="1228" stopIfTrue="1"/>
    <cfRule type="duplicateValues" dxfId="2641" priority="1227" stopIfTrue="1"/>
    <cfRule type="duplicateValues" dxfId="2640" priority="1226" stopIfTrue="1"/>
  </conditionalFormatting>
  <conditionalFormatting sqref="A889:A914">
    <cfRule type="duplicateValues" dxfId="2639" priority="1299"/>
    <cfRule type="duplicateValues" dxfId="2638" priority="1300"/>
  </conditionalFormatting>
  <conditionalFormatting sqref="A891:A894">
    <cfRule type="duplicateValues" dxfId="2637" priority="1264" stopIfTrue="1"/>
  </conditionalFormatting>
  <conditionalFormatting sqref="A891:A898">
    <cfRule type="duplicateValues" dxfId="2636" priority="1263" stopIfTrue="1"/>
  </conditionalFormatting>
  <conditionalFormatting sqref="A894 A898">
    <cfRule type="duplicateValues" dxfId="2635" priority="1262" stopIfTrue="1"/>
  </conditionalFormatting>
  <conditionalFormatting sqref="A898 A894">
    <cfRule type="duplicateValues" dxfId="2634" priority="1456" stopIfTrue="1"/>
  </conditionalFormatting>
  <conditionalFormatting sqref="A899">
    <cfRule type="duplicateValues" dxfId="2633" priority="1347" stopIfTrue="1"/>
    <cfRule type="duplicateValues" dxfId="2632" priority="1326"/>
    <cfRule type="duplicateValues" dxfId="2631" priority="1325"/>
    <cfRule type="duplicateValues" dxfId="2630" priority="1346" stopIfTrue="1"/>
    <cfRule type="duplicateValues" dxfId="2629" priority="1345" stopIfTrue="1"/>
    <cfRule type="duplicateValues" dxfId="2628" priority="1344" stopIfTrue="1"/>
    <cfRule type="duplicateValues" dxfId="2627" priority="1343" stopIfTrue="1"/>
    <cfRule type="duplicateValues" dxfId="2626" priority="1342" stopIfTrue="1"/>
    <cfRule type="duplicateValues" dxfId="2625" priority="1341" stopIfTrue="1"/>
    <cfRule type="duplicateValues" dxfId="2624" priority="1340" stopIfTrue="1"/>
    <cfRule type="duplicateValues" dxfId="2623" priority="1339" stopIfTrue="1"/>
    <cfRule type="duplicateValues" dxfId="2622" priority="1338" stopIfTrue="1"/>
    <cfRule type="duplicateValues" dxfId="2621" priority="1337" stopIfTrue="1"/>
    <cfRule type="duplicateValues" dxfId="2620" priority="1336" stopIfTrue="1"/>
    <cfRule type="duplicateValues" dxfId="2619" priority="1335" stopIfTrue="1"/>
    <cfRule type="duplicateValues" dxfId="2618" priority="1334" stopIfTrue="1"/>
    <cfRule type="duplicateValues" dxfId="2617" priority="1333"/>
    <cfRule type="duplicateValues" dxfId="2616" priority="1331"/>
    <cfRule type="duplicateValues" dxfId="2615" priority="1330"/>
    <cfRule type="duplicateValues" dxfId="2614" priority="1329"/>
    <cfRule type="duplicateValues" dxfId="2613" priority="1328"/>
    <cfRule type="duplicateValues" dxfId="2612" priority="1327"/>
    <cfRule type="duplicateValues" dxfId="2611" priority="1352" stopIfTrue="1"/>
    <cfRule type="duplicateValues" dxfId="2610" priority="1332"/>
    <cfRule type="duplicateValues" dxfId="2609" priority="1356"/>
    <cfRule type="duplicateValues" dxfId="2608" priority="1355"/>
    <cfRule type="duplicateValues" dxfId="2607" priority="1354"/>
    <cfRule type="duplicateValues" dxfId="2606" priority="1353" stopIfTrue="1"/>
    <cfRule type="duplicateValues" dxfId="2605" priority="1351" stopIfTrue="1"/>
    <cfRule type="duplicateValues" dxfId="2604" priority="1350" stopIfTrue="1"/>
    <cfRule type="duplicateValues" dxfId="2603" priority="1349" stopIfTrue="1"/>
    <cfRule type="duplicateValues" dxfId="2602" priority="1348" stopIfTrue="1"/>
  </conditionalFormatting>
  <conditionalFormatting sqref="A900:A905 A889:A898">
    <cfRule type="duplicateValues" dxfId="2601" priority="1261"/>
  </conditionalFormatting>
  <conditionalFormatting sqref="A900:A906 A889:A898">
    <cfRule type="duplicateValues" dxfId="2600" priority="1260"/>
  </conditionalFormatting>
  <conditionalFormatting sqref="A900:A914 A889:A898">
    <cfRule type="duplicateValues" dxfId="2599" priority="1359"/>
  </conditionalFormatting>
  <conditionalFormatting sqref="A900:A914 A891:A898">
    <cfRule type="duplicateValues" dxfId="2598" priority="1257" stopIfTrue="1"/>
    <cfRule type="duplicateValues" dxfId="2597" priority="1248" stopIfTrue="1"/>
    <cfRule type="duplicateValues" dxfId="2596" priority="1246" stopIfTrue="1"/>
    <cfRule type="duplicateValues" dxfId="2595" priority="1245" stopIfTrue="1"/>
    <cfRule type="duplicateValues" dxfId="2594" priority="1244" stopIfTrue="1"/>
    <cfRule type="duplicateValues" dxfId="2593" priority="1256" stopIfTrue="1"/>
    <cfRule type="duplicateValues" dxfId="2592" priority="1255" stopIfTrue="1"/>
    <cfRule type="duplicateValues" dxfId="2591" priority="1240" stopIfTrue="1"/>
    <cfRule type="duplicateValues" dxfId="2590" priority="1243" stopIfTrue="1"/>
    <cfRule type="duplicateValues" dxfId="2589" priority="1247" stopIfTrue="1"/>
    <cfRule type="duplicateValues" dxfId="2588" priority="1241" stopIfTrue="1"/>
    <cfRule type="duplicateValues" dxfId="2587" priority="1242" stopIfTrue="1"/>
  </conditionalFormatting>
  <conditionalFormatting sqref="A900:A914">
    <cfRule type="duplicateValues" dxfId="2586" priority="1358"/>
    <cfRule type="duplicateValues" dxfId="2585" priority="1239" stopIfTrue="1"/>
    <cfRule type="duplicateValues" dxfId="2584" priority="1238" stopIfTrue="1"/>
    <cfRule type="duplicateValues" dxfId="2583" priority="1253" stopIfTrue="1"/>
    <cfRule type="duplicateValues" dxfId="2582" priority="1254" stopIfTrue="1"/>
    <cfRule type="duplicateValues" dxfId="2581" priority="1252" stopIfTrue="1"/>
    <cfRule type="duplicateValues" dxfId="2580" priority="1251" stopIfTrue="1"/>
    <cfRule type="duplicateValues" dxfId="2579" priority="1250"/>
    <cfRule type="duplicateValues" dxfId="2578" priority="1249"/>
    <cfRule type="duplicateValues" dxfId="2577" priority="1357"/>
    <cfRule type="duplicateValues" dxfId="2576" priority="1237" stopIfTrue="1"/>
    <cfRule type="duplicateValues" dxfId="2575" priority="1236" stopIfTrue="1"/>
    <cfRule type="duplicateValues" dxfId="2574" priority="1235"/>
    <cfRule type="duplicateValues" dxfId="2573" priority="1234"/>
    <cfRule type="duplicateValues" dxfId="2572" priority="1233"/>
  </conditionalFormatting>
  <conditionalFormatting sqref="A902:A914 A894 A898">
    <cfRule type="duplicateValues" dxfId="2571" priority="1258" stopIfTrue="1"/>
  </conditionalFormatting>
  <conditionalFormatting sqref="A902:A914">
    <cfRule type="duplicateValues" dxfId="2570" priority="1259" stopIfTrue="1"/>
  </conditionalFormatting>
  <conditionalFormatting sqref="A915:A930">
    <cfRule type="duplicateValues" dxfId="2569" priority="1090"/>
    <cfRule type="duplicateValues" dxfId="2568" priority="1091"/>
    <cfRule type="duplicateValues" dxfId="2567" priority="1089" stopIfTrue="1"/>
    <cfRule type="duplicateValues" dxfId="2566" priority="1080" stopIfTrue="1"/>
    <cfRule type="duplicateValues" dxfId="2565" priority="1088" stopIfTrue="1"/>
    <cfRule type="duplicateValues" dxfId="2564" priority="1087" stopIfTrue="1"/>
    <cfRule type="duplicateValues" dxfId="2563" priority="1086" stopIfTrue="1"/>
    <cfRule type="duplicateValues" dxfId="2562" priority="1085" stopIfTrue="1"/>
    <cfRule type="duplicateValues" dxfId="2561" priority="1084" stopIfTrue="1"/>
    <cfRule type="duplicateValues" dxfId="2560" priority="1092"/>
    <cfRule type="duplicateValues" dxfId="2559" priority="1078" stopIfTrue="1"/>
    <cfRule type="duplicateValues" dxfId="2558" priority="1082" stopIfTrue="1"/>
    <cfRule type="duplicateValues" dxfId="2557" priority="1081" stopIfTrue="1"/>
    <cfRule type="duplicateValues" dxfId="2556" priority="1079" stopIfTrue="1"/>
    <cfRule type="duplicateValues" dxfId="2555" priority="1093"/>
    <cfRule type="duplicateValues" dxfId="2554" priority="1083" stopIfTrue="1"/>
  </conditionalFormatting>
  <conditionalFormatting sqref="A931">
    <cfRule type="duplicateValues" dxfId="2553" priority="325" stopIfTrue="1"/>
    <cfRule type="duplicateValues" dxfId="2552" priority="332" stopIfTrue="1"/>
    <cfRule type="duplicateValues" dxfId="2551" priority="333" stopIfTrue="1"/>
    <cfRule type="duplicateValues" dxfId="2550" priority="334" stopIfTrue="1"/>
    <cfRule type="duplicateValues" dxfId="2549" priority="335" stopIfTrue="1"/>
    <cfRule type="duplicateValues" dxfId="2548" priority="336"/>
    <cfRule type="duplicateValues" dxfId="2547" priority="421"/>
    <cfRule type="duplicateValues" dxfId="2546" priority="328" stopIfTrue="1"/>
    <cfRule type="duplicateValues" dxfId="2545" priority="329" stopIfTrue="1"/>
    <cfRule type="duplicateValues" dxfId="2544" priority="337" stopIfTrue="1"/>
    <cfRule type="duplicateValues" dxfId="2543" priority="1006"/>
    <cfRule type="duplicateValues" dxfId="2542" priority="1007"/>
    <cfRule type="duplicateValues" dxfId="2541" priority="330" stopIfTrue="1"/>
    <cfRule type="duplicateValues" dxfId="2540" priority="327" stopIfTrue="1"/>
    <cfRule type="duplicateValues" dxfId="2539" priority="331" stopIfTrue="1"/>
    <cfRule type="duplicateValues" dxfId="2538" priority="326" stopIfTrue="1"/>
  </conditionalFormatting>
  <conditionalFormatting sqref="A931:A1027">
    <cfRule type="duplicateValues" dxfId="2537" priority="418"/>
    <cfRule type="duplicateValues" dxfId="2536" priority="417"/>
    <cfRule type="duplicateValues" dxfId="2535" priority="416"/>
    <cfRule type="duplicateValues" dxfId="2534" priority="340"/>
    <cfRule type="duplicateValues" dxfId="2533" priority="339"/>
    <cfRule type="duplicateValues" dxfId="2532" priority="420"/>
    <cfRule type="duplicateValues" dxfId="2531" priority="338"/>
    <cfRule type="duplicateValues" dxfId="2530" priority="419"/>
  </conditionalFormatting>
  <conditionalFormatting sqref="A931:A1054">
    <cfRule type="duplicateValues" dxfId="2529" priority="2"/>
    <cfRule type="duplicateValues" dxfId="2528" priority="1"/>
  </conditionalFormatting>
  <conditionalFormatting sqref="A932:A1027">
    <cfRule type="duplicateValues" dxfId="2527" priority="195" stopIfTrue="1"/>
    <cfRule type="duplicateValues" dxfId="2526" priority="203"/>
    <cfRule type="duplicateValues" dxfId="2525" priority="201" stopIfTrue="1"/>
    <cfRule type="duplicateValues" dxfId="2524" priority="200" stopIfTrue="1"/>
    <cfRule type="duplicateValues" dxfId="2523" priority="199" stopIfTrue="1"/>
    <cfRule type="duplicateValues" dxfId="2522" priority="198" stopIfTrue="1"/>
    <cfRule type="duplicateValues" dxfId="2521" priority="197" stopIfTrue="1"/>
    <cfRule type="duplicateValues" dxfId="2520" priority="196" stopIfTrue="1"/>
    <cfRule type="duplicateValues" dxfId="2519" priority="202" stopIfTrue="1"/>
    <cfRule type="duplicateValues" dxfId="2518" priority="191" stopIfTrue="1"/>
    <cfRule type="duplicateValues" dxfId="2517" priority="192" stopIfTrue="1"/>
    <cfRule type="duplicateValues" dxfId="2516" priority="193" stopIfTrue="1"/>
    <cfRule type="duplicateValues" dxfId="2515" priority="194" stopIfTrue="1"/>
  </conditionalFormatting>
  <conditionalFormatting sqref="A1028:A1033">
    <cfRule type="duplicateValues" dxfId="2514" priority="234"/>
    <cfRule type="duplicateValues" dxfId="2513" priority="235"/>
    <cfRule type="duplicateValues" dxfId="2512" priority="236"/>
    <cfRule type="duplicateValues" dxfId="2511" priority="237"/>
    <cfRule type="duplicateValues" dxfId="2510" priority="238"/>
    <cfRule type="duplicateValues" dxfId="2509" priority="239"/>
    <cfRule type="duplicateValues" dxfId="2508" priority="240" stopIfTrue="1"/>
    <cfRule type="duplicateValues" dxfId="2507" priority="241" stopIfTrue="1"/>
    <cfRule type="duplicateValues" dxfId="2506" priority="242" stopIfTrue="1"/>
    <cfRule type="duplicateValues" dxfId="2505" priority="243" stopIfTrue="1"/>
    <cfRule type="duplicateValues" dxfId="2504" priority="244" stopIfTrue="1"/>
    <cfRule type="duplicateValues" dxfId="2503" priority="245" stopIfTrue="1"/>
    <cfRule type="duplicateValues" dxfId="2502" priority="246" stopIfTrue="1"/>
    <cfRule type="duplicateValues" dxfId="2501" priority="247" stopIfTrue="1"/>
    <cfRule type="duplicateValues" dxfId="2500" priority="248" stopIfTrue="1"/>
    <cfRule type="duplicateValues" dxfId="2499" priority="249" stopIfTrue="1"/>
    <cfRule type="duplicateValues" dxfId="2498" priority="250" stopIfTrue="1"/>
    <cfRule type="duplicateValues" dxfId="2497" priority="251" stopIfTrue="1"/>
    <cfRule type="duplicateValues" dxfId="2496" priority="252"/>
    <cfRule type="duplicateValues" dxfId="2495" priority="253" stopIfTrue="1"/>
    <cfRule type="duplicateValues" dxfId="2494" priority="254"/>
    <cfRule type="duplicateValues" dxfId="2493" priority="255"/>
    <cfRule type="duplicateValues" dxfId="2492" priority="256"/>
    <cfRule type="duplicateValues" dxfId="2491" priority="257"/>
    <cfRule type="duplicateValues" dxfId="2490" priority="258" stopIfTrue="1"/>
    <cfRule type="duplicateValues" dxfId="2489" priority="259" stopIfTrue="1"/>
    <cfRule type="duplicateValues" dxfId="2488" priority="260"/>
    <cfRule type="duplicateValues" dxfId="2487" priority="261"/>
    <cfRule type="duplicateValues" dxfId="2486" priority="262"/>
    <cfRule type="duplicateValues" dxfId="2485" priority="263" stopIfTrue="1"/>
  </conditionalFormatting>
  <conditionalFormatting sqref="A1028:A1039">
    <cfRule type="duplicateValues" dxfId="2484" priority="231"/>
    <cfRule type="duplicateValues" dxfId="2483" priority="232"/>
    <cfRule type="duplicateValues" dxfId="2482" priority="233"/>
  </conditionalFormatting>
  <conditionalFormatting sqref="A1034">
    <cfRule type="duplicateValues" dxfId="2481" priority="228" stopIfTrue="1"/>
    <cfRule type="duplicateValues" dxfId="2480" priority="227" stopIfTrue="1"/>
    <cfRule type="duplicateValues" dxfId="2479" priority="226" stopIfTrue="1"/>
    <cfRule type="duplicateValues" dxfId="2478" priority="225" stopIfTrue="1"/>
    <cfRule type="duplicateValues" dxfId="2477" priority="224" stopIfTrue="1"/>
    <cfRule type="duplicateValues" dxfId="2476" priority="223" stopIfTrue="1"/>
    <cfRule type="duplicateValues" dxfId="2475" priority="222" stopIfTrue="1"/>
    <cfRule type="duplicateValues" dxfId="2474" priority="221" stopIfTrue="1"/>
    <cfRule type="duplicateValues" dxfId="2473" priority="220" stopIfTrue="1"/>
    <cfRule type="duplicateValues" dxfId="2472" priority="219" stopIfTrue="1"/>
    <cfRule type="duplicateValues" dxfId="2471" priority="230" stopIfTrue="1"/>
    <cfRule type="duplicateValues" dxfId="2470" priority="229" stopIfTrue="1"/>
  </conditionalFormatting>
  <conditionalFormatting sqref="A1034:A1039">
    <cfRule type="duplicateValues" dxfId="2469" priority="208"/>
    <cfRule type="duplicateValues" dxfId="2468" priority="286"/>
    <cfRule type="duplicateValues" dxfId="2467" priority="268"/>
    <cfRule type="duplicateValues" dxfId="2466" priority="273"/>
    <cfRule type="duplicateValues" dxfId="2465" priority="272" stopIfTrue="1"/>
    <cfRule type="duplicateValues" dxfId="2464" priority="271" stopIfTrue="1"/>
    <cfRule type="duplicateValues" dxfId="2463" priority="269"/>
    <cfRule type="duplicateValues" dxfId="2462" priority="266"/>
    <cfRule type="duplicateValues" dxfId="2461" priority="210"/>
    <cfRule type="duplicateValues" dxfId="2460" priority="209"/>
    <cfRule type="duplicateValues" dxfId="2459" priority="264"/>
    <cfRule type="duplicateValues" dxfId="2458" priority="207"/>
    <cfRule type="duplicateValues" dxfId="2457" priority="206"/>
    <cfRule type="duplicateValues" dxfId="2456" priority="205"/>
    <cfRule type="duplicateValues" dxfId="2455" priority="204"/>
    <cfRule type="duplicateValues" dxfId="2454" priority="288" stopIfTrue="1"/>
    <cfRule type="duplicateValues" dxfId="2453" priority="287"/>
  </conditionalFormatting>
  <conditionalFormatting sqref="A1035:A1037">
    <cfRule type="duplicateValues" dxfId="2452" priority="218" stopIfTrue="1"/>
  </conditionalFormatting>
  <conditionalFormatting sqref="A1035:A1039">
    <cfRule type="duplicateValues" dxfId="2451" priority="217" stopIfTrue="1"/>
    <cfRule type="duplicateValues" dxfId="2450" priority="212" stopIfTrue="1"/>
    <cfRule type="duplicateValues" dxfId="2449" priority="216" stopIfTrue="1"/>
    <cfRule type="duplicateValues" dxfId="2448" priority="215" stopIfTrue="1"/>
    <cfRule type="duplicateValues" dxfId="2447" priority="214" stopIfTrue="1"/>
    <cfRule type="duplicateValues" dxfId="2446" priority="213" stopIfTrue="1"/>
    <cfRule type="duplicateValues" dxfId="2445" priority="211" stopIfTrue="1"/>
    <cfRule type="duplicateValues" dxfId="2444" priority="285" stopIfTrue="1"/>
    <cfRule type="duplicateValues" dxfId="2443" priority="284" stopIfTrue="1"/>
    <cfRule type="duplicateValues" dxfId="2442" priority="281" stopIfTrue="1"/>
    <cfRule type="duplicateValues" dxfId="2441" priority="275" stopIfTrue="1"/>
    <cfRule type="duplicateValues" dxfId="2440" priority="277" stopIfTrue="1"/>
    <cfRule type="duplicateValues" dxfId="2439" priority="279" stopIfTrue="1"/>
    <cfRule type="duplicateValues" dxfId="2438" priority="280" stopIfTrue="1"/>
    <cfRule type="duplicateValues" dxfId="2437" priority="282" stopIfTrue="1"/>
    <cfRule type="duplicateValues" dxfId="2436" priority="278" stopIfTrue="1"/>
    <cfRule type="duplicateValues" dxfId="2435" priority="283" stopIfTrue="1"/>
    <cfRule type="duplicateValues" dxfId="2434" priority="276" stopIfTrue="1"/>
    <cfRule type="duplicateValues" dxfId="2433" priority="274" stopIfTrue="1"/>
  </conditionalFormatting>
  <conditionalFormatting sqref="A1039">
    <cfRule type="duplicateValues" dxfId="2432" priority="265" stopIfTrue="1"/>
    <cfRule type="duplicateValues" dxfId="2431" priority="270" stopIfTrue="1"/>
    <cfRule type="duplicateValues" dxfId="2430" priority="267" stopIfTrue="1"/>
  </conditionalFormatting>
  <conditionalFormatting sqref="A1040:A1054">
    <cfRule type="duplicateValues" dxfId="2429" priority="149"/>
    <cfRule type="duplicateValues" dxfId="2428" priority="148"/>
    <cfRule type="duplicateValues" dxfId="2427" priority="147"/>
    <cfRule type="duplicateValues" dxfId="2426" priority="146"/>
    <cfRule type="duplicateValues" dxfId="2425" priority="141" stopIfTrue="1"/>
    <cfRule type="duplicateValues" dxfId="2424" priority="139" stopIfTrue="1"/>
    <cfRule type="duplicateValues" dxfId="2423" priority="138" stopIfTrue="1"/>
    <cfRule type="duplicateValues" dxfId="2422" priority="133" stopIfTrue="1"/>
    <cfRule type="duplicateValues" dxfId="2421" priority="134" stopIfTrue="1"/>
    <cfRule type="duplicateValues" dxfId="2420" priority="135" stopIfTrue="1"/>
    <cfRule type="duplicateValues" dxfId="2419" priority="150"/>
    <cfRule type="duplicateValues" dxfId="2418" priority="137" stopIfTrue="1"/>
    <cfRule type="duplicateValues" dxfId="2417" priority="140" stopIfTrue="1"/>
    <cfRule type="duplicateValues" dxfId="2416" priority="142" stopIfTrue="1"/>
    <cfRule type="duplicateValues" dxfId="2415" priority="143" stopIfTrue="1"/>
    <cfRule type="duplicateValues" dxfId="2414" priority="144" stopIfTrue="1"/>
    <cfRule type="duplicateValues" dxfId="2413" priority="145"/>
    <cfRule type="duplicateValues" dxfId="2412" priority="136" stopIfTrue="1"/>
  </conditionalFormatting>
  <conditionalFormatting sqref="E2:E11 E13:E564 F567:F578 F580:F589">
    <cfRule type="cellIs" dxfId="2411" priority="3739" stopIfTrue="1" operator="greaterThanOrEqual">
      <formula>50</formula>
    </cfRule>
    <cfRule type="cellIs" dxfId="2410" priority="3740" stopIfTrue="1" operator="lessThan">
      <formula>50</formula>
    </cfRule>
    <cfRule type="cellIs" dxfId="2409" priority="3741" stopIfTrue="1" operator="greaterThanOrEqual">
      <formula>50</formula>
    </cfRule>
    <cfRule type="cellIs" dxfId="2408" priority="3730" stopIfTrue="1" operator="lessThan">
      <formula>50</formula>
    </cfRule>
  </conditionalFormatting>
  <conditionalFormatting sqref="E2:E11 E13:E564">
    <cfRule type="cellIs" dxfId="2407" priority="3738" stopIfTrue="1" operator="lessThan">
      <formula>50</formula>
    </cfRule>
  </conditionalFormatting>
  <conditionalFormatting sqref="E2:E564 F567:F578 F580:F589 F2 F222 F386:F419">
    <cfRule type="cellIs" dxfId="2406" priority="3742" stopIfTrue="1" operator="lessThan">
      <formula>50</formula>
    </cfRule>
    <cfRule type="cellIs" dxfId="2405" priority="3728" stopIfTrue="1" operator="greaterThanOrEqual">
      <formula>50</formula>
    </cfRule>
  </conditionalFormatting>
  <conditionalFormatting sqref="E2:E564 F567:F578 F580:F589">
    <cfRule type="cellIs" dxfId="2404" priority="3731" stopIfTrue="1" operator="lessThan">
      <formula>50</formula>
    </cfRule>
  </conditionalFormatting>
  <conditionalFormatting sqref="E12">
    <cfRule type="containsText" dxfId="2403" priority="3670" stopIfTrue="1" operator="containsText" text="لم">
      <formula>NOT(ISERROR(SEARCH("لم",E12)))</formula>
    </cfRule>
    <cfRule type="cellIs" dxfId="2402" priority="3676" stopIfTrue="1" operator="greaterThanOrEqual">
      <formula>50</formula>
    </cfRule>
    <cfRule type="cellIs" dxfId="2401" priority="3675" stopIfTrue="1" operator="lessThan">
      <formula>50</formula>
    </cfRule>
    <cfRule type="cellIs" dxfId="2400" priority="3674" stopIfTrue="1" operator="greaterThanOrEqual">
      <formula>50</formula>
    </cfRule>
    <cfRule type="cellIs" dxfId="2399" priority="3671" stopIfTrue="1" operator="lessThan">
      <formula>50</formula>
    </cfRule>
  </conditionalFormatting>
  <conditionalFormatting sqref="E15">
    <cfRule type="cellIs" dxfId="2398" priority="3683" stopIfTrue="1" operator="lessThan">
      <formula>50</formula>
    </cfRule>
    <cfRule type="cellIs" dxfId="2397" priority="3681" stopIfTrue="1" operator="greaterThanOrEqual">
      <formula>50</formula>
    </cfRule>
    <cfRule type="cellIs" dxfId="2396" priority="3680" stopIfTrue="1" operator="lessThan">
      <formula>50</formula>
    </cfRule>
    <cfRule type="containsText" dxfId="2395" priority="3679" stopIfTrue="1" operator="containsText" text="لم">
      <formula>NOT(ISERROR(SEARCH("لم",E15)))</formula>
    </cfRule>
    <cfRule type="cellIs" dxfId="2394" priority="3678" stopIfTrue="1" operator="lessThan">
      <formula>50</formula>
    </cfRule>
    <cfRule type="containsText" dxfId="2393" priority="3677" stopIfTrue="1" operator="containsText" text="لم">
      <formula>NOT(ISERROR(SEARCH("لم",E15)))</formula>
    </cfRule>
    <cfRule type="cellIs" dxfId="2392" priority="3687" stopIfTrue="1" operator="lessThan">
      <formula>50</formula>
    </cfRule>
    <cfRule type="cellIs" dxfId="2391" priority="3688" stopIfTrue="1" operator="lessThan">
      <formula>50</formula>
    </cfRule>
    <cfRule type="cellIs" dxfId="2390" priority="3691" stopIfTrue="1" operator="lessThan">
      <formula>5050</formula>
    </cfRule>
    <cfRule type="cellIs" dxfId="2389" priority="3686" stopIfTrue="1" operator="greaterThanOrEqual">
      <formula>50</formula>
    </cfRule>
    <cfRule type="cellIs" dxfId="2388" priority="3685" stopIfTrue="1" operator="lessThan">
      <formula>50</formula>
    </cfRule>
    <cfRule type="cellIs" dxfId="2387" priority="3684" stopIfTrue="1" operator="lessThan">
      <formula>50</formula>
    </cfRule>
    <cfRule type="cellIs" dxfId="2386" priority="3689" stopIfTrue="1" operator="greaterThanOrEqual">
      <formula>50</formula>
    </cfRule>
    <cfRule type="cellIs" dxfId="2385" priority="3692" stopIfTrue="1" operator="lessThanOrEqual">
      <formula>49</formula>
    </cfRule>
  </conditionalFormatting>
  <conditionalFormatting sqref="E17 E34:E35 E46:E497 F567:F578 F580:F589">
    <cfRule type="cellIs" dxfId="2384" priority="3708" stopIfTrue="1" operator="lessThan">
      <formula>50</formula>
    </cfRule>
  </conditionalFormatting>
  <conditionalFormatting sqref="E26">
    <cfRule type="cellIs" dxfId="2383" priority="3659" stopIfTrue="1" operator="lessThan">
      <formula>50</formula>
    </cfRule>
    <cfRule type="cellIs" dxfId="2382" priority="3658" stopIfTrue="1" operator="greaterThanOrEqual">
      <formula>50</formula>
    </cfRule>
    <cfRule type="cellIs" dxfId="2381" priority="3657" stopIfTrue="1" operator="lessThan">
      <formula>50</formula>
    </cfRule>
    <cfRule type="cellIs" dxfId="2380" priority="3656" stopIfTrue="1" operator="greaterThanOrEqual">
      <formula>50</formula>
    </cfRule>
    <cfRule type="cellIs" dxfId="2379" priority="3655" stopIfTrue="1" operator="lessThan">
      <formula>50</formula>
    </cfRule>
  </conditionalFormatting>
  <conditionalFormatting sqref="E27">
    <cfRule type="containsText" dxfId="2378" priority="3648" stopIfTrue="1" operator="containsText" text="لم">
      <formula>NOT(ISERROR(SEARCH("لم",E27)))</formula>
    </cfRule>
    <cfRule type="cellIs" dxfId="2377" priority="3649" stopIfTrue="1" operator="lessThan">
      <formula>50</formula>
    </cfRule>
    <cfRule type="cellIs" dxfId="2376" priority="3654" stopIfTrue="1" operator="greaterThanOrEqual">
      <formula>50</formula>
    </cfRule>
    <cfRule type="cellIs" dxfId="2375" priority="3652" stopIfTrue="1" operator="greaterThanOrEqual">
      <formula>50</formula>
    </cfRule>
    <cfRule type="cellIs" dxfId="2374" priority="3653" stopIfTrue="1" operator="lessThan">
      <formula>50</formula>
    </cfRule>
  </conditionalFormatting>
  <conditionalFormatting sqref="E31">
    <cfRule type="cellIs" dxfId="2373" priority="3662" stopIfTrue="1" operator="greaterThanOrEqual">
      <formula>50</formula>
    </cfRule>
    <cfRule type="cellIs" dxfId="2372" priority="3661" stopIfTrue="1" operator="lessThan">
      <formula>50</formula>
    </cfRule>
    <cfRule type="cellIs" dxfId="2371" priority="3665" stopIfTrue="1" operator="lessThan">
      <formula>50</formula>
    </cfRule>
    <cfRule type="cellIs" dxfId="2370" priority="3663" stopIfTrue="1" operator="lessThan">
      <formula>50</formula>
    </cfRule>
    <cfRule type="cellIs" dxfId="2369" priority="3664" stopIfTrue="1" operator="greaterThanOrEqual">
      <formula>50</formula>
    </cfRule>
  </conditionalFormatting>
  <conditionalFormatting sqref="E34:E35 E46:E497 F567:F578 F580:F589 E17">
    <cfRule type="containsText" dxfId="2368" priority="3707" stopIfTrue="1" operator="containsText" text="لم">
      <formula>NOT(ISERROR(SEARCH("لم",E17)))</formula>
    </cfRule>
  </conditionalFormatting>
  <conditionalFormatting sqref="E34:E35 F2 F386:F419 F567:F578 F580:F589">
    <cfRule type="cellIs" dxfId="2367" priority="3713" stopIfTrue="1" operator="greaterThanOrEqual">
      <formula>50</formula>
    </cfRule>
  </conditionalFormatting>
  <conditionalFormatting sqref="E34:E35 F567:F578 F580:F589 F2 F222 F386:F419">
    <cfRule type="cellIs" dxfId="2366" priority="3723" stopIfTrue="1" operator="lessThan">
      <formula>5050</formula>
    </cfRule>
  </conditionalFormatting>
  <conditionalFormatting sqref="E34:E35 F567:F578 F580:F589">
    <cfRule type="cellIs" dxfId="2365" priority="3721" stopIfTrue="1" operator="greaterThanOrEqual">
      <formula>50</formula>
    </cfRule>
    <cfRule type="cellIs" dxfId="2364" priority="3720" stopIfTrue="1" operator="lessThan">
      <formula>50</formula>
    </cfRule>
    <cfRule type="cellIs" dxfId="2363" priority="3719" stopIfTrue="1" operator="lessThan">
      <formula>50</formula>
    </cfRule>
  </conditionalFormatting>
  <conditionalFormatting sqref="E34:E35">
    <cfRule type="containsText" dxfId="2362" priority="3709" stopIfTrue="1" operator="containsText" text="لم">
      <formula>NOT(ISERROR(SEARCH("لم",E34)))</formula>
    </cfRule>
    <cfRule type="cellIs" dxfId="2361" priority="3712" stopIfTrue="1" operator="lessThan">
      <formula>50</formula>
    </cfRule>
  </conditionalFormatting>
  <conditionalFormatting sqref="E35 E46:E497 F567:F578 F580:F589">
    <cfRule type="cellIs" dxfId="2360" priority="3706" stopIfTrue="1" operator="lessThan">
      <formula>50</formula>
    </cfRule>
    <cfRule type="containsText" dxfId="2359" priority="3705" stopIfTrue="1" operator="containsText" text="لم">
      <formula>NOT(ISERROR(SEARCH("لم",E35)))</formula>
    </cfRule>
  </conditionalFormatting>
  <conditionalFormatting sqref="E46:E497 F567:F578 F580:F589 E35">
    <cfRule type="cellIs" dxfId="2358" priority="3704" stopIfTrue="1" operator="lessThan">
      <formula>50</formula>
    </cfRule>
  </conditionalFormatting>
  <conditionalFormatting sqref="E61">
    <cfRule type="cellIs" dxfId="2357" priority="3647" stopIfTrue="1" operator="lessThan">
      <formula>50</formula>
    </cfRule>
  </conditionalFormatting>
  <conditionalFormatting sqref="E347">
    <cfRule type="cellIs" dxfId="2356" priority="3392" stopIfTrue="1" operator="greaterThanOrEqual">
      <formula>50</formula>
    </cfRule>
    <cfRule type="cellIs" dxfId="2355" priority="3391" stopIfTrue="1" operator="lessThan">
      <formula>50</formula>
    </cfRule>
    <cfRule type="cellIs" dxfId="2354" priority="3390" stopIfTrue="1" operator="greaterThanOrEqual">
      <formula>50</formula>
    </cfRule>
    <cfRule type="cellIs" dxfId="2353" priority="3389" stopIfTrue="1" operator="lessThan">
      <formula>50</formula>
    </cfRule>
    <cfRule type="cellIs" dxfId="2352" priority="3388" stopIfTrue="1" operator="lessThan">
      <formula>5050</formula>
    </cfRule>
    <cfRule type="cellIs" dxfId="2351" priority="3386" stopIfTrue="1" operator="greaterThanOrEqual">
      <formula>50</formula>
    </cfRule>
    <cfRule type="cellIs" dxfId="2350" priority="3385" stopIfTrue="1" operator="lessThan">
      <formula>50</formula>
    </cfRule>
    <cfRule type="cellIs" dxfId="2349" priority="3384" stopIfTrue="1" operator="lessThan">
      <formula>50</formula>
    </cfRule>
    <cfRule type="cellIs" dxfId="2348" priority="3383" stopIfTrue="1" operator="lessThan">
      <formula>50</formula>
    </cfRule>
    <cfRule type="cellIs" dxfId="2347" priority="3381" stopIfTrue="1" operator="greaterThanOrEqual">
      <formula>50</formula>
    </cfRule>
    <cfRule type="cellIs" dxfId="2346" priority="3379" stopIfTrue="1" operator="lessThan">
      <formula>50</formula>
    </cfRule>
    <cfRule type="cellIs" dxfId="2345" priority="3378" stopIfTrue="1" operator="greaterThanOrEqual">
      <formula>50</formula>
    </cfRule>
    <cfRule type="cellIs" dxfId="2344" priority="3393" stopIfTrue="1" operator="lessThan">
      <formula>50</formula>
    </cfRule>
  </conditionalFormatting>
  <conditionalFormatting sqref="E565:E566 F566">
    <cfRule type="cellIs" dxfId="2343" priority="3465" stopIfTrue="1" operator="lessThan">
      <formula>50</formula>
    </cfRule>
  </conditionalFormatting>
  <conditionalFormatting sqref="E565:E566">
    <cfRule type="cellIs" dxfId="2342" priority="3466" stopIfTrue="1" operator="lessThan">
      <formula>50</formula>
    </cfRule>
    <cfRule type="cellIs" dxfId="2341" priority="3467" stopIfTrue="1" operator="lessThan">
      <formula>50</formula>
    </cfRule>
    <cfRule type="cellIs" dxfId="2340" priority="3468" stopIfTrue="1" operator="lessThan">
      <formula>50</formula>
    </cfRule>
    <cfRule type="cellIs" dxfId="2339" priority="3469" stopIfTrue="1" operator="greaterThanOrEqual">
      <formula>50</formula>
    </cfRule>
    <cfRule type="cellIs" dxfId="2338" priority="3470" stopIfTrue="1" operator="lessThan">
      <formula>50</formula>
    </cfRule>
    <cfRule type="cellIs" dxfId="2337" priority="3471" stopIfTrue="1" operator="greaterThanOrEqual">
      <formula>50</formula>
    </cfRule>
    <cfRule type="cellIs" dxfId="2336" priority="3472" stopIfTrue="1" operator="lessThan">
      <formula>50</formula>
    </cfRule>
  </conditionalFormatting>
  <conditionalFormatting sqref="E565:E590 F566">
    <cfRule type="cellIs" dxfId="2335" priority="3473" stopIfTrue="1" operator="greaterThanOrEqual">
      <formula>50</formula>
    </cfRule>
  </conditionalFormatting>
  <conditionalFormatting sqref="E567:E590 F498:F499 F501:F518 F520:F522 F525:F528 F530 F532:F536">
    <cfRule type="cellIs" dxfId="2334" priority="3598" stopIfTrue="1" operator="greaterThanOrEqual">
      <formula>50</formula>
    </cfRule>
  </conditionalFormatting>
  <conditionalFormatting sqref="E567:E590">
    <cfRule type="cellIs" dxfId="2333" priority="3597" stopIfTrue="1" operator="lessThan">
      <formula>50</formula>
    </cfRule>
  </conditionalFormatting>
  <conditionalFormatting sqref="E591:E611 E613:E615 E620:E707 F650 F652:F654 F591:F592 F656:F668 F678:F691 F694:F703 F705:F707">
    <cfRule type="cellIs" dxfId="2332" priority="3013" stopIfTrue="1" operator="lessThan">
      <formula>50</formula>
    </cfRule>
  </conditionalFormatting>
  <conditionalFormatting sqref="E591:E611 E613:E615 E620:E707 F650 F652:F654">
    <cfRule type="cellIs" dxfId="2331" priority="3001" stopIfTrue="1" operator="lessThan">
      <formula>50</formula>
    </cfRule>
    <cfRule type="cellIs" dxfId="2330" priority="3010" stopIfTrue="1" operator="greaterThanOrEqual">
      <formula>50</formula>
    </cfRule>
    <cfRule type="cellIs" dxfId="2329" priority="3002" stopIfTrue="1" operator="lessThan">
      <formula>50</formula>
    </cfRule>
  </conditionalFormatting>
  <conditionalFormatting sqref="E591:E611 E613:E615 E620:E707">
    <cfRule type="cellIs" dxfId="2328" priority="3011" stopIfTrue="1" operator="lessThan">
      <formula>50</formula>
    </cfRule>
    <cfRule type="cellIs" dxfId="2327" priority="3012" stopIfTrue="1" operator="greaterThanOrEqual">
      <formula>50</formula>
    </cfRule>
  </conditionalFormatting>
  <conditionalFormatting sqref="E591:E611 E613:E615">
    <cfRule type="cellIs" dxfId="2326" priority="3009" stopIfTrue="1" operator="lessThan">
      <formula>50</formula>
    </cfRule>
  </conditionalFormatting>
  <conditionalFormatting sqref="E591:E611 E620:E707 F650 F652:F654 F591:F592 F678:F691 F694:F703 F705:F707 E613:E615">
    <cfRule type="cellIs" dxfId="2325" priority="2999" stopIfTrue="1" operator="greaterThanOrEqual">
      <formula>50</formula>
    </cfRule>
  </conditionalFormatting>
  <conditionalFormatting sqref="E607 E611 E613:E615 E649:E655 F650 F652:F654 E675:E707">
    <cfRule type="cellIs" dxfId="2324" priority="2979" stopIfTrue="1" operator="lessThan">
      <formula>50</formula>
    </cfRule>
  </conditionalFormatting>
  <conditionalFormatting sqref="E611 E649:E655 E675:E707 F650 F652:F654 E613:E615 E607">
    <cfRule type="containsText" dxfId="2323" priority="2978" stopIfTrue="1" operator="containsText" text="لم">
      <formula>NOT(ISERROR(SEARCH("لم",E607)))</formula>
    </cfRule>
  </conditionalFormatting>
  <conditionalFormatting sqref="E611 E649:E655 F591:F592 F650 F652:F654 F656:F668">
    <cfRule type="cellIs" dxfId="2322" priority="2984" stopIfTrue="1" operator="greaterThanOrEqual">
      <formula>50</formula>
    </cfRule>
  </conditionalFormatting>
  <conditionalFormatting sqref="E611 E649:E655 F650 F652:F654 F591:F592 F656:F668 F678:F691 F694:F703 F705:F707">
    <cfRule type="cellIs" dxfId="2321" priority="2994" stopIfTrue="1" operator="lessThan">
      <formula>5050</formula>
    </cfRule>
  </conditionalFormatting>
  <conditionalFormatting sqref="E611 E649:E655 F650 F652:F654">
    <cfRule type="containsText" dxfId="2320" priority="2980" stopIfTrue="1" operator="containsText" text="لم">
      <formula>NOT(ISERROR(SEARCH("لم",E611)))</formula>
    </cfRule>
    <cfRule type="cellIs" dxfId="2319" priority="2990" stopIfTrue="1" operator="lessThan">
      <formula>50</formula>
    </cfRule>
    <cfRule type="cellIs" dxfId="2318" priority="2991" stopIfTrue="1" operator="lessThan">
      <formula>50</formula>
    </cfRule>
    <cfRule type="cellIs" dxfId="2317" priority="2992" stopIfTrue="1" operator="greaterThanOrEqual">
      <formula>50</formula>
    </cfRule>
  </conditionalFormatting>
  <conditionalFormatting sqref="E611 E649:E655">
    <cfRule type="cellIs" dxfId="2316" priority="2983" stopIfTrue="1" operator="lessThan">
      <formula>50</formula>
    </cfRule>
  </conditionalFormatting>
  <conditionalFormatting sqref="E611 E651:E655 E675:E707">
    <cfRule type="cellIs" dxfId="2315" priority="2977" stopIfTrue="1" operator="lessThan">
      <formula>50</formula>
    </cfRule>
    <cfRule type="containsText" dxfId="2314" priority="2976" stopIfTrue="1" operator="containsText" text="لم">
      <formula>NOT(ISERROR(SEARCH("لم",E611)))</formula>
    </cfRule>
  </conditionalFormatting>
  <conditionalFormatting sqref="E614">
    <cfRule type="cellIs" dxfId="2313" priority="2924" stopIfTrue="1" operator="lessThan">
      <formula>50</formula>
    </cfRule>
    <cfRule type="cellIs" dxfId="2312" priority="2901" stopIfTrue="1" operator="lessThan">
      <formula>50</formula>
    </cfRule>
    <cfRule type="cellIs" dxfId="2311" priority="2903" stopIfTrue="1" operator="lessThan">
      <formula>50</formula>
    </cfRule>
    <cfRule type="cellIs" dxfId="2310" priority="2909" stopIfTrue="1" operator="lessThan">
      <formula>50</formula>
    </cfRule>
    <cfRule type="cellIs" dxfId="2309" priority="2910" stopIfTrue="1" operator="greaterThan">
      <formula>49</formula>
    </cfRule>
    <cfRule type="containsText" dxfId="2308" priority="2911" stopIfTrue="1" operator="containsText" text="لم">
      <formula>NOT(ISERROR(SEARCH("لم",E614)))</formula>
    </cfRule>
    <cfRule type="cellIs" dxfId="2307" priority="2912" stopIfTrue="1" operator="lessThan">
      <formula>50</formula>
    </cfRule>
    <cfRule type="containsText" dxfId="2306" priority="2904" stopIfTrue="1" operator="containsText" text="لم">
      <formula>NOT(ISERROR(SEARCH("لم",E614)))</formula>
    </cfRule>
    <cfRule type="cellIs" dxfId="2305" priority="2913" stopIfTrue="1" operator="greaterThanOrEqual">
      <formula>50</formula>
    </cfRule>
    <cfRule type="cellIs" dxfId="2304" priority="2915" stopIfTrue="1" operator="lessThan">
      <formula>50</formula>
    </cfRule>
    <cfRule type="cellIs" dxfId="2303" priority="2916" stopIfTrue="1" operator="lessThan">
      <formula>50</formula>
    </cfRule>
    <cfRule type="cellIs" dxfId="2302" priority="2917" stopIfTrue="1" operator="lessThan">
      <formula>50</formula>
    </cfRule>
    <cfRule type="cellIs" dxfId="2301" priority="2918" stopIfTrue="1" operator="greaterThanOrEqual">
      <formula>50</formula>
    </cfRule>
    <cfRule type="cellIs" dxfId="2300" priority="2919" stopIfTrue="1" operator="lessThan">
      <formula>50</formula>
    </cfRule>
    <cfRule type="cellIs" dxfId="2299" priority="2920" stopIfTrue="1" operator="lessThan">
      <formula>50</formula>
    </cfRule>
    <cfRule type="cellIs" dxfId="2298" priority="2921" stopIfTrue="1" operator="greaterThanOrEqual">
      <formula>50</formula>
    </cfRule>
    <cfRule type="cellIs" dxfId="2297" priority="2923" stopIfTrue="1" operator="lessThan">
      <formula>5050</formula>
    </cfRule>
    <cfRule type="cellIs" dxfId="2296" priority="2925" stopIfTrue="1" operator="lessThan">
      <formula>50</formula>
    </cfRule>
    <cfRule type="cellIs" dxfId="2295" priority="2943" stopIfTrue="1" operator="greaterThanOrEqual">
      <formula>50</formula>
    </cfRule>
    <cfRule type="cellIs" dxfId="2294" priority="2942" stopIfTrue="1" operator="lessThan">
      <formula>50</formula>
    </cfRule>
    <cfRule type="cellIs" dxfId="2293" priority="2940" stopIfTrue="1" operator="lessThan">
      <formula>50</formula>
    </cfRule>
    <cfRule type="cellIs" dxfId="2292" priority="2938" stopIfTrue="1" operator="lessThan">
      <formula>50</formula>
    </cfRule>
    <cfRule type="containsText" dxfId="2291" priority="2905" operator="containsText" text="لم">
      <formula>NOT(ISERROR(SEARCH("لم",E614)))</formula>
    </cfRule>
    <cfRule type="cellIs" dxfId="2290" priority="2906" operator="lessThan">
      <formula>50</formula>
    </cfRule>
    <cfRule type="cellIs" priority="2907" operator="greaterThan">
      <formula>49</formula>
    </cfRule>
    <cfRule type="cellIs" dxfId="2289" priority="2937" stopIfTrue="1" operator="greaterThan">
      <formula>50</formula>
    </cfRule>
    <cfRule type="cellIs" dxfId="2288" priority="2936" stopIfTrue="1" operator="greaterThanOrEqual">
      <formula>50</formula>
    </cfRule>
    <cfRule type="cellIs" dxfId="2287" priority="2926" stopIfTrue="1" operator="lessThan">
      <formula>50</formula>
    </cfRule>
    <cfRule type="cellIs" dxfId="2286" priority="2934" stopIfTrue="1" operator="greaterThanOrEqual">
      <formula>50</formula>
    </cfRule>
    <cfRule type="cellIs" dxfId="2285" priority="2933" stopIfTrue="1" operator="lessThan">
      <formula>50</formula>
    </cfRule>
    <cfRule type="cellIs" dxfId="2284" priority="2932" stopIfTrue="1" operator="lessThan">
      <formula>50</formula>
    </cfRule>
    <cfRule type="cellIs" dxfId="2283" priority="2931" stopIfTrue="1" operator="lessThanOrEqual">
      <formula>49</formula>
    </cfRule>
    <cfRule type="cellIs" dxfId="2282" priority="2930" stopIfTrue="1" operator="greaterThanOrEqual">
      <formula>50</formula>
    </cfRule>
    <cfRule type="cellIs" dxfId="2281" priority="2929" stopIfTrue="1" operator="lessThan">
      <formula>50</formula>
    </cfRule>
    <cfRule type="cellIs" dxfId="2280" priority="2928" stopIfTrue="1" operator="lessThanOrEqual">
      <formula>49</formula>
    </cfRule>
    <cfRule type="cellIs" dxfId="2279" priority="2927" stopIfTrue="1" operator="lessThan">
      <formula>50</formula>
    </cfRule>
    <cfRule type="containsText" dxfId="2278" priority="2908" stopIfTrue="1" operator="containsText" text="لم">
      <formula>NOT(ISERROR(SEARCH("لم",E614)))</formula>
    </cfRule>
    <cfRule type="containsText" dxfId="2277" priority="2902" stopIfTrue="1" operator="containsText" text="لم">
      <formula>NOT(ISERROR(SEARCH("لم",E614)))</formula>
    </cfRule>
  </conditionalFormatting>
  <conditionalFormatting sqref="E614:E615">
    <cfRule type="containsText" dxfId="2276" priority="2852" operator="containsText" text="لم">
      <formula>NOT(ISERROR(SEARCH("لم",E614)))</formula>
    </cfRule>
    <cfRule type="cellIs" dxfId="2275" priority="2853" operator="lessThan">
      <formula>50</formula>
    </cfRule>
    <cfRule type="cellIs" priority="2861" operator="greaterThan">
      <formula>49</formula>
    </cfRule>
  </conditionalFormatting>
  <conditionalFormatting sqref="E615">
    <cfRule type="containsText" dxfId="2274" priority="2858" stopIfTrue="1" operator="containsText" text="لم">
      <formula>NOT(ISERROR(SEARCH("لم",E615)))</formula>
    </cfRule>
    <cfRule type="cellIs" dxfId="2273" priority="2857" stopIfTrue="1" operator="lessThan">
      <formula>50</formula>
    </cfRule>
    <cfRule type="containsText" dxfId="2272" priority="2856" stopIfTrue="1" operator="containsText" text="لم">
      <formula>NOT(ISERROR(SEARCH("لم",E615)))</formula>
    </cfRule>
    <cfRule type="cellIs" dxfId="2271" priority="2855" stopIfTrue="1" operator="lessThan">
      <formula>50</formula>
    </cfRule>
    <cfRule type="cellIs" priority="2854" operator="greaterThan">
      <formula>49</formula>
    </cfRule>
    <cfRule type="containsText" dxfId="2270" priority="2859" operator="containsText" text="لم">
      <formula>NOT(ISERROR(SEARCH("لم",E615)))</formula>
    </cfRule>
    <cfRule type="containsText" dxfId="2269" priority="2865" stopIfTrue="1" operator="containsText" text="لم">
      <formula>NOT(ISERROR(SEARCH("لم",E615)))</formula>
    </cfRule>
    <cfRule type="cellIs" dxfId="2268" priority="2866" stopIfTrue="1" operator="lessThan">
      <formula>50</formula>
    </cfRule>
    <cfRule type="cellIs" dxfId="2267" priority="2867" stopIfTrue="1" operator="greaterThanOrEqual">
      <formula>50</formula>
    </cfRule>
    <cfRule type="cellIs" dxfId="2266" priority="2869" stopIfTrue="1" operator="lessThan">
      <formula>50</formula>
    </cfRule>
    <cfRule type="cellIs" dxfId="2265" priority="2870" stopIfTrue="1" operator="lessThan">
      <formula>50</formula>
    </cfRule>
    <cfRule type="cellIs" dxfId="2264" priority="2872" stopIfTrue="1" operator="greaterThanOrEqual">
      <formula>50</formula>
    </cfRule>
    <cfRule type="cellIs" dxfId="2263" priority="2873" stopIfTrue="1" operator="lessThan">
      <formula>50</formula>
    </cfRule>
    <cfRule type="cellIs" dxfId="2262" priority="2874" stopIfTrue="1" operator="lessThan">
      <formula>50</formula>
    </cfRule>
    <cfRule type="cellIs" dxfId="2261" priority="2875" stopIfTrue="1" operator="greaterThanOrEqual">
      <formula>50</formula>
    </cfRule>
    <cfRule type="cellIs" dxfId="2260" priority="2877" stopIfTrue="1" operator="lessThan">
      <formula>5050</formula>
    </cfRule>
    <cfRule type="cellIs" dxfId="2259" priority="2878" stopIfTrue="1" operator="lessThan">
      <formula>50</formula>
    </cfRule>
    <cfRule type="cellIs" dxfId="2258" priority="2879" stopIfTrue="1" operator="lessThan">
      <formula>50</formula>
    </cfRule>
    <cfRule type="cellIs" dxfId="2257" priority="2880" stopIfTrue="1" operator="lessThan">
      <formula>50</formula>
    </cfRule>
    <cfRule type="cellIs" dxfId="2256" priority="2881" stopIfTrue="1" operator="lessThan">
      <formula>50</formula>
    </cfRule>
    <cfRule type="cellIs" dxfId="2255" priority="2882" stopIfTrue="1" operator="lessThanOrEqual">
      <formula>49</formula>
    </cfRule>
    <cfRule type="cellIs" dxfId="2254" priority="2883" stopIfTrue="1" operator="lessThan">
      <formula>50</formula>
    </cfRule>
    <cfRule type="cellIs" dxfId="2253" priority="2891" stopIfTrue="1" operator="greaterThan">
      <formula>50</formula>
    </cfRule>
    <cfRule type="cellIs" dxfId="2252" priority="2885" stopIfTrue="1" operator="lessThanOrEqual">
      <formula>49</formula>
    </cfRule>
    <cfRule type="cellIs" dxfId="2251" priority="2886" stopIfTrue="1" operator="lessThan">
      <formula>50</formula>
    </cfRule>
    <cfRule type="cellIs" dxfId="2250" priority="2887" stopIfTrue="1" operator="lessThan">
      <formula>50</formula>
    </cfRule>
    <cfRule type="cellIs" dxfId="2249" priority="2888" stopIfTrue="1" operator="greaterThanOrEqual">
      <formula>50</formula>
    </cfRule>
    <cfRule type="cellIs" dxfId="2248" priority="2890" stopIfTrue="1" operator="greaterThanOrEqual">
      <formula>50</formula>
    </cfRule>
    <cfRule type="cellIs" dxfId="2247" priority="2892" stopIfTrue="1" operator="lessThan">
      <formula>50</formula>
    </cfRule>
    <cfRule type="cellIs" dxfId="2246" priority="2894" stopIfTrue="1" operator="lessThan">
      <formula>50</formula>
    </cfRule>
    <cfRule type="cellIs" dxfId="2245" priority="2896" stopIfTrue="1" operator="lessThan">
      <formula>50</formula>
    </cfRule>
    <cfRule type="cellIs" dxfId="2244" priority="2897" stopIfTrue="1" operator="greaterThanOrEqual">
      <formula>50</formula>
    </cfRule>
    <cfRule type="cellIs" dxfId="2243" priority="2871" stopIfTrue="1" operator="lessThan">
      <formula>50</formula>
    </cfRule>
    <cfRule type="containsText" dxfId="2242" priority="2862" stopIfTrue="1" operator="containsText" text="لم">
      <formula>NOT(ISERROR(SEARCH("لم",E615)))</formula>
    </cfRule>
    <cfRule type="cellIs" dxfId="2241" priority="2863" stopIfTrue="1" operator="lessThan">
      <formula>50</formula>
    </cfRule>
    <cfRule type="cellIs" dxfId="2240" priority="2864" stopIfTrue="1" operator="greaterThan">
      <formula>49</formula>
    </cfRule>
    <cfRule type="cellIs" dxfId="2239" priority="2860" operator="lessThan">
      <formula>50</formula>
    </cfRule>
    <cfRule type="cellIs" dxfId="2238" priority="2884" stopIfTrue="1" operator="greaterThanOrEqual">
      <formula>50</formula>
    </cfRule>
  </conditionalFormatting>
  <conditionalFormatting sqref="E616">
    <cfRule type="cellIs" dxfId="2237" priority="2701" stopIfTrue="1" operator="lessThan">
      <formula>50</formula>
    </cfRule>
    <cfRule type="cellIs" dxfId="2236" priority="2700" stopIfTrue="1" operator="lessThan">
      <formula>50</formula>
    </cfRule>
    <cfRule type="cellIs" dxfId="2235" priority="2699" stopIfTrue="1" operator="lessThan">
      <formula>50</formula>
    </cfRule>
    <cfRule type="cellIs" dxfId="2234" priority="2703" stopIfTrue="1" operator="greaterThanOrEqual">
      <formula>50</formula>
    </cfRule>
    <cfRule type="cellIs" dxfId="2233" priority="2704" stopIfTrue="1" operator="lessThan">
      <formula>50</formula>
    </cfRule>
    <cfRule type="cellIs" dxfId="2232" priority="2705" stopIfTrue="1" operator="greaterThanOrEqual">
      <formula>50</formula>
    </cfRule>
    <cfRule type="cellIs" dxfId="2231" priority="2706" stopIfTrue="1" operator="lessThan">
      <formula>50</formula>
    </cfRule>
    <cfRule type="cellIs" dxfId="2230" priority="2707" stopIfTrue="1" operator="greaterThanOrEqual">
      <formula>50</formula>
    </cfRule>
    <cfRule type="cellIs" dxfId="2229" priority="2702" stopIfTrue="1" operator="lessThan">
      <formula>50</formula>
    </cfRule>
  </conditionalFormatting>
  <conditionalFormatting sqref="E616:E619">
    <cfRule type="cellIs" dxfId="2228" priority="1869" stopIfTrue="1" operator="greaterThanOrEqual">
      <formula>50</formula>
    </cfRule>
  </conditionalFormatting>
  <conditionalFormatting sqref="E617:E618">
    <cfRule type="cellIs" dxfId="2227" priority="1862" stopIfTrue="1" operator="lessThan">
      <formula>50</formula>
    </cfRule>
    <cfRule type="cellIs" dxfId="2226" priority="1864" stopIfTrue="1" operator="lessThan">
      <formula>50</formula>
    </cfRule>
    <cfRule type="cellIs" dxfId="2225" priority="1865" stopIfTrue="1" operator="greaterThanOrEqual">
      <formula>50</formula>
    </cfRule>
    <cfRule type="cellIs" dxfId="2224" priority="1866" stopIfTrue="1" operator="lessThan">
      <formula>50</formula>
    </cfRule>
    <cfRule type="cellIs" dxfId="2223" priority="1867" stopIfTrue="1" operator="greaterThanOrEqual">
      <formula>50</formula>
    </cfRule>
    <cfRule type="cellIs" dxfId="2222" priority="1868" stopIfTrue="1" operator="lessThan">
      <formula>50</formula>
    </cfRule>
    <cfRule type="cellIs" dxfId="2221" priority="1860" stopIfTrue="1" operator="greaterThanOrEqual">
      <formula>50</formula>
    </cfRule>
    <cfRule type="cellIs" dxfId="2220" priority="1861" stopIfTrue="1" operator="lessThan">
      <formula>50</formula>
    </cfRule>
    <cfRule type="cellIs" dxfId="2219" priority="1863" stopIfTrue="1" operator="lessThan">
      <formula>50</formula>
    </cfRule>
  </conditionalFormatting>
  <conditionalFormatting sqref="E619">
    <cfRule type="cellIs" dxfId="2218" priority="2689" stopIfTrue="1" operator="lessThan">
      <formula>50</formula>
    </cfRule>
    <cfRule type="cellIs" dxfId="2217" priority="2697" stopIfTrue="1" operator="greaterThanOrEqual">
      <formula>50</formula>
    </cfRule>
    <cfRule type="cellIs" dxfId="2216" priority="2696" stopIfTrue="1" operator="lessThan">
      <formula>50</formula>
    </cfRule>
    <cfRule type="cellIs" dxfId="2215" priority="2695" stopIfTrue="1" operator="greaterThanOrEqual">
      <formula>50</formula>
    </cfRule>
    <cfRule type="cellIs" dxfId="2214" priority="2694" stopIfTrue="1" operator="lessThan">
      <formula>50</formula>
    </cfRule>
    <cfRule type="cellIs" dxfId="2213" priority="2693" stopIfTrue="1" operator="greaterThanOrEqual">
      <formula>50</formula>
    </cfRule>
    <cfRule type="cellIs" dxfId="2212" priority="2692" stopIfTrue="1" operator="lessThan">
      <formula>50</formula>
    </cfRule>
    <cfRule type="cellIs" dxfId="2211" priority="2691" stopIfTrue="1" operator="lessThan">
      <formula>50</formula>
    </cfRule>
    <cfRule type="cellIs" dxfId="2210" priority="2690" stopIfTrue="1" operator="lessThan">
      <formula>50</formula>
    </cfRule>
  </conditionalFormatting>
  <conditionalFormatting sqref="E620:E707 F650 F652:F654 F656:F668 F678:F691 F694:F703 F705:F707 F591:F592">
    <cfRule type="cellIs" dxfId="2209" priority="3007" stopIfTrue="1" operator="lessThan">
      <formula>50</formula>
    </cfRule>
  </conditionalFormatting>
  <conditionalFormatting sqref="E646 F650 F652:F654 F657:F658 F660:F668 F678:F691 F694:F703 F705:F707">
    <cfRule type="cellIs" dxfId="2208" priority="3005" stopIfTrue="1" operator="lessThan">
      <formula>50</formula>
    </cfRule>
    <cfRule type="cellIs" dxfId="2207" priority="3006" stopIfTrue="1" operator="greaterThanOrEqual">
      <formula>50</formula>
    </cfRule>
    <cfRule type="cellIs" dxfId="2206" priority="3004" stopIfTrue="1" operator="greaterThanOrEqual">
      <formula>50</formula>
    </cfRule>
  </conditionalFormatting>
  <conditionalFormatting sqref="E675:E707 E611 E651:E655">
    <cfRule type="cellIs" dxfId="2205" priority="2975" stopIfTrue="1" operator="lessThan">
      <formula>50</formula>
    </cfRule>
  </conditionalFormatting>
  <conditionalFormatting sqref="E689">
    <cfRule type="cellIs" dxfId="2204" priority="2663" stopIfTrue="1" operator="greaterThanOrEqual">
      <formula>50</formula>
    </cfRule>
    <cfRule type="cellIs" dxfId="2203" priority="2661" stopIfTrue="1" operator="greaterThanOrEqual">
      <formula>50</formula>
    </cfRule>
    <cfRule type="cellIs" dxfId="2202" priority="2660" stopIfTrue="1" operator="lessThan">
      <formula>50</formula>
    </cfRule>
    <cfRule type="cellIs" dxfId="2201" priority="2662" stopIfTrue="1" operator="lessThan">
      <formula>50</formula>
    </cfRule>
    <cfRule type="cellIs" dxfId="2200" priority="2664" stopIfTrue="1" operator="lessThan">
      <formula>50</formula>
    </cfRule>
  </conditionalFormatting>
  <conditionalFormatting sqref="E708">
    <cfRule type="cellIs" dxfId="2199" priority="2126" stopIfTrue="1" operator="greaterThanOrEqual">
      <formula>50</formula>
    </cfRule>
    <cfRule type="cellIs" dxfId="2198" priority="2125" stopIfTrue="1" operator="lessThan">
      <formula>50</formula>
    </cfRule>
    <cfRule type="cellIs" dxfId="2197" priority="2124" stopIfTrue="1" operator="greaterThanOrEqual">
      <formula>50</formula>
    </cfRule>
    <cfRule type="cellIs" dxfId="2196" priority="2123" stopIfTrue="1" operator="lessThan">
      <formula>50</formula>
    </cfRule>
    <cfRule type="cellIs" dxfId="2195" priority="2122" stopIfTrue="1" operator="lessThan">
      <formula>50</formula>
    </cfRule>
    <cfRule type="cellIs" dxfId="2194" priority="2121" stopIfTrue="1" operator="lessThan">
      <formula>50</formula>
    </cfRule>
    <cfRule type="cellIs" dxfId="2193" priority="2120" stopIfTrue="1" operator="lessThan">
      <formula>50</formula>
    </cfRule>
    <cfRule type="cellIs" dxfId="2192" priority="2119" stopIfTrue="1" operator="greaterThanOrEqual">
      <formula>50</formula>
    </cfRule>
    <cfRule type="cellIs" dxfId="2191" priority="2127" stopIfTrue="1" operator="lessThan">
      <formula>50</formula>
    </cfRule>
  </conditionalFormatting>
  <conditionalFormatting sqref="E708:E709">
    <cfRule type="cellIs" dxfId="2190" priority="2128" stopIfTrue="1" operator="greaterThanOrEqual">
      <formula>50</formula>
    </cfRule>
  </conditionalFormatting>
  <conditionalFormatting sqref="E709">
    <cfRule type="cellIs" dxfId="2189" priority="2202" stopIfTrue="1" operator="greaterThanOrEqual">
      <formula>50</formula>
    </cfRule>
    <cfRule type="cellIs" dxfId="2188" priority="2204" stopIfTrue="1" operator="greaterThanOrEqual">
      <formula>50</formula>
    </cfRule>
    <cfRule type="cellIs" dxfId="2187" priority="2203" stopIfTrue="1" operator="lessThan">
      <formula>50</formula>
    </cfRule>
    <cfRule type="cellIs" dxfId="2186" priority="2201" stopIfTrue="1" operator="lessThan">
      <formula>50</formula>
    </cfRule>
    <cfRule type="cellIs" dxfId="2185" priority="2200" stopIfTrue="1" operator="lessThan">
      <formula>50</formula>
    </cfRule>
    <cfRule type="cellIs" dxfId="2184" priority="2199" stopIfTrue="1" operator="lessThan">
      <formula>50</formula>
    </cfRule>
    <cfRule type="cellIs" dxfId="2183" priority="2198" stopIfTrue="1" operator="lessThan">
      <formula>50</formula>
    </cfRule>
  </conditionalFormatting>
  <conditionalFormatting sqref="E709:E710">
    <cfRule type="cellIs" dxfId="2182" priority="2206" stopIfTrue="1" operator="greaterThanOrEqual">
      <formula>50</formula>
    </cfRule>
  </conditionalFormatting>
  <conditionalFormatting sqref="E710">
    <cfRule type="cellIs" dxfId="2181" priority="2213" stopIfTrue="1" operator="lessThan">
      <formula>50</formula>
    </cfRule>
    <cfRule type="cellIs" dxfId="2180" priority="2212" stopIfTrue="1" operator="greaterThanOrEqual">
      <formula>50</formula>
    </cfRule>
    <cfRule type="cellIs" dxfId="2179" priority="2211" stopIfTrue="1" operator="lessThan">
      <formula>50</formula>
    </cfRule>
    <cfRule type="cellIs" dxfId="2178" priority="2210" stopIfTrue="1" operator="lessThan">
      <formula>50</formula>
    </cfRule>
    <cfRule type="cellIs" dxfId="2177" priority="2209" stopIfTrue="1" operator="lessThan">
      <formula>50</formula>
    </cfRule>
    <cfRule type="cellIs" dxfId="2176" priority="2208" stopIfTrue="1" operator="lessThan">
      <formula>50</formula>
    </cfRule>
    <cfRule type="cellIs" dxfId="2175" priority="2214" stopIfTrue="1" operator="greaterThanOrEqual">
      <formula>50</formula>
    </cfRule>
    <cfRule type="cellIs" dxfId="2174" priority="2216" stopIfTrue="1" operator="greaterThanOrEqual">
      <formula>50</formula>
    </cfRule>
    <cfRule type="cellIs" dxfId="2173" priority="2215" stopIfTrue="1" operator="lessThan">
      <formula>50</formula>
    </cfRule>
  </conditionalFormatting>
  <conditionalFormatting sqref="E711:E712">
    <cfRule type="cellIs" dxfId="2172" priority="2100" stopIfTrue="1" operator="lessThan">
      <formula>50</formula>
    </cfRule>
    <cfRule type="cellIs" dxfId="2171" priority="2101" stopIfTrue="1" operator="greaterThanOrEqual">
      <formula>50</formula>
    </cfRule>
    <cfRule type="cellIs" dxfId="2170" priority="2105" stopIfTrue="1" operator="greaterThanOrEqual">
      <formula>50</formula>
    </cfRule>
    <cfRule type="cellIs" dxfId="2169" priority="2099" stopIfTrue="1" operator="lessThan">
      <formula>50</formula>
    </cfRule>
    <cfRule type="cellIs" dxfId="2168" priority="2102" stopIfTrue="1" operator="lessThan">
      <formula>50</formula>
    </cfRule>
    <cfRule type="cellIs" dxfId="2167" priority="2103" stopIfTrue="1" operator="greaterThanOrEqual">
      <formula>50</formula>
    </cfRule>
    <cfRule type="cellIs" dxfId="2166" priority="2104" stopIfTrue="1" operator="lessThan">
      <formula>50</formula>
    </cfRule>
    <cfRule type="cellIs" dxfId="2165" priority="2097" stopIfTrue="1" operator="lessThan">
      <formula>50</formula>
    </cfRule>
    <cfRule type="cellIs" dxfId="2164" priority="2098" stopIfTrue="1" operator="lessThan">
      <formula>50</formula>
    </cfRule>
  </conditionalFormatting>
  <conditionalFormatting sqref="E711:E714">
    <cfRule type="cellIs" dxfId="2163" priority="2083" stopIfTrue="1" operator="greaterThanOrEqual">
      <formula>50</formula>
    </cfRule>
  </conditionalFormatting>
  <conditionalFormatting sqref="E713">
    <cfRule type="cellIs" dxfId="2162" priority="2077" stopIfTrue="1" operator="lessThan">
      <formula>50</formula>
    </cfRule>
    <cfRule type="cellIs" dxfId="2161" priority="2079" stopIfTrue="1" operator="greaterThanOrEqual">
      <formula>50</formula>
    </cfRule>
    <cfRule type="cellIs" dxfId="2160" priority="2080" stopIfTrue="1" operator="lessThan">
      <formula>50</formula>
    </cfRule>
    <cfRule type="cellIs" dxfId="2159" priority="2081" stopIfTrue="1" operator="greaterThanOrEqual">
      <formula>50</formula>
    </cfRule>
    <cfRule type="cellIs" dxfId="2158" priority="2074" stopIfTrue="1" operator="greaterThanOrEqual">
      <formula>50</formula>
    </cfRule>
    <cfRule type="cellIs" dxfId="2157" priority="2075" stopIfTrue="1" operator="lessThan">
      <formula>50</formula>
    </cfRule>
    <cfRule type="cellIs" dxfId="2156" priority="2076" stopIfTrue="1" operator="lessThan">
      <formula>50</formula>
    </cfRule>
    <cfRule type="cellIs" dxfId="2155" priority="2082" stopIfTrue="1" operator="lessThan">
      <formula>50</formula>
    </cfRule>
    <cfRule type="cellIs" dxfId="2154" priority="2078" stopIfTrue="1" operator="lessThan">
      <formula>50</formula>
    </cfRule>
  </conditionalFormatting>
  <conditionalFormatting sqref="E714 E717:E718 E723:E782 F709 F711:F717 F719:F728">
    <cfRule type="cellIs" dxfId="2153" priority="2598" stopIfTrue="1" operator="lessThan">
      <formula>50</formula>
    </cfRule>
  </conditionalFormatting>
  <conditionalFormatting sqref="E714 E717:E718 E723:E782">
    <cfRule type="cellIs" dxfId="2152" priority="2597" stopIfTrue="1" operator="greaterThanOrEqual">
      <formula>50</formula>
    </cfRule>
    <cfRule type="cellIs" dxfId="2151" priority="2596" stopIfTrue="1" operator="lessThan">
      <formula>50</formula>
    </cfRule>
    <cfRule type="cellIs" dxfId="2150" priority="2595" stopIfTrue="1" operator="greaterThanOrEqual">
      <formula>50</formula>
    </cfRule>
    <cfRule type="cellIs" dxfId="2149" priority="2586" stopIfTrue="1" operator="lessThan">
      <formula>50</formula>
    </cfRule>
    <cfRule type="cellIs" dxfId="2148" priority="2587" stopIfTrue="1" operator="lessThan">
      <formula>50</formula>
    </cfRule>
    <cfRule type="cellIs" dxfId="2147" priority="2594" stopIfTrue="1" operator="lessThan">
      <formula>50</formula>
    </cfRule>
  </conditionalFormatting>
  <conditionalFormatting sqref="E715:E716">
    <cfRule type="cellIs" dxfId="2146" priority="2065" stopIfTrue="1" operator="lessThan">
      <formula>50</formula>
    </cfRule>
    <cfRule type="cellIs" dxfId="2145" priority="2064" stopIfTrue="1" operator="greaterThanOrEqual">
      <formula>50</formula>
    </cfRule>
    <cfRule type="cellIs" dxfId="2144" priority="2073" stopIfTrue="1" operator="greaterThanOrEqual">
      <formula>50</formula>
    </cfRule>
    <cfRule type="cellIs" dxfId="2143" priority="2070" stopIfTrue="1" operator="lessThan">
      <formula>50</formula>
    </cfRule>
    <cfRule type="cellIs" dxfId="2142" priority="2069" stopIfTrue="1" operator="greaterThanOrEqual">
      <formula>50</formula>
    </cfRule>
    <cfRule type="cellIs" dxfId="2141" priority="2068" stopIfTrue="1" operator="lessThan">
      <formula>50</formula>
    </cfRule>
    <cfRule type="cellIs" dxfId="2140" priority="2072" stopIfTrue="1" operator="lessThan">
      <formula>50</formula>
    </cfRule>
    <cfRule type="cellIs" dxfId="2139" priority="2071" stopIfTrue="1" operator="greaterThanOrEqual">
      <formula>50</formula>
    </cfRule>
    <cfRule type="cellIs" dxfId="2138" priority="2067" stopIfTrue="1" operator="lessThan">
      <formula>50</formula>
    </cfRule>
    <cfRule type="cellIs" dxfId="2137" priority="2066" stopIfTrue="1" operator="lessThan">
      <formula>50</formula>
    </cfRule>
  </conditionalFormatting>
  <conditionalFormatting sqref="E719">
    <cfRule type="cellIs" dxfId="2136" priority="2062" stopIfTrue="1" operator="greaterThanOrEqual">
      <formula>50</formula>
    </cfRule>
    <cfRule type="cellIs" dxfId="2135" priority="2061" stopIfTrue="1" operator="lessThan">
      <formula>50</formula>
    </cfRule>
    <cfRule type="cellIs" dxfId="2134" priority="2060" stopIfTrue="1" operator="greaterThanOrEqual">
      <formula>50</formula>
    </cfRule>
    <cfRule type="cellIs" dxfId="2133" priority="2059" stopIfTrue="1" operator="lessThan">
      <formula>50</formula>
    </cfRule>
    <cfRule type="cellIs" dxfId="2132" priority="2058" stopIfTrue="1" operator="greaterThanOrEqual">
      <formula>50</formula>
    </cfRule>
    <cfRule type="cellIs" dxfId="2131" priority="2055" stopIfTrue="1" operator="lessThan">
      <formula>50</formula>
    </cfRule>
    <cfRule type="cellIs" dxfId="2130" priority="2056" stopIfTrue="1" operator="lessThan">
      <formula>50</formula>
    </cfRule>
    <cfRule type="cellIs" dxfId="2129" priority="2057" stopIfTrue="1" operator="lessThan">
      <formula>50</formula>
    </cfRule>
    <cfRule type="cellIs" dxfId="2128" priority="2054" stopIfTrue="1" operator="lessThan">
      <formula>50</formula>
    </cfRule>
  </conditionalFormatting>
  <conditionalFormatting sqref="E719:E721">
    <cfRule type="cellIs" dxfId="2127" priority="2052" stopIfTrue="1" operator="greaterThanOrEqual">
      <formula>50</formula>
    </cfRule>
  </conditionalFormatting>
  <conditionalFormatting sqref="E720:E721">
    <cfRule type="cellIs" dxfId="2126" priority="2051" stopIfTrue="1" operator="lessThan">
      <formula>50</formula>
    </cfRule>
    <cfRule type="cellIs" dxfId="2125" priority="2048" stopIfTrue="1" operator="greaterThanOrEqual">
      <formula>50</formula>
    </cfRule>
    <cfRule type="cellIs" dxfId="2124" priority="2047" stopIfTrue="1" operator="lessThan">
      <formula>50</formula>
    </cfRule>
    <cfRule type="cellIs" dxfId="2123" priority="2046" stopIfTrue="1" operator="lessThan">
      <formula>50</formula>
    </cfRule>
    <cfRule type="cellIs" dxfId="2122" priority="2044" stopIfTrue="1" operator="lessThan">
      <formula>50</formula>
    </cfRule>
    <cfRule type="cellIs" dxfId="2121" priority="2049" stopIfTrue="1" operator="lessThan">
      <formula>50</formula>
    </cfRule>
    <cfRule type="cellIs" dxfId="2120" priority="2050" stopIfTrue="1" operator="greaterThanOrEqual">
      <formula>50</formula>
    </cfRule>
    <cfRule type="cellIs" dxfId="2119" priority="2045" stopIfTrue="1" operator="lessThan">
      <formula>50</formula>
    </cfRule>
  </conditionalFormatting>
  <conditionalFormatting sqref="E720:E722">
    <cfRule type="cellIs" dxfId="2118" priority="2041" stopIfTrue="1" operator="greaterThanOrEqual">
      <formula>50</formula>
    </cfRule>
  </conditionalFormatting>
  <conditionalFormatting sqref="E722">
    <cfRule type="cellIs" dxfId="2117" priority="2034" stopIfTrue="1" operator="lessThan">
      <formula>50</formula>
    </cfRule>
    <cfRule type="cellIs" dxfId="2116" priority="2038" stopIfTrue="1" operator="lessThan">
      <formula>50</formula>
    </cfRule>
    <cfRule type="cellIs" dxfId="2115" priority="2037" stopIfTrue="1" operator="greaterThanOrEqual">
      <formula>50</formula>
    </cfRule>
    <cfRule type="cellIs" dxfId="2114" priority="2036" stopIfTrue="1" operator="lessThan">
      <formula>50</formula>
    </cfRule>
    <cfRule type="cellIs" dxfId="2113" priority="2035" stopIfTrue="1" operator="lessThan">
      <formula>50</formula>
    </cfRule>
    <cfRule type="cellIs" dxfId="2112" priority="2033" stopIfTrue="1" operator="lessThan">
      <formula>50</formula>
    </cfRule>
    <cfRule type="cellIs" dxfId="2111" priority="2032" stopIfTrue="1" operator="greaterThanOrEqual">
      <formula>50</formula>
    </cfRule>
    <cfRule type="cellIs" dxfId="2110" priority="2039" stopIfTrue="1" operator="greaterThanOrEqual">
      <formula>50</formula>
    </cfRule>
    <cfRule type="cellIs" dxfId="2109" priority="2040" stopIfTrue="1" operator="lessThan">
      <formula>50</formula>
    </cfRule>
  </conditionalFormatting>
  <conditionalFormatting sqref="E758">
    <cfRule type="cellIs" dxfId="2108" priority="2185" stopIfTrue="1" operator="greaterThanOrEqual">
      <formula>50</formula>
    </cfRule>
    <cfRule type="cellIs" dxfId="2107" priority="2187" stopIfTrue="1" operator="lessThan">
      <formula>50</formula>
    </cfRule>
    <cfRule type="cellIs" dxfId="2106" priority="2188" stopIfTrue="1" operator="lessThan">
      <formula>50</formula>
    </cfRule>
    <cfRule type="cellIs" dxfId="2105" priority="2182" stopIfTrue="1" operator="lessThan">
      <formula>50</formula>
    </cfRule>
    <cfRule type="cellIs" dxfId="2104" priority="2184" stopIfTrue="1" operator="lessThan">
      <formula>50</formula>
    </cfRule>
    <cfRule type="containsText" dxfId="2103" priority="2183" stopIfTrue="1" operator="containsText" text="لم">
      <formula>NOT(ISERROR(SEARCH("لم",E758)))</formula>
    </cfRule>
    <cfRule type="containsText" dxfId="2102" priority="2181" stopIfTrue="1" operator="containsText" text="لم">
      <formula>NOT(ISERROR(SEARCH("لم",E758)))</formula>
    </cfRule>
    <cfRule type="cellIs" dxfId="2101" priority="2191" stopIfTrue="1" operator="lessThan">
      <formula>50</formula>
    </cfRule>
    <cfRule type="cellIs" dxfId="2100" priority="2196" stopIfTrue="1" operator="lessThanOrEqual">
      <formula>49</formula>
    </cfRule>
    <cfRule type="cellIs" dxfId="2099" priority="2195" stopIfTrue="1" operator="lessThan">
      <formula>5050</formula>
    </cfRule>
    <cfRule type="cellIs" dxfId="2098" priority="2193" stopIfTrue="1" operator="greaterThanOrEqual">
      <formula>50</formula>
    </cfRule>
    <cfRule type="cellIs" dxfId="2097" priority="2192" stopIfTrue="1" operator="lessThan">
      <formula>50</formula>
    </cfRule>
    <cfRule type="cellIs" dxfId="2096" priority="2190" stopIfTrue="1" operator="greaterThanOrEqual">
      <formula>50</formula>
    </cfRule>
    <cfRule type="cellIs" dxfId="2095" priority="2189" stopIfTrue="1" operator="lessThan">
      <formula>50</formula>
    </cfRule>
  </conditionalFormatting>
  <conditionalFormatting sqref="E782 F780:F782">
    <cfRule type="cellIs" dxfId="2094" priority="2560" stopIfTrue="1" operator="greaterThanOrEqual">
      <formula>50</formula>
    </cfRule>
  </conditionalFormatting>
  <conditionalFormatting sqref="E782">
    <cfRule type="cellIs" dxfId="2093" priority="2559" stopIfTrue="1" operator="lessThan">
      <formula>50</formula>
    </cfRule>
  </conditionalFormatting>
  <conditionalFormatting sqref="E783:E788">
    <cfRule type="cellIs" dxfId="2092" priority="2012" stopIfTrue="1" operator="greaterThanOrEqual">
      <formula>50</formula>
    </cfRule>
    <cfRule type="cellIs" dxfId="2091" priority="2011" stopIfTrue="1" operator="lessThan">
      <formula>50</formula>
    </cfRule>
    <cfRule type="cellIs" dxfId="2090" priority="2010" stopIfTrue="1" operator="greaterThanOrEqual">
      <formula>50</formula>
    </cfRule>
    <cfRule type="cellIs" dxfId="2089" priority="2001" stopIfTrue="1" operator="lessThan">
      <formula>50</formula>
    </cfRule>
  </conditionalFormatting>
  <conditionalFormatting sqref="E787:E788">
    <cfRule type="cellIs" dxfId="2088" priority="1982" stopIfTrue="1" operator="lessThan">
      <formula>50</formula>
    </cfRule>
    <cfRule type="containsText" dxfId="2087" priority="1983" stopIfTrue="1" operator="containsText" text="لم">
      <formula>NOT(ISERROR(SEARCH("لم",E787)))</formula>
    </cfRule>
    <cfRule type="cellIs" dxfId="2086" priority="1984" stopIfTrue="1" operator="lessThan">
      <formula>50</formula>
    </cfRule>
    <cfRule type="cellIs" dxfId="2085" priority="1980" stopIfTrue="1" operator="lessThan">
      <formula>50</formula>
    </cfRule>
    <cfRule type="containsText" dxfId="2084" priority="1981" stopIfTrue="1" operator="containsText" text="لم">
      <formula>NOT(ISERROR(SEARCH("لم",E787)))</formula>
    </cfRule>
  </conditionalFormatting>
  <conditionalFormatting sqref="E789:E816 E818:E888 F784:F802 F806:F810 F819:F835 F840:F855">
    <cfRule type="cellIs" dxfId="2083" priority="1857" stopIfTrue="1" operator="lessThan">
      <formula>50</formula>
    </cfRule>
  </conditionalFormatting>
  <conditionalFormatting sqref="E789:E816 E818:E888">
    <cfRule type="cellIs" dxfId="2082" priority="1853" stopIfTrue="1" operator="lessThan">
      <formula>50</formula>
    </cfRule>
    <cfRule type="cellIs" dxfId="2081" priority="1846" stopIfTrue="1" operator="lessThan">
      <formula>50</formula>
    </cfRule>
    <cfRule type="cellIs" dxfId="2080" priority="1845" stopIfTrue="1" operator="lessThan">
      <formula>50</formula>
    </cfRule>
    <cfRule type="cellIs" dxfId="2079" priority="1855" stopIfTrue="1" operator="lessThan">
      <formula>50</formula>
    </cfRule>
    <cfRule type="cellIs" dxfId="2078" priority="1854" stopIfTrue="1" operator="greaterThanOrEqual">
      <formula>50</formula>
    </cfRule>
    <cfRule type="cellIs" dxfId="2077" priority="1856" stopIfTrue="1" operator="greaterThanOrEqual">
      <formula>50</formula>
    </cfRule>
  </conditionalFormatting>
  <conditionalFormatting sqref="E789:E816 F806:F810 E818:E888 F819:F835 F840:F855 F789:F802">
    <cfRule type="cellIs" dxfId="2076" priority="1844" stopIfTrue="1" operator="lessThan">
      <formula>50</formula>
    </cfRule>
  </conditionalFormatting>
  <conditionalFormatting sqref="E796 E880:E881">
    <cfRule type="containsText" dxfId="2075" priority="1827" stopIfTrue="1" operator="containsText" text="لم">
      <formula>NOT(ISERROR(SEARCH("لم",E796)))</formula>
    </cfRule>
    <cfRule type="cellIs" dxfId="2074" priority="1828" stopIfTrue="1" operator="lessThan">
      <formula>50</formula>
    </cfRule>
  </conditionalFormatting>
  <conditionalFormatting sqref="E796">
    <cfRule type="cellIs" dxfId="2073" priority="1826" stopIfTrue="1" operator="lessThan">
      <formula>50</formula>
    </cfRule>
    <cfRule type="containsText" dxfId="2072" priority="1825" stopIfTrue="1" operator="containsText" text="لم">
      <formula>NOT(ISERROR(SEARCH("لم",E796)))</formula>
    </cfRule>
    <cfRule type="cellIs" dxfId="2071" priority="1824" stopIfTrue="1" operator="lessThan">
      <formula>50</formula>
    </cfRule>
  </conditionalFormatting>
  <conditionalFormatting sqref="E817">
    <cfRule type="cellIs" dxfId="2070" priority="1609" stopIfTrue="1" operator="greaterThanOrEqual">
      <formula>50</formula>
    </cfRule>
    <cfRule type="cellIs" dxfId="2069" priority="1610" stopIfTrue="1" operator="lessThan">
      <formula>50</formula>
    </cfRule>
    <cfRule type="cellIs" dxfId="2068" priority="1615" stopIfTrue="1" operator="greaterThanOrEqual">
      <formula>50</formula>
    </cfRule>
    <cfRule type="cellIs" dxfId="2067" priority="1614" stopIfTrue="1" operator="lessThan">
      <formula>50</formula>
    </cfRule>
    <cfRule type="cellIs" dxfId="2066" priority="1593" stopIfTrue="1" operator="lessThan">
      <formula>50</formula>
    </cfRule>
    <cfRule type="cellIs" dxfId="2065" priority="1594" stopIfTrue="1" operator="greaterThanOrEqual">
      <formula>50</formula>
    </cfRule>
    <cfRule type="cellIs" dxfId="2064" priority="1608" stopIfTrue="1" operator="lessThan">
      <formula>5050</formula>
    </cfRule>
    <cfRule type="cellIs" dxfId="2063" priority="1601" stopIfTrue="1" operator="greaterThanOrEqual">
      <formula>50</formula>
    </cfRule>
    <cfRule type="cellIs" dxfId="2062" priority="1603" stopIfTrue="1" operator="lessThan">
      <formula>50</formula>
    </cfRule>
    <cfRule type="cellIs" dxfId="2061" priority="1604" stopIfTrue="1" operator="lessThan">
      <formula>50</formula>
    </cfRule>
    <cfRule type="cellIs" dxfId="2060" priority="1605" stopIfTrue="1" operator="lessThan">
      <formula>50</formula>
    </cfRule>
    <cfRule type="cellIs" dxfId="2059" priority="1606" stopIfTrue="1" operator="greaterThanOrEqual">
      <formula>50</formula>
    </cfRule>
    <cfRule type="cellIs" dxfId="2058" priority="1612" stopIfTrue="1" operator="lessThan">
      <formula>50</formula>
    </cfRule>
    <cfRule type="cellIs" dxfId="2057" priority="1595" stopIfTrue="1" operator="lessThan">
      <formula>50</formula>
    </cfRule>
    <cfRule type="cellIs" dxfId="2056" priority="1596" stopIfTrue="1" operator="greaterThanOrEqual">
      <formula>50</formula>
    </cfRule>
    <cfRule type="cellIs" dxfId="2055" priority="1597" stopIfTrue="1" operator="lessThan">
      <formula>50</formula>
    </cfRule>
    <cfRule type="cellIs" dxfId="2054" priority="1598" stopIfTrue="1" operator="greaterThanOrEqual">
      <formula>50</formula>
    </cfRule>
    <cfRule type="cellIs" dxfId="2053" priority="1599" stopIfTrue="1" operator="lessThan">
      <formula>50</formula>
    </cfRule>
  </conditionalFormatting>
  <conditionalFormatting sqref="E889:E912 E914 F888:F895 F899:F906">
    <cfRule type="cellIs" dxfId="2052" priority="1489" stopIfTrue="1" operator="greaterThanOrEqual">
      <formula>50</formula>
    </cfRule>
  </conditionalFormatting>
  <conditionalFormatting sqref="E889:E912 E914">
    <cfRule type="cellIs" dxfId="2051" priority="1482" stopIfTrue="1" operator="lessThan">
      <formula>50</formula>
    </cfRule>
    <cfRule type="cellIs" dxfId="2050" priority="1484" stopIfTrue="1" operator="lessThan">
      <formula>50</formula>
    </cfRule>
    <cfRule type="cellIs" dxfId="2049" priority="1485" stopIfTrue="1" operator="greaterThanOrEqual">
      <formula>50</formula>
    </cfRule>
    <cfRule type="cellIs" dxfId="2048" priority="1486" stopIfTrue="1" operator="lessThan">
      <formula>50</formula>
    </cfRule>
    <cfRule type="cellIs" dxfId="2047" priority="1487" stopIfTrue="1" operator="greaterThanOrEqual">
      <formula>50</formula>
    </cfRule>
    <cfRule type="cellIs" dxfId="2046" priority="1488" stopIfTrue="1" operator="lessThan">
      <formula>50</formula>
    </cfRule>
    <cfRule type="cellIs" dxfId="2045" priority="1483" stopIfTrue="1" operator="lessThan">
      <formula>50</formula>
    </cfRule>
  </conditionalFormatting>
  <conditionalFormatting sqref="E889:E913">
    <cfRule type="cellIs" dxfId="2044" priority="1324" stopIfTrue="1" operator="greaterThanOrEqual">
      <formula>50</formula>
    </cfRule>
  </conditionalFormatting>
  <conditionalFormatting sqref="E913">
    <cfRule type="cellIs" dxfId="2043" priority="1317" stopIfTrue="1" operator="lessThan">
      <formula>5050</formula>
    </cfRule>
    <cfRule type="cellIs" dxfId="2042" priority="1306" stopIfTrue="1" operator="lessThan">
      <formula>50</formula>
    </cfRule>
    <cfRule type="cellIs" dxfId="2041" priority="1307" stopIfTrue="1" operator="greaterThanOrEqual">
      <formula>50</formula>
    </cfRule>
    <cfRule type="cellIs" dxfId="2040" priority="1308" stopIfTrue="1" operator="lessThan">
      <formula>50</formula>
    </cfRule>
    <cfRule type="cellIs" dxfId="2039" priority="1310" stopIfTrue="1" operator="greaterThanOrEqual">
      <formula>50</formula>
    </cfRule>
    <cfRule type="cellIs" dxfId="2038" priority="1312" stopIfTrue="1" operator="lessThan">
      <formula>50</formula>
    </cfRule>
    <cfRule type="cellIs" dxfId="2037" priority="1313" stopIfTrue="1" operator="lessThan">
      <formula>50</formula>
    </cfRule>
    <cfRule type="cellIs" dxfId="2036" priority="1314" stopIfTrue="1" operator="lessThan">
      <formula>50</formula>
    </cfRule>
    <cfRule type="cellIs" dxfId="2035" priority="1315" stopIfTrue="1" operator="greaterThanOrEqual">
      <formula>50</formula>
    </cfRule>
    <cfRule type="cellIs" dxfId="2034" priority="1318" stopIfTrue="1" operator="greaterThanOrEqual">
      <formula>50</formula>
    </cfRule>
    <cfRule type="cellIs" dxfId="2033" priority="1319" stopIfTrue="1" operator="lessThan">
      <formula>50</formula>
    </cfRule>
    <cfRule type="cellIs" dxfId="2032" priority="1321" stopIfTrue="1" operator="lessThan">
      <formula>50</formula>
    </cfRule>
    <cfRule type="cellIs" dxfId="2031" priority="1305" stopIfTrue="1" operator="greaterThanOrEqual">
      <formula>50</formula>
    </cfRule>
    <cfRule type="cellIs" dxfId="2030" priority="1323" stopIfTrue="1" operator="lessThan">
      <formula>50</formula>
    </cfRule>
    <cfRule type="cellIs" dxfId="2029" priority="1302" stopIfTrue="1" operator="lessThan">
      <formula>50</formula>
    </cfRule>
    <cfRule type="cellIs" dxfId="2028" priority="1303" stopIfTrue="1" operator="greaterThanOrEqual">
      <formula>50</formula>
    </cfRule>
    <cfRule type="cellIs" dxfId="2027" priority="1304" stopIfTrue="1" operator="lessThan">
      <formula>50</formula>
    </cfRule>
  </conditionalFormatting>
  <conditionalFormatting sqref="E915:E918 E920:E930 F920:F925 F917:F918 F927:F929">
    <cfRule type="cellIs" dxfId="2026" priority="1205" stopIfTrue="1" operator="lessThan">
      <formula>50</formula>
    </cfRule>
  </conditionalFormatting>
  <conditionalFormatting sqref="E915:E918 E920:E930 F922">
    <cfRule type="cellIs" dxfId="2025" priority="1202" stopIfTrue="1" operator="greaterThanOrEqual">
      <formula>50</formula>
    </cfRule>
  </conditionalFormatting>
  <conditionalFormatting sqref="E915:E918 E920:E930">
    <cfRule type="cellIs" dxfId="2024" priority="1201" stopIfTrue="1" operator="lessThan">
      <formula>50</formula>
    </cfRule>
    <cfRule type="cellIs" dxfId="2023" priority="1203" stopIfTrue="1" operator="lessThan">
      <formula>50</formula>
    </cfRule>
    <cfRule type="cellIs" dxfId="2022" priority="1204" stopIfTrue="1" operator="greaterThanOrEqual">
      <formula>50</formula>
    </cfRule>
  </conditionalFormatting>
  <conditionalFormatting sqref="E915:E918 F917:F918 E920:E930 F922">
    <cfRule type="cellIs" dxfId="2021" priority="1193" stopIfTrue="1" operator="lessThan">
      <formula>50</formula>
    </cfRule>
  </conditionalFormatting>
  <conditionalFormatting sqref="E915:E918 F917:F918 F920:F925 E920:E930 F927:F929">
    <cfRule type="cellIs" dxfId="2020" priority="1206" stopIfTrue="1" operator="greaterThanOrEqual">
      <formula>50</formula>
    </cfRule>
  </conditionalFormatting>
  <conditionalFormatting sqref="E915:E918 F917:F918 F920:F925 E920:E930">
    <cfRule type="cellIs" dxfId="2019" priority="1194" stopIfTrue="1" operator="lessThan">
      <formula>50</formula>
    </cfRule>
  </conditionalFormatting>
  <conditionalFormatting sqref="E915:E919">
    <cfRule type="cellIs" dxfId="2018" priority="1163" stopIfTrue="1" operator="greaterThanOrEqual">
      <formula>50</formula>
    </cfRule>
  </conditionalFormatting>
  <conditionalFormatting sqref="E919">
    <cfRule type="cellIs" dxfId="2017" priority="1158" stopIfTrue="1" operator="lessThan">
      <formula>50</formula>
    </cfRule>
    <cfRule type="cellIs" dxfId="2016" priority="1159" stopIfTrue="1" operator="greaterThanOrEqual">
      <formula>50</formula>
    </cfRule>
    <cfRule type="cellIs" dxfId="2015" priority="1160" stopIfTrue="1" operator="lessThan">
      <formula>50</formula>
    </cfRule>
    <cfRule type="cellIs" dxfId="2014" priority="1161" stopIfTrue="1" operator="greaterThanOrEqual">
      <formula>50</formula>
    </cfRule>
    <cfRule type="cellIs" dxfId="2013" priority="1162" stopIfTrue="1" operator="lessThan">
      <formula>50</formula>
    </cfRule>
    <cfRule type="cellIs" dxfId="2012" priority="1155" stopIfTrue="1" operator="lessThan">
      <formula>50</formula>
    </cfRule>
    <cfRule type="cellIs" dxfId="2011" priority="1156" stopIfTrue="1" operator="lessThan">
      <formula>50</formula>
    </cfRule>
    <cfRule type="cellIs" dxfId="2010" priority="1157" stopIfTrue="1" operator="lessThan">
      <formula>50</formula>
    </cfRule>
  </conditionalFormatting>
  <conditionalFormatting sqref="E922 E928:E930">
    <cfRule type="cellIs" dxfId="2009" priority="1167" stopIfTrue="1" operator="lessThan">
      <formula>50</formula>
    </cfRule>
    <cfRule type="cellIs" dxfId="2008" priority="1169" stopIfTrue="1" operator="lessThan">
      <formula>50</formula>
    </cfRule>
    <cfRule type="containsText" dxfId="2007" priority="1168" stopIfTrue="1" operator="containsText" text="لم">
      <formula>NOT(ISERROR(SEARCH("لم",E922)))</formula>
    </cfRule>
  </conditionalFormatting>
  <conditionalFormatting sqref="E922 F917:F918 F920:F925">
    <cfRule type="cellIs" dxfId="2006" priority="1176" stopIfTrue="1" operator="greaterThanOrEqual">
      <formula>50</formula>
    </cfRule>
  </conditionalFormatting>
  <conditionalFormatting sqref="E922">
    <cfRule type="cellIs" dxfId="2005" priority="1175" stopIfTrue="1" operator="lessThan">
      <formula>50</formula>
    </cfRule>
  </conditionalFormatting>
  <conditionalFormatting sqref="E931:E941 E944:E990 E993:E994 E1001:E1027 F915:F938 F944:F950 F955:F963 F965:F968 F996:F1006 F1008:F1013 F1016:F1022 F1024:F1027">
    <cfRule type="cellIs" dxfId="2004" priority="1046" stopIfTrue="1" operator="lessThan">
      <formula>50</formula>
    </cfRule>
  </conditionalFormatting>
  <conditionalFormatting sqref="E931:E941 E944:E990 E993:E994 E1001:E1027">
    <cfRule type="cellIs" dxfId="2003" priority="1045" stopIfTrue="1" operator="greaterThanOrEqual">
      <formula>50</formula>
    </cfRule>
    <cfRule type="cellIs" dxfId="2002" priority="1044" stopIfTrue="1" operator="lessThan">
      <formula>50</formula>
    </cfRule>
    <cfRule type="cellIs" dxfId="2001" priority="1043" stopIfTrue="1" operator="greaterThanOrEqual">
      <formula>50</formula>
    </cfRule>
    <cfRule type="cellIs" dxfId="2000" priority="1042" stopIfTrue="1" operator="lessThan">
      <formula>50</formula>
    </cfRule>
  </conditionalFormatting>
  <conditionalFormatting sqref="E931:E941 E944:E990 F955:F968 E993:E994 E1001:E1027 F1016:F1022 F1024:F1027">
    <cfRule type="cellIs" dxfId="1999" priority="1035" stopIfTrue="1" operator="lessThan">
      <formula>50</formula>
    </cfRule>
  </conditionalFormatting>
  <conditionalFormatting sqref="E931:E941 E944:E990 F964:F966 E993:E994 E1001:E1027 F1016 F1019:F1022 F1024:F1027">
    <cfRule type="cellIs" dxfId="1998" priority="1034" stopIfTrue="1" operator="lessThan">
      <formula>50</formula>
    </cfRule>
  </conditionalFormatting>
  <conditionalFormatting sqref="E931:E942">
    <cfRule type="cellIs" dxfId="1997" priority="76" stopIfTrue="1" operator="greaterThanOrEqual">
      <formula>50</formula>
    </cfRule>
  </conditionalFormatting>
  <conditionalFormatting sqref="E942">
    <cfRule type="cellIs" dxfId="1996" priority="58" stopIfTrue="1" operator="lessThan">
      <formula>50</formula>
    </cfRule>
    <cfRule type="cellIs" dxfId="1995" priority="53" stopIfTrue="1" operator="lessThanOrEqual">
      <formula>49</formula>
    </cfRule>
    <cfRule type="cellIs" dxfId="1994" priority="54" stopIfTrue="1" operator="lessThan">
      <formula>50</formula>
    </cfRule>
    <cfRule type="cellIs" dxfId="1993" priority="55" stopIfTrue="1" operator="greaterThanOrEqual">
      <formula>50</formula>
    </cfRule>
    <cfRule type="cellIs" dxfId="1992" priority="59" stopIfTrue="1" operator="greaterThanOrEqual">
      <formula>50</formula>
    </cfRule>
    <cfRule type="cellIs" dxfId="1991" priority="60" stopIfTrue="1" operator="lessThan">
      <formula>50</formula>
    </cfRule>
    <cfRule type="cellIs" dxfId="1990" priority="62" stopIfTrue="1" operator="greaterThanOrEqual">
      <formula>50</formula>
    </cfRule>
    <cfRule type="cellIs" dxfId="1989" priority="64" stopIfTrue="1" operator="lessThan">
      <formula>50</formula>
    </cfRule>
    <cfRule type="cellIs" dxfId="1988" priority="57" stopIfTrue="1" operator="greaterThanOrEqual">
      <formula>50</formula>
    </cfRule>
    <cfRule type="cellIs" dxfId="1987" priority="66" stopIfTrue="1" operator="lessThan">
      <formula>50</formula>
    </cfRule>
    <cfRule type="cellIs" dxfId="1986" priority="67" stopIfTrue="1" operator="greaterThanOrEqual">
      <formula>50</formula>
    </cfRule>
    <cfRule type="cellIs" dxfId="1985" priority="70" stopIfTrue="1" operator="greaterThanOrEqual">
      <formula>50</formula>
    </cfRule>
    <cfRule type="cellIs" dxfId="1984" priority="71" stopIfTrue="1" operator="lessThan">
      <formula>50</formula>
    </cfRule>
    <cfRule type="cellIs" dxfId="1983" priority="73" stopIfTrue="1" operator="lessThan">
      <formula>50</formula>
    </cfRule>
    <cfRule type="cellIs" dxfId="1982" priority="75" stopIfTrue="1" operator="lessThan">
      <formula>50</formula>
    </cfRule>
    <cfRule type="cellIs" dxfId="1981" priority="65" stopIfTrue="1" operator="lessThan">
      <formula>50</formula>
    </cfRule>
    <cfRule type="cellIs" dxfId="1980" priority="69" stopIfTrue="1" operator="lessThan">
      <formula>5050</formula>
    </cfRule>
    <cfRule type="cellIs" dxfId="1979" priority="56" stopIfTrue="1" operator="lessThan">
      <formula>50</formula>
    </cfRule>
  </conditionalFormatting>
  <conditionalFormatting sqref="E943">
    <cfRule type="cellIs" dxfId="1978" priority="753" stopIfTrue="1" operator="lessThan">
      <formula>50</formula>
    </cfRule>
    <cfRule type="cellIs" dxfId="1977" priority="745" stopIfTrue="1" operator="lessThan">
      <formula>50</formula>
    </cfRule>
    <cfRule type="cellIs" dxfId="1976" priority="752" stopIfTrue="1" operator="lessThan">
      <formula>50</formula>
    </cfRule>
    <cfRule type="cellIs" dxfId="1975" priority="746" stopIfTrue="1" operator="greaterThanOrEqual">
      <formula>50</formula>
    </cfRule>
    <cfRule type="cellIs" dxfId="1974" priority="747" stopIfTrue="1" operator="lessThan">
      <formula>50</formula>
    </cfRule>
    <cfRule type="cellIs" dxfId="1973" priority="749" stopIfTrue="1" operator="greaterThanOrEqual">
      <formula>50</formula>
    </cfRule>
    <cfRule type="cellIs" dxfId="1972" priority="751" stopIfTrue="1" operator="lessThan">
      <formula>50</formula>
    </cfRule>
    <cfRule type="cellIs" dxfId="1971" priority="743" stopIfTrue="1" operator="lessThan">
      <formula>50</formula>
    </cfRule>
    <cfRule type="cellIs" dxfId="1970" priority="758" stopIfTrue="1" operator="lessThan">
      <formula>50</formula>
    </cfRule>
    <cfRule type="cellIs" dxfId="1969" priority="760" stopIfTrue="1" operator="lessThan">
      <formula>50</formula>
    </cfRule>
    <cfRule type="cellIs" dxfId="1968" priority="744" stopIfTrue="1" operator="greaterThanOrEqual">
      <formula>50</formula>
    </cfRule>
    <cfRule type="cellIs" dxfId="1967" priority="757" stopIfTrue="1" operator="greaterThanOrEqual">
      <formula>50</formula>
    </cfRule>
    <cfRule type="cellIs" dxfId="1966" priority="756" stopIfTrue="1" operator="lessThan">
      <formula>5050</formula>
    </cfRule>
    <cfRule type="cellIs" dxfId="1965" priority="741" stopIfTrue="1" operator="lessThan">
      <formula>50</formula>
    </cfRule>
    <cfRule type="cellIs" dxfId="1964" priority="742" stopIfTrue="1" operator="greaterThanOrEqual">
      <formula>50</formula>
    </cfRule>
    <cfRule type="cellIs" dxfId="1963" priority="754" stopIfTrue="1" operator="greaterThanOrEqual">
      <formula>50</formula>
    </cfRule>
  </conditionalFormatting>
  <conditionalFormatting sqref="E944:E990 F955:F963 F965:F968 E993:E994 E1001:E1027 F1008:F1013 F1016:F1022 F1024:F1027 F931:F938 F944:F950 F996:F1006 E931:E941">
    <cfRule type="cellIs" dxfId="1962" priority="1033" stopIfTrue="1" operator="lessThan">
      <formula>50</formula>
    </cfRule>
  </conditionalFormatting>
  <conditionalFormatting sqref="E944:E990 F955:F963 F965:F968 F1008:F1013 F1016:F1022 F1024:F1027 E993:E994 E1001:E1027">
    <cfRule type="cellIs" dxfId="1961" priority="1032" stopIfTrue="1" operator="greaterThanOrEqual">
      <formula>50</formula>
    </cfRule>
  </conditionalFormatting>
  <conditionalFormatting sqref="E981">
    <cfRule type="cellIs" dxfId="1960" priority="827" stopIfTrue="1" operator="lessThan">
      <formula>50</formula>
    </cfRule>
    <cfRule type="cellIs" dxfId="1959" priority="826" stopIfTrue="1" operator="greaterThanOrEqual">
      <formula>50</formula>
    </cfRule>
    <cfRule type="cellIs" dxfId="1958" priority="825" stopIfTrue="1" operator="lessThan">
      <formula>50</formula>
    </cfRule>
  </conditionalFormatting>
  <conditionalFormatting sqref="E982:E987 F931:F938 F944:F950 F955:F963 F965:F968 F996:F1006 F1008:F1013 F1016:F1022 F1024:F1027">
    <cfRule type="cellIs" dxfId="1957" priority="1017" stopIfTrue="1" operator="greaterThanOrEqual">
      <formula>50</formula>
    </cfRule>
  </conditionalFormatting>
  <conditionalFormatting sqref="E982:E987 F964:F966 F1016 F1019:F1022 F1024:F1027 E993:E994 E975 E1020">
    <cfRule type="containsText" dxfId="1956" priority="1011" stopIfTrue="1" operator="containsText" text="لم">
      <formula>NOT(ISERROR(SEARCH("لم",E964)))</formula>
    </cfRule>
  </conditionalFormatting>
  <conditionalFormatting sqref="E982:E987">
    <cfRule type="cellIs" dxfId="1955" priority="1008" stopIfTrue="1" operator="lessThan">
      <formula>50</formula>
    </cfRule>
    <cfRule type="cellIs" dxfId="1954" priority="1031" stopIfTrue="1" operator="lessThanOrEqual">
      <formula>49</formula>
    </cfRule>
    <cfRule type="cellIs" dxfId="1953" priority="1016" stopIfTrue="1" operator="lessThan">
      <formula>50</formula>
    </cfRule>
    <cfRule type="containsText" dxfId="1952" priority="1009" stopIfTrue="1" operator="containsText" text="لم">
      <formula>NOT(ISERROR(SEARCH("لم",E982)))</formula>
    </cfRule>
    <cfRule type="cellIs" dxfId="1951" priority="1010" stopIfTrue="1" operator="lessThan">
      <formula>50</formula>
    </cfRule>
  </conditionalFormatting>
  <conditionalFormatting sqref="E991">
    <cfRule type="cellIs" dxfId="1950" priority="789" stopIfTrue="1" operator="lessThan">
      <formula>50</formula>
    </cfRule>
    <cfRule type="cellIs" dxfId="1949" priority="794" stopIfTrue="1" operator="lessThan">
      <formula>50</formula>
    </cfRule>
    <cfRule type="cellIs" dxfId="1948" priority="790" stopIfTrue="1" operator="lessThan">
      <formula>50</formula>
    </cfRule>
    <cfRule type="cellIs" dxfId="1947" priority="787" stopIfTrue="1" operator="lessThan">
      <formula>50</formula>
    </cfRule>
    <cfRule type="cellIs" dxfId="1946" priority="791" stopIfTrue="1" operator="greaterThanOrEqual">
      <formula>50</formula>
    </cfRule>
    <cfRule type="cellIs" dxfId="1945" priority="788" stopIfTrue="1" operator="lessThan">
      <formula>50</formula>
    </cfRule>
    <cfRule type="cellIs" dxfId="1944" priority="793" stopIfTrue="1" operator="greaterThanOrEqual">
      <formula>50</formula>
    </cfRule>
  </conditionalFormatting>
  <conditionalFormatting sqref="E991:E992">
    <cfRule type="cellIs" dxfId="1943" priority="739" stopIfTrue="1" operator="greaterThanOrEqual">
      <formula>50</formula>
    </cfRule>
  </conditionalFormatting>
  <conditionalFormatting sqref="E992">
    <cfRule type="cellIs" dxfId="1942" priority="732" stopIfTrue="1" operator="lessThan">
      <formula>50</formula>
    </cfRule>
    <cfRule type="cellIs" dxfId="1941" priority="734" stopIfTrue="1" operator="lessThan">
      <formula>50</formula>
    </cfRule>
    <cfRule type="cellIs" dxfId="1940" priority="736" stopIfTrue="1" operator="lessThan">
      <formula>50</formula>
    </cfRule>
    <cfRule type="cellIs" dxfId="1939" priority="737" stopIfTrue="1" operator="greaterThanOrEqual">
      <formula>50</formula>
    </cfRule>
    <cfRule type="cellIs" dxfId="1938" priority="738" stopIfTrue="1" operator="lessThan">
      <formula>50</formula>
    </cfRule>
    <cfRule type="cellIs" dxfId="1937" priority="733" stopIfTrue="1" operator="lessThan">
      <formula>50</formula>
    </cfRule>
    <cfRule type="cellIs" dxfId="1936" priority="731" stopIfTrue="1" operator="lessThan">
      <formula>50</formula>
    </cfRule>
    <cfRule type="cellIs" dxfId="1935" priority="735" stopIfTrue="1" operator="greaterThanOrEqual">
      <formula>50</formula>
    </cfRule>
  </conditionalFormatting>
  <conditionalFormatting sqref="E992:E993">
    <cfRule type="cellIs" dxfId="1934" priority="729" stopIfTrue="1" operator="greaterThanOrEqual">
      <formula>50</formula>
    </cfRule>
  </conditionalFormatting>
  <conditionalFormatting sqref="E993">
    <cfRule type="cellIs" dxfId="1933" priority="692" operator="lessThan">
      <formula>50</formula>
    </cfRule>
    <cfRule type="cellIs" priority="693" operator="greaterThan">
      <formula>49</formula>
    </cfRule>
    <cfRule type="containsText" dxfId="1932" priority="694" stopIfTrue="1" operator="containsText" text="لم">
      <formula>NOT(ISERROR(SEARCH("لم",E993)))</formula>
    </cfRule>
    <cfRule type="cellIs" dxfId="1931" priority="695" stopIfTrue="1" operator="lessThan">
      <formula>50</formula>
    </cfRule>
    <cfRule type="cellIs" dxfId="1930" priority="696" stopIfTrue="1" operator="greaterThan">
      <formula>49</formula>
    </cfRule>
    <cfRule type="containsText" dxfId="1929" priority="697" stopIfTrue="1" operator="containsText" text="لم">
      <formula>NOT(ISERROR(SEARCH("لم",E993)))</formula>
    </cfRule>
    <cfRule type="cellIs" dxfId="1928" priority="698" stopIfTrue="1" operator="lessThan">
      <formula>50</formula>
    </cfRule>
    <cfRule type="cellIs" dxfId="1927" priority="699" stopIfTrue="1" operator="greaterThanOrEqual">
      <formula>50</formula>
    </cfRule>
    <cfRule type="cellIs" dxfId="1926" priority="701" stopIfTrue="1" operator="lessThan">
      <formula>50</formula>
    </cfRule>
    <cfRule type="cellIs" dxfId="1925" priority="702" stopIfTrue="1" operator="lessThan">
      <formula>50</formula>
    </cfRule>
    <cfRule type="cellIs" dxfId="1924" priority="703" stopIfTrue="1" operator="lessThan">
      <formula>50</formula>
    </cfRule>
    <cfRule type="cellIs" dxfId="1923" priority="704" stopIfTrue="1" operator="greaterThanOrEqual">
      <formula>50</formula>
    </cfRule>
    <cfRule type="cellIs" dxfId="1922" priority="705" stopIfTrue="1" operator="lessThan">
      <formula>50</formula>
    </cfRule>
    <cfRule type="cellIs" dxfId="1921" priority="706" stopIfTrue="1" operator="lessThan">
      <formula>50</formula>
    </cfRule>
    <cfRule type="cellIs" dxfId="1920" priority="707" stopIfTrue="1" operator="greaterThanOrEqual">
      <formula>50</formula>
    </cfRule>
    <cfRule type="cellIs" dxfId="1919" priority="709" stopIfTrue="1" operator="lessThan">
      <formula>5050</formula>
    </cfRule>
    <cfRule type="cellIs" dxfId="1918" priority="710" stopIfTrue="1" operator="lessThan">
      <formula>50</formula>
    </cfRule>
    <cfRule type="cellIs" dxfId="1917" priority="711" stopIfTrue="1" operator="lessThan">
      <formula>50</formula>
    </cfRule>
    <cfRule type="cellIs" dxfId="1916" priority="712" stopIfTrue="1" operator="lessThan">
      <formula>50</formula>
    </cfRule>
    <cfRule type="cellIs" dxfId="1915" priority="713" stopIfTrue="1" operator="lessThan">
      <formula>50</formula>
    </cfRule>
    <cfRule type="cellIs" dxfId="1914" priority="714" stopIfTrue="1" operator="lessThanOrEqual">
      <formula>49</formula>
    </cfRule>
    <cfRule type="cellIs" dxfId="1913" priority="715" stopIfTrue="1" operator="lessThan">
      <formula>50</formula>
    </cfRule>
    <cfRule type="cellIs" dxfId="1912" priority="716" stopIfTrue="1" operator="greaterThanOrEqual">
      <formula>50</formula>
    </cfRule>
    <cfRule type="cellIs" dxfId="1911" priority="717" stopIfTrue="1" operator="lessThanOrEqual">
      <formula>49</formula>
    </cfRule>
    <cfRule type="cellIs" dxfId="1910" priority="718" stopIfTrue="1" operator="lessThan">
      <formula>50</formula>
    </cfRule>
    <cfRule type="cellIs" dxfId="1909" priority="719" stopIfTrue="1" operator="lessThan">
      <formula>50</formula>
    </cfRule>
    <cfRule type="cellIs" dxfId="1908" priority="720" stopIfTrue="1" operator="greaterThanOrEqual">
      <formula>50</formula>
    </cfRule>
    <cfRule type="cellIs" dxfId="1907" priority="722" stopIfTrue="1" operator="greaterThanOrEqual">
      <formula>50</formula>
    </cfRule>
    <cfRule type="cellIs" dxfId="1906" priority="723" stopIfTrue="1" operator="greaterThan">
      <formula>50</formula>
    </cfRule>
    <cfRule type="cellIs" dxfId="1905" priority="726" stopIfTrue="1" operator="lessThan">
      <formula>50</formula>
    </cfRule>
    <cfRule type="cellIs" dxfId="1904" priority="728" stopIfTrue="1" operator="lessThan">
      <formula>50</formula>
    </cfRule>
    <cfRule type="cellIs" dxfId="1903" priority="724" stopIfTrue="1" operator="lessThan">
      <formula>50</formula>
    </cfRule>
    <cfRule type="cellIs" dxfId="1902" priority="689" stopIfTrue="1" operator="lessThan">
      <formula>50</formula>
    </cfRule>
    <cfRule type="containsText" dxfId="1901" priority="690" stopIfTrue="1" operator="containsText" text="لم">
      <formula>NOT(ISERROR(SEARCH("لم",E993)))</formula>
    </cfRule>
    <cfRule type="containsText" dxfId="1900" priority="688" stopIfTrue="1" operator="containsText" text="لم">
      <formula>NOT(ISERROR(SEARCH("لم",E993)))</formula>
    </cfRule>
    <cfRule type="cellIs" dxfId="1899" priority="687" stopIfTrue="1" operator="lessThan">
      <formula>50</formula>
    </cfRule>
    <cfRule type="containsText" dxfId="1898" priority="691" operator="containsText" text="لم">
      <formula>NOT(ISERROR(SEARCH("لم",E993)))</formula>
    </cfRule>
  </conditionalFormatting>
  <conditionalFormatting sqref="E993:E994">
    <cfRule type="containsText" dxfId="1897" priority="638" operator="containsText" text="لم">
      <formula>NOT(ISERROR(SEARCH("لم",E993)))</formula>
    </cfRule>
    <cfRule type="cellIs" dxfId="1896" priority="639" operator="lessThan">
      <formula>50</formula>
    </cfRule>
    <cfRule type="cellIs" priority="647" operator="greaterThan">
      <formula>49</formula>
    </cfRule>
  </conditionalFormatting>
  <conditionalFormatting sqref="E994">
    <cfRule type="cellIs" dxfId="1895" priority="652" stopIfTrue="1" operator="lessThan">
      <formula>50</formula>
    </cfRule>
    <cfRule type="cellIs" dxfId="1894" priority="667" stopIfTrue="1" operator="lessThan">
      <formula>50</formula>
    </cfRule>
    <cfRule type="cellIs" dxfId="1893" priority="666" stopIfTrue="1" operator="lessThan">
      <formula>50</formula>
    </cfRule>
    <cfRule type="cellIs" dxfId="1892" priority="680" stopIfTrue="1" operator="lessThan">
      <formula>50</formula>
    </cfRule>
    <cfRule type="cellIs" dxfId="1891" priority="649" stopIfTrue="1" operator="lessThan">
      <formula>50</formula>
    </cfRule>
    <cfRule type="containsText" dxfId="1890" priority="651" stopIfTrue="1" operator="containsText" text="لم">
      <formula>NOT(ISERROR(SEARCH("لم",E994)))</formula>
    </cfRule>
    <cfRule type="cellIs" dxfId="1889" priority="650" stopIfTrue="1" operator="greaterThan">
      <formula>49</formula>
    </cfRule>
    <cfRule type="cellIs" dxfId="1888" priority="653" stopIfTrue="1" operator="greaterThanOrEqual">
      <formula>50</formula>
    </cfRule>
    <cfRule type="cellIs" priority="640" operator="greaterThan">
      <formula>49</formula>
    </cfRule>
    <cfRule type="cellIs" dxfId="1887" priority="641" stopIfTrue="1" operator="lessThan">
      <formula>50</formula>
    </cfRule>
    <cfRule type="containsText" dxfId="1886" priority="642" stopIfTrue="1" operator="containsText" text="لم">
      <formula>NOT(ISERROR(SEARCH("لم",E994)))</formula>
    </cfRule>
    <cfRule type="cellIs" dxfId="1885" priority="643" stopIfTrue="1" operator="lessThan">
      <formula>50</formula>
    </cfRule>
    <cfRule type="containsText" dxfId="1884" priority="644" stopIfTrue="1" operator="containsText" text="لم">
      <formula>NOT(ISERROR(SEARCH("لم",E994)))</formula>
    </cfRule>
    <cfRule type="containsText" dxfId="1883" priority="645" operator="containsText" text="لم">
      <formula>NOT(ISERROR(SEARCH("لم",E994)))</formula>
    </cfRule>
    <cfRule type="cellIs" dxfId="1882" priority="646" operator="lessThan">
      <formula>50</formula>
    </cfRule>
    <cfRule type="cellIs" dxfId="1881" priority="664" stopIfTrue="1" operator="lessThan">
      <formula>50</formula>
    </cfRule>
    <cfRule type="cellIs" dxfId="1880" priority="655" stopIfTrue="1" operator="lessThan">
      <formula>50</formula>
    </cfRule>
    <cfRule type="cellIs" dxfId="1879" priority="656" stopIfTrue="1" operator="lessThan">
      <formula>50</formula>
    </cfRule>
    <cfRule type="cellIs" dxfId="1878" priority="657" stopIfTrue="1" operator="lessThan">
      <formula>50</formula>
    </cfRule>
    <cfRule type="cellIs" dxfId="1877" priority="665" stopIfTrue="1" operator="lessThan">
      <formula>50</formula>
    </cfRule>
    <cfRule type="cellIs" dxfId="1876" priority="683" stopIfTrue="1" operator="greaterThanOrEqual">
      <formula>50</formula>
    </cfRule>
    <cfRule type="cellIs" dxfId="1875" priority="682" stopIfTrue="1" operator="lessThan">
      <formula>50</formula>
    </cfRule>
    <cfRule type="containsText" dxfId="1874" priority="648" stopIfTrue="1" operator="containsText" text="لم">
      <formula>NOT(ISERROR(SEARCH("لم",E994)))</formula>
    </cfRule>
    <cfRule type="cellIs" dxfId="1873" priority="658" stopIfTrue="1" operator="greaterThanOrEqual">
      <formula>50</formula>
    </cfRule>
    <cfRule type="cellIs" dxfId="1872" priority="659" stopIfTrue="1" operator="lessThan">
      <formula>50</formula>
    </cfRule>
    <cfRule type="cellIs" dxfId="1871" priority="660" stopIfTrue="1" operator="lessThan">
      <formula>50</formula>
    </cfRule>
    <cfRule type="cellIs" dxfId="1870" priority="661" stopIfTrue="1" operator="greaterThanOrEqual">
      <formula>50</formula>
    </cfRule>
    <cfRule type="cellIs" dxfId="1869" priority="663" stopIfTrue="1" operator="lessThan">
      <formula>5050</formula>
    </cfRule>
    <cfRule type="cellIs" dxfId="1868" priority="678" stopIfTrue="1" operator="lessThan">
      <formula>50</formula>
    </cfRule>
    <cfRule type="cellIs" dxfId="1867" priority="677" stopIfTrue="1" operator="greaterThan">
      <formula>50</formula>
    </cfRule>
    <cfRule type="cellIs" dxfId="1866" priority="676" stopIfTrue="1" operator="greaterThanOrEqual">
      <formula>50</formula>
    </cfRule>
    <cfRule type="cellIs" dxfId="1865" priority="674" stopIfTrue="1" operator="greaterThanOrEqual">
      <formula>50</formula>
    </cfRule>
    <cfRule type="cellIs" dxfId="1864" priority="673" stopIfTrue="1" operator="lessThan">
      <formula>50</formula>
    </cfRule>
    <cfRule type="cellIs" dxfId="1863" priority="672" stopIfTrue="1" operator="lessThan">
      <formula>50</formula>
    </cfRule>
    <cfRule type="cellIs" dxfId="1862" priority="671" stopIfTrue="1" operator="lessThanOrEqual">
      <formula>49</formula>
    </cfRule>
    <cfRule type="cellIs" dxfId="1861" priority="670" stopIfTrue="1" operator="greaterThanOrEqual">
      <formula>50</formula>
    </cfRule>
    <cfRule type="cellIs" dxfId="1860" priority="669" stopIfTrue="1" operator="lessThan">
      <formula>50</formula>
    </cfRule>
    <cfRule type="cellIs" dxfId="1859" priority="668" stopIfTrue="1" operator="lessThanOrEqual">
      <formula>49</formula>
    </cfRule>
  </conditionalFormatting>
  <conditionalFormatting sqref="E995">
    <cfRule type="cellIs" dxfId="1858" priority="477" stopIfTrue="1" operator="greaterThanOrEqual">
      <formula>50</formula>
    </cfRule>
    <cfRule type="cellIs" dxfId="1857" priority="476" stopIfTrue="1" operator="lessThan">
      <formula>50</formula>
    </cfRule>
    <cfRule type="cellIs" dxfId="1856" priority="475" stopIfTrue="1" operator="greaterThanOrEqual">
      <formula>50</formula>
    </cfRule>
    <cfRule type="cellIs" dxfId="1855" priority="474" stopIfTrue="1" operator="lessThan">
      <formula>50</formula>
    </cfRule>
    <cfRule type="cellIs" dxfId="1854" priority="473" stopIfTrue="1" operator="greaterThanOrEqual">
      <formula>50</formula>
    </cfRule>
    <cfRule type="cellIs" dxfId="1853" priority="470" stopIfTrue="1" operator="lessThan">
      <formula>50</formula>
    </cfRule>
    <cfRule type="cellIs" dxfId="1852" priority="471" stopIfTrue="1" operator="lessThan">
      <formula>50</formula>
    </cfRule>
    <cfRule type="cellIs" dxfId="1851" priority="472" stopIfTrue="1" operator="lessThan">
      <formula>50</formula>
    </cfRule>
    <cfRule type="cellIs" dxfId="1850" priority="469" stopIfTrue="1" operator="lessThan">
      <formula>50</formula>
    </cfRule>
  </conditionalFormatting>
  <conditionalFormatting sqref="E995:E998">
    <cfRule type="cellIs" dxfId="1849" priority="450" stopIfTrue="1" operator="greaterThanOrEqual">
      <formula>50</formula>
    </cfRule>
  </conditionalFormatting>
  <conditionalFormatting sqref="E996">
    <cfRule type="cellIs" dxfId="1848" priority="447" stopIfTrue="1" operator="lessThan">
      <formula>50</formula>
    </cfRule>
    <cfRule type="cellIs" dxfId="1847" priority="446" stopIfTrue="1" operator="greaterThanOrEqual">
      <formula>50</formula>
    </cfRule>
    <cfRule type="cellIs" dxfId="1846" priority="451" stopIfTrue="1" operator="lessThan">
      <formula>50</formula>
    </cfRule>
    <cfRule type="cellIs" dxfId="1845" priority="449" stopIfTrue="1" operator="lessThan">
      <formula>50</formula>
    </cfRule>
    <cfRule type="cellIs" dxfId="1844" priority="448" stopIfTrue="1" operator="greaterThanOrEqual">
      <formula>50</formula>
    </cfRule>
    <cfRule type="cellIs" dxfId="1843" priority="445" stopIfTrue="1" operator="lessThan">
      <formula>50</formula>
    </cfRule>
    <cfRule type="cellIs" dxfId="1842" priority="443" stopIfTrue="1" operator="lessThan">
      <formula>50</formula>
    </cfRule>
    <cfRule type="cellIs" dxfId="1841" priority="442" stopIfTrue="1" operator="greaterThanOrEqual">
      <formula>50</formula>
    </cfRule>
  </conditionalFormatting>
  <conditionalFormatting sqref="E997:E998 F995">
    <cfRule type="cellIs" dxfId="1840" priority="636" stopIfTrue="1" operator="lessThan">
      <formula>50</formula>
    </cfRule>
  </conditionalFormatting>
  <conditionalFormatting sqref="E997:E998">
    <cfRule type="cellIs" dxfId="1839" priority="625" stopIfTrue="1" operator="lessThan">
      <formula>50</formula>
    </cfRule>
    <cfRule type="cellIs" dxfId="1838" priority="633" stopIfTrue="1" operator="greaterThanOrEqual">
      <formula>50</formula>
    </cfRule>
    <cfRule type="cellIs" dxfId="1837" priority="634" stopIfTrue="1" operator="lessThan">
      <formula>50</formula>
    </cfRule>
    <cfRule type="cellIs" dxfId="1836" priority="635" stopIfTrue="1" operator="greaterThanOrEqual">
      <formula>50</formula>
    </cfRule>
    <cfRule type="cellIs" dxfId="1835" priority="624" stopIfTrue="1" operator="lessThan">
      <formula>50</formula>
    </cfRule>
    <cfRule type="cellIs" dxfId="1834" priority="632" stopIfTrue="1" operator="lessThan">
      <formula>50</formula>
    </cfRule>
  </conditionalFormatting>
  <conditionalFormatting sqref="E999">
    <cfRule type="cellIs" dxfId="1833" priority="435" stopIfTrue="1" operator="lessThan">
      <formula>50</formula>
    </cfRule>
    <cfRule type="cellIs" dxfId="1832" priority="436" stopIfTrue="1" operator="lessThan">
      <formula>50</formula>
    </cfRule>
    <cfRule type="cellIs" dxfId="1831" priority="437" stopIfTrue="1" operator="greaterThanOrEqual">
      <formula>50</formula>
    </cfRule>
    <cfRule type="cellIs" dxfId="1830" priority="433" stopIfTrue="1" operator="lessThan">
      <formula>50</formula>
    </cfRule>
    <cfRule type="cellIs" dxfId="1829" priority="438" stopIfTrue="1" operator="lessThan">
      <formula>50</formula>
    </cfRule>
    <cfRule type="cellIs" dxfId="1828" priority="439" stopIfTrue="1" operator="greaterThanOrEqual">
      <formula>50</formula>
    </cfRule>
    <cfRule type="cellIs" dxfId="1827" priority="440" stopIfTrue="1" operator="lessThan">
      <formula>50</formula>
    </cfRule>
    <cfRule type="cellIs" dxfId="1826" priority="441" stopIfTrue="1" operator="greaterThanOrEqual">
      <formula>50</formula>
    </cfRule>
    <cfRule type="cellIs" dxfId="1825" priority="434" stopIfTrue="1" operator="lessThan">
      <formula>50</formula>
    </cfRule>
  </conditionalFormatting>
  <conditionalFormatting sqref="E999:E1000">
    <cfRule type="cellIs" dxfId="1824" priority="431" stopIfTrue="1" operator="greaterThanOrEqual">
      <formula>50</formula>
    </cfRule>
  </conditionalFormatting>
  <conditionalFormatting sqref="E1000">
    <cfRule type="cellIs" dxfId="1823" priority="422" stopIfTrue="1" operator="greaterThanOrEqual">
      <formula>50</formula>
    </cfRule>
    <cfRule type="cellIs" dxfId="1822" priority="423" stopIfTrue="1" operator="lessThan">
      <formula>50</formula>
    </cfRule>
    <cfRule type="cellIs" dxfId="1821" priority="424" stopIfTrue="1" operator="lessThan">
      <formula>50</formula>
    </cfRule>
    <cfRule type="cellIs" dxfId="1820" priority="425" stopIfTrue="1" operator="lessThan">
      <formula>50</formula>
    </cfRule>
    <cfRule type="cellIs" dxfId="1819" priority="426" stopIfTrue="1" operator="lessThan">
      <formula>50</formula>
    </cfRule>
    <cfRule type="cellIs" dxfId="1818" priority="427" stopIfTrue="1" operator="greaterThanOrEqual">
      <formula>50</formula>
    </cfRule>
    <cfRule type="cellIs" dxfId="1817" priority="429" stopIfTrue="1" operator="greaterThanOrEqual">
      <formula>50</formula>
    </cfRule>
    <cfRule type="cellIs" dxfId="1816" priority="430" stopIfTrue="1" operator="lessThan">
      <formula>50</formula>
    </cfRule>
    <cfRule type="cellIs" dxfId="1815" priority="428" stopIfTrue="1" operator="lessThan">
      <formula>50</formula>
    </cfRule>
  </conditionalFormatting>
  <conditionalFormatting sqref="E1008">
    <cfRule type="cellIs" dxfId="1814" priority="464" stopIfTrue="1" operator="greaterThanOrEqual">
      <formula>50</formula>
    </cfRule>
    <cfRule type="cellIs" dxfId="1813" priority="463" stopIfTrue="1" operator="lessThan">
      <formula>50</formula>
    </cfRule>
    <cfRule type="cellIs" dxfId="1812" priority="462" stopIfTrue="1" operator="lessThan">
      <formula>50</formula>
    </cfRule>
    <cfRule type="cellIs" dxfId="1811" priority="461" stopIfTrue="1" operator="greaterThanOrEqual">
      <formula>50</formula>
    </cfRule>
    <cfRule type="cellIs" dxfId="1810" priority="466" stopIfTrue="1" operator="lessThan">
      <formula>5050</formula>
    </cfRule>
    <cfRule type="cellIs" dxfId="1809" priority="459" stopIfTrue="1" operator="lessThan">
      <formula>50</formula>
    </cfRule>
    <cfRule type="cellIs" dxfId="1808" priority="458" stopIfTrue="1" operator="lessThan">
      <formula>50</formula>
    </cfRule>
    <cfRule type="cellIs" dxfId="1807" priority="456" stopIfTrue="1" operator="greaterThanOrEqual">
      <formula>50</formula>
    </cfRule>
    <cfRule type="cellIs" dxfId="1806" priority="455" stopIfTrue="1" operator="lessThan">
      <formula>50</formula>
    </cfRule>
    <cfRule type="containsText" dxfId="1805" priority="454" stopIfTrue="1" operator="containsText" text="لم">
      <formula>NOT(ISERROR(SEARCH("لم",E1008)))</formula>
    </cfRule>
    <cfRule type="cellIs" dxfId="1804" priority="453" stopIfTrue="1" operator="lessThan">
      <formula>50</formula>
    </cfRule>
    <cfRule type="cellIs" dxfId="1803" priority="460" stopIfTrue="1" operator="lessThan">
      <formula>50</formula>
    </cfRule>
    <cfRule type="containsText" dxfId="1802" priority="452" stopIfTrue="1" operator="containsText" text="لم">
      <formula>NOT(ISERROR(SEARCH("لم",E1008)))</formula>
    </cfRule>
    <cfRule type="cellIs" dxfId="1801" priority="467" stopIfTrue="1" operator="lessThanOrEqual">
      <formula>49</formula>
    </cfRule>
  </conditionalFormatting>
  <conditionalFormatting sqref="E1028:E1039 F1028:F1036 F1038:F1039">
    <cfRule type="cellIs" dxfId="1800" priority="323" stopIfTrue="1" operator="lessThan">
      <formula>50</formula>
    </cfRule>
  </conditionalFormatting>
  <conditionalFormatting sqref="E1028:E1039">
    <cfRule type="cellIs" dxfId="1799" priority="319" stopIfTrue="1" operator="lessThan">
      <formula>50</formula>
    </cfRule>
    <cfRule type="cellIs" dxfId="1798" priority="320" stopIfTrue="1" operator="greaterThanOrEqual">
      <formula>50</formula>
    </cfRule>
    <cfRule type="cellIs" dxfId="1797" priority="311" stopIfTrue="1" operator="lessThan">
      <formula>50</formula>
    </cfRule>
    <cfRule type="cellIs" dxfId="1796" priority="322" stopIfTrue="1" operator="greaterThanOrEqual">
      <formula>50</formula>
    </cfRule>
    <cfRule type="cellIs" dxfId="1795" priority="321" stopIfTrue="1" operator="lessThan">
      <formula>50</formula>
    </cfRule>
    <cfRule type="cellIs" dxfId="1794" priority="312" stopIfTrue="1" operator="lessThan">
      <formula>50</formula>
    </cfRule>
  </conditionalFormatting>
  <conditionalFormatting sqref="E1028:E1054 F1038:F1040 F1043:F1046">
    <cfRule type="cellIs" dxfId="1793" priority="190" stopIfTrue="1" operator="greaterThanOrEqual">
      <formula>50</formula>
    </cfRule>
  </conditionalFormatting>
  <conditionalFormatting sqref="E1040:E1054 F1038:F1040 F1043:F1046">
    <cfRule type="cellIs" dxfId="1792" priority="189" stopIfTrue="1" operator="lessThan">
      <formula>50</formula>
    </cfRule>
  </conditionalFormatting>
  <conditionalFormatting sqref="E1040:E1054">
    <cfRule type="cellIs" dxfId="1791" priority="188" stopIfTrue="1" operator="greaterThanOrEqual">
      <formula>50</formula>
    </cfRule>
    <cfRule type="cellIs" dxfId="1790" priority="187" stopIfTrue="1" operator="lessThan">
      <formula>50</formula>
    </cfRule>
    <cfRule type="cellIs" dxfId="1789" priority="186" stopIfTrue="1" operator="greaterThanOrEqual">
      <formula>50</formula>
    </cfRule>
    <cfRule type="cellIs" dxfId="1788" priority="185" stopIfTrue="1" operator="lessThan">
      <formula>50</formula>
    </cfRule>
    <cfRule type="cellIs" dxfId="1787" priority="181" stopIfTrue="1" operator="lessThan">
      <formula>50</formula>
    </cfRule>
    <cfRule type="cellIs" dxfId="1786" priority="182" stopIfTrue="1" operator="lessThan">
      <formula>50</formula>
    </cfRule>
  </conditionalFormatting>
  <conditionalFormatting sqref="E565:F566">
    <cfRule type="cellIs" dxfId="1785" priority="3439" stopIfTrue="1" operator="greaterThanOrEqual">
      <formula>50</formula>
    </cfRule>
  </conditionalFormatting>
  <conditionalFormatting sqref="E709:F709">
    <cfRule type="cellIs" dxfId="1784" priority="2205" stopIfTrue="1" operator="lessThan">
      <formula>50</formula>
    </cfRule>
  </conditionalFormatting>
  <conditionalFormatting sqref="E717:F718 F725:F726 F728 F731 F753 F757 F763">
    <cfRule type="cellIs" dxfId="1783" priority="2516" stopIfTrue="1" operator="greaterThanOrEqual">
      <formula>50</formula>
    </cfRule>
  </conditionalFormatting>
  <conditionalFormatting sqref="E783:F788">
    <cfRule type="cellIs" dxfId="1782" priority="2000" stopIfTrue="1" operator="lessThan">
      <formula>50</formula>
    </cfRule>
    <cfRule type="cellIs" dxfId="1781" priority="2013" stopIfTrue="1" operator="lessThan">
      <formula>50</formula>
    </cfRule>
    <cfRule type="cellIs" dxfId="1780" priority="2014" stopIfTrue="1" operator="greaterThanOrEqual">
      <formula>50</formula>
    </cfRule>
    <cfRule type="cellIs" dxfId="1779" priority="2002" stopIfTrue="1" operator="lessThan">
      <formula>50</formula>
    </cfRule>
    <cfRule type="cellIs" dxfId="1778" priority="2007" stopIfTrue="1" operator="lessThan">
      <formula>50</formula>
    </cfRule>
    <cfRule type="cellIs" dxfId="1777" priority="1999" stopIfTrue="1" operator="greaterThanOrEqual">
      <formula>50</formula>
    </cfRule>
  </conditionalFormatting>
  <conditionalFormatting sqref="E817:F817">
    <cfRule type="cellIs" dxfId="1776" priority="1592" stopIfTrue="1" operator="lessThanOrEqual">
      <formula>49</formula>
    </cfRule>
  </conditionalFormatting>
  <conditionalFormatting sqref="E913:F913">
    <cfRule type="cellIs" dxfId="1775" priority="1301" stopIfTrue="1" operator="lessThanOrEqual">
      <formula>49</formula>
    </cfRule>
  </conditionalFormatting>
  <conditionalFormatting sqref="E914:F914">
    <cfRule type="cellIs" dxfId="1774" priority="1407" stopIfTrue="1" operator="greaterThanOrEqual">
      <formula>50</formula>
    </cfRule>
  </conditionalFormatting>
  <conditionalFormatting sqref="E919:F919">
    <cfRule type="cellIs" dxfId="1773" priority="1149" stopIfTrue="1" operator="greaterThanOrEqual">
      <formula>50</formula>
    </cfRule>
  </conditionalFormatting>
  <conditionalFormatting sqref="E922:F922 E928:E930 F917:F918">
    <cfRule type="containsText" dxfId="1772" priority="1170" stopIfTrue="1" operator="containsText" text="لم">
      <formula>NOT(ISERROR(SEARCH("لم",E917)))</formula>
    </cfRule>
  </conditionalFormatting>
  <conditionalFormatting sqref="E922:F922">
    <cfRule type="cellIs" dxfId="1771" priority="1190" stopIfTrue="1" operator="lessThanOrEqual">
      <formula>49</formula>
    </cfRule>
  </conditionalFormatting>
  <conditionalFormatting sqref="E943:F943">
    <cfRule type="cellIs" dxfId="1770" priority="740" stopIfTrue="1" operator="lessThanOrEqual">
      <formula>49</formula>
    </cfRule>
    <cfRule type="cellIs" dxfId="1769" priority="763" stopIfTrue="1" operator="greaterThanOrEqual">
      <formula>50</formula>
    </cfRule>
    <cfRule type="cellIs" dxfId="1768" priority="762" stopIfTrue="1" operator="lessThan">
      <formula>50</formula>
    </cfRule>
  </conditionalFormatting>
  <conditionalFormatting sqref="E981:F981">
    <cfRule type="cellIs" dxfId="1767" priority="22" stopIfTrue="1" operator="lessThan">
      <formula>50</formula>
    </cfRule>
    <cfRule type="cellIs" dxfId="1766" priority="23" stopIfTrue="1" operator="greaterThanOrEqual">
      <formula>50</formula>
    </cfRule>
  </conditionalFormatting>
  <conditionalFormatting sqref="E991:F991">
    <cfRule type="cellIs" dxfId="1765" priority="795" stopIfTrue="1" operator="greaterThanOrEqual">
      <formula>50</formula>
    </cfRule>
    <cfRule type="cellIs" dxfId="1764" priority="792" stopIfTrue="1" operator="lessThan">
      <formula>50</formula>
    </cfRule>
  </conditionalFormatting>
  <conditionalFormatting sqref="E1040:F1054">
    <cfRule type="cellIs" dxfId="1763" priority="104" stopIfTrue="1" operator="greaterThanOrEqual">
      <formula>50</formula>
    </cfRule>
  </conditionalFormatting>
  <conditionalFormatting sqref="F2 E2:E564 F222 F386:F419 F567:F578 F580:F589">
    <cfRule type="cellIs" dxfId="1762" priority="3729" stopIfTrue="1" operator="lessThan">
      <formula>50</formula>
    </cfRule>
    <cfRule type="cellIs" dxfId="1761" priority="3743" stopIfTrue="1" operator="greaterThanOrEqual">
      <formula>50</formula>
    </cfRule>
  </conditionalFormatting>
  <conditionalFormatting sqref="F2 E34:E35 F222 F386:F419 F567:F578 F580:F589">
    <cfRule type="cellIs" dxfId="1760" priority="3717" stopIfTrue="1" operator="lessThan">
      <formula>50</formula>
    </cfRule>
    <cfRule type="cellIs" dxfId="1759" priority="3718" stopIfTrue="1" operator="greaterThanOrEqual">
      <formula>50</formula>
    </cfRule>
    <cfRule type="cellIs" dxfId="1758" priority="3716" stopIfTrue="1" operator="lessThan">
      <formula>50</formula>
    </cfRule>
  </conditionalFormatting>
  <conditionalFormatting sqref="F2 E34:E35 F386:F419 F567:F578 F580:F589 F222">
    <cfRule type="cellIs" dxfId="1757" priority="3715" stopIfTrue="1" operator="lessThan">
      <formula>50</formula>
    </cfRule>
  </conditionalFormatting>
  <conditionalFormatting sqref="F2 F386:F419 F567:F578 F580:F589">
    <cfRule type="cellIs" dxfId="1756" priority="3711" stopIfTrue="1" operator="lessThan">
      <formula>50</formula>
    </cfRule>
  </conditionalFormatting>
  <conditionalFormatting sqref="F2">
    <cfRule type="cellIs" dxfId="1755" priority="3703" stopIfTrue="1" operator="lessThan">
      <formula>50</formula>
    </cfRule>
    <cfRule type="cellIs" dxfId="1754" priority="3702" stopIfTrue="1" operator="greaterThanOrEqual">
      <formula>50</formula>
    </cfRule>
    <cfRule type="cellIs" dxfId="1753" priority="3700" stopIfTrue="1" operator="lessThan">
      <formula>50</formula>
    </cfRule>
    <cfRule type="cellIs" dxfId="1752" priority="3669" stopIfTrue="1" operator="greaterThanOrEqual">
      <formula>50</formula>
    </cfRule>
    <cfRule type="cellIs" dxfId="1751" priority="3699" stopIfTrue="1" operator="greaterThanOrEqual">
      <formula>50</formula>
    </cfRule>
    <cfRule type="cellIs" dxfId="1750" priority="3698" stopIfTrue="1" operator="lessThan">
      <formula>50</formula>
    </cfRule>
    <cfRule type="cellIs" dxfId="1749" priority="3697" stopIfTrue="1" operator="lessThan">
      <formula>50</formula>
    </cfRule>
    <cfRule type="cellIs" dxfId="1748" priority="3695" stopIfTrue="1" operator="greaterThanOrEqual">
      <formula>50</formula>
    </cfRule>
    <cfRule type="cellIs" dxfId="1747" priority="3694" stopIfTrue="1" operator="lessThan">
      <formula>50</formula>
    </cfRule>
    <cfRule type="cellIs" dxfId="1746" priority="3693" stopIfTrue="1" operator="lessThanOrEqual">
      <formula>49</formula>
    </cfRule>
    <cfRule type="cellIs" dxfId="1745" priority="3667" stopIfTrue="1" operator="lessThanOrEqual">
      <formula>49</formula>
    </cfRule>
    <cfRule type="cellIs" dxfId="1744" priority="3668" stopIfTrue="1" operator="lessThan">
      <formula>50</formula>
    </cfRule>
  </conditionalFormatting>
  <conditionalFormatting sqref="F2:F221">
    <cfRule type="cellIs" dxfId="1743" priority="3135" stopIfTrue="1" operator="lessThanOrEqual">
      <formula>49</formula>
    </cfRule>
  </conditionalFormatting>
  <conditionalFormatting sqref="F2:F222">
    <cfRule type="cellIs" dxfId="1742" priority="3162" stopIfTrue="1" operator="lessThan">
      <formula>50</formula>
    </cfRule>
    <cfRule type="cellIs" dxfId="1741" priority="3163" stopIfTrue="1" operator="greaterThanOrEqual">
      <formula>50</formula>
    </cfRule>
  </conditionalFormatting>
  <conditionalFormatting sqref="F3:F221">
    <cfRule type="cellIs" dxfId="1740" priority="3151" stopIfTrue="1" operator="lessThan">
      <formula>50</formula>
    </cfRule>
    <cfRule type="cellIs" dxfId="1739" priority="3152" stopIfTrue="1" operator="lessThan">
      <formula>50</formula>
    </cfRule>
    <cfRule type="cellIs" dxfId="1738" priority="3153" stopIfTrue="1" operator="lessThan">
      <formula>50</formula>
    </cfRule>
    <cfRule type="cellIs" dxfId="1737" priority="3154" stopIfTrue="1" operator="greaterThanOrEqual">
      <formula>50</formula>
    </cfRule>
    <cfRule type="cellIs" dxfId="1736" priority="3156" stopIfTrue="1" operator="lessThan">
      <formula>5050</formula>
    </cfRule>
    <cfRule type="cellIs" dxfId="1735" priority="3157" stopIfTrue="1" operator="greaterThanOrEqual">
      <formula>50</formula>
    </cfRule>
    <cfRule type="cellIs" dxfId="1734" priority="3158" stopIfTrue="1" operator="lessThan">
      <formula>50</formula>
    </cfRule>
    <cfRule type="cellIs" dxfId="1733" priority="3160" stopIfTrue="1" operator="lessThan">
      <formula>50</formula>
    </cfRule>
    <cfRule type="cellIs" dxfId="1732" priority="3129" stopIfTrue="1" operator="lessThanOrEqual">
      <formula>49</formula>
    </cfRule>
    <cfRule type="cellIs" dxfId="1731" priority="3130" stopIfTrue="1" operator="lessThan">
      <formula>50</formula>
    </cfRule>
    <cfRule type="cellIs" dxfId="1730" priority="3131" stopIfTrue="1" operator="greaterThanOrEqual">
      <formula>50</formula>
    </cfRule>
    <cfRule type="cellIs" dxfId="1729" priority="3132" stopIfTrue="1" operator="lessThanOrEqual">
      <formula>49</formula>
    </cfRule>
    <cfRule type="cellIs" dxfId="1728" priority="3133" stopIfTrue="1" operator="lessThan">
      <formula>50</formula>
    </cfRule>
    <cfRule type="cellIs" dxfId="1727" priority="3134" stopIfTrue="1" operator="greaterThanOrEqual">
      <formula>50</formula>
    </cfRule>
    <cfRule type="cellIs" dxfId="1726" priority="3136" stopIfTrue="1" operator="lessThan">
      <formula>50</formula>
    </cfRule>
    <cfRule type="cellIs" dxfId="1725" priority="3137" stopIfTrue="1" operator="greaterThanOrEqual">
      <formula>50</formula>
    </cfRule>
    <cfRule type="cellIs" dxfId="1724" priority="3139" stopIfTrue="1" operator="lessThan">
      <formula>50</formula>
    </cfRule>
    <cfRule type="cellIs" dxfId="1723" priority="3140" stopIfTrue="1" operator="lessThan">
      <formula>50</formula>
    </cfRule>
    <cfRule type="cellIs" dxfId="1722" priority="3141" stopIfTrue="1" operator="greaterThanOrEqual">
      <formula>50</formula>
    </cfRule>
    <cfRule type="cellIs" dxfId="1721" priority="3142" stopIfTrue="1" operator="lessThan">
      <formula>50</formula>
    </cfRule>
    <cfRule type="cellIs" dxfId="1720" priority="3144" stopIfTrue="1" operator="greaterThanOrEqual">
      <formula>50</formula>
    </cfRule>
    <cfRule type="cellIs" dxfId="1719" priority="3145" stopIfTrue="1" operator="lessThan">
      <formula>50</formula>
    </cfRule>
    <cfRule type="cellIs" dxfId="1718" priority="3147" stopIfTrue="1" operator="lessThan">
      <formula>50</formula>
    </cfRule>
    <cfRule type="cellIs" dxfId="1717" priority="3149" stopIfTrue="1" operator="greaterThanOrEqual">
      <formula>50</formula>
    </cfRule>
  </conditionalFormatting>
  <conditionalFormatting sqref="F3:F222">
    <cfRule type="cellIs" dxfId="1716" priority="3146" stopIfTrue="1" operator="greaterThanOrEqual">
      <formula>50</formula>
    </cfRule>
  </conditionalFormatting>
  <conditionalFormatting sqref="F222 F386:F419 F567:F578 F580:F589 F2">
    <cfRule type="cellIs" dxfId="1715" priority="3736" stopIfTrue="1" operator="lessThan">
      <formula>50</formula>
    </cfRule>
  </conditionalFormatting>
  <conditionalFormatting sqref="F222 F386:F419 F567:F578 F580:F589">
    <cfRule type="cellIs" dxfId="1714" priority="3734" stopIfTrue="1" operator="lessThan">
      <formula>50</formula>
    </cfRule>
    <cfRule type="cellIs" dxfId="1713" priority="3735" stopIfTrue="1" operator="greaterThanOrEqual">
      <formula>50</formula>
    </cfRule>
  </conditionalFormatting>
  <conditionalFormatting sqref="F223:F250">
    <cfRule type="cellIs" dxfId="1712" priority="3125" stopIfTrue="1" operator="lessThan">
      <formula>50</formula>
    </cfRule>
    <cfRule type="cellIs" dxfId="1711" priority="3127" stopIfTrue="1" operator="lessThan">
      <formula>50</formula>
    </cfRule>
    <cfRule type="cellIs" dxfId="1710" priority="3101" stopIfTrue="1" operator="lessThan">
      <formula>50</formula>
    </cfRule>
    <cfRule type="cellIs" dxfId="1709" priority="3099" stopIfTrue="1" operator="greaterThanOrEqual">
      <formula>50</formula>
    </cfRule>
    <cfRule type="cellIs" dxfId="1708" priority="3128" stopIfTrue="1" operator="greaterThanOrEqual">
      <formula>50</formula>
    </cfRule>
    <cfRule type="cellIs" dxfId="1707" priority="3102" stopIfTrue="1" operator="greaterThanOrEqual">
      <formula>50</formula>
    </cfRule>
    <cfRule type="cellIs" dxfId="1706" priority="3104" stopIfTrue="1" operator="lessThan">
      <formula>50</formula>
    </cfRule>
    <cfRule type="cellIs" dxfId="1705" priority="3105" stopIfTrue="1" operator="lessThan">
      <formula>50</formula>
    </cfRule>
    <cfRule type="cellIs" dxfId="1704" priority="3106" stopIfTrue="1" operator="greaterThanOrEqual">
      <formula>50</formula>
    </cfRule>
    <cfRule type="cellIs" dxfId="1703" priority="3107" stopIfTrue="1" operator="lessThan">
      <formula>50</formula>
    </cfRule>
    <cfRule type="cellIs" dxfId="1702" priority="3109" stopIfTrue="1" operator="greaterThanOrEqual">
      <formula>50</formula>
    </cfRule>
    <cfRule type="cellIs" dxfId="1701" priority="3110" stopIfTrue="1" operator="lessThan">
      <formula>50</formula>
    </cfRule>
    <cfRule type="cellIs" dxfId="1700" priority="3111" stopIfTrue="1" operator="greaterThanOrEqual">
      <formula>50</formula>
    </cfRule>
    <cfRule type="cellIs" dxfId="1699" priority="3112" stopIfTrue="1" operator="lessThan">
      <formula>50</formula>
    </cfRule>
    <cfRule type="cellIs" dxfId="1698" priority="3114" stopIfTrue="1" operator="greaterThanOrEqual">
      <formula>50</formula>
    </cfRule>
    <cfRule type="cellIs" dxfId="1697" priority="3116" stopIfTrue="1" operator="lessThan">
      <formula>50</formula>
    </cfRule>
    <cfRule type="cellIs" dxfId="1696" priority="3123" stopIfTrue="1" operator="lessThan">
      <formula>50</formula>
    </cfRule>
    <cfRule type="cellIs" dxfId="1695" priority="3117" stopIfTrue="1" operator="lessThan">
      <formula>50</formula>
    </cfRule>
    <cfRule type="cellIs" dxfId="1694" priority="3118" stopIfTrue="1" operator="lessThan">
      <formula>50</formula>
    </cfRule>
    <cfRule type="cellIs" dxfId="1693" priority="3119" stopIfTrue="1" operator="greaterThanOrEqual">
      <formula>50</formula>
    </cfRule>
    <cfRule type="cellIs" dxfId="1692" priority="3121" stopIfTrue="1" operator="lessThan">
      <formula>5050</formula>
    </cfRule>
    <cfRule type="cellIs" dxfId="1691" priority="3122" stopIfTrue="1" operator="greaterThanOrEqual">
      <formula>50</formula>
    </cfRule>
    <cfRule type="cellIs" dxfId="1690" priority="3097" stopIfTrue="1" operator="lessThanOrEqual">
      <formula>49</formula>
    </cfRule>
    <cfRule type="cellIs" dxfId="1689" priority="3098" stopIfTrue="1" operator="lessThan">
      <formula>50</formula>
    </cfRule>
    <cfRule type="cellIs" dxfId="1688" priority="3100" stopIfTrue="1" operator="lessThanOrEqual">
      <formula>49</formula>
    </cfRule>
  </conditionalFormatting>
  <conditionalFormatting sqref="F223:F291">
    <cfRule type="cellIs" dxfId="1687" priority="3092" stopIfTrue="1" operator="lessThan">
      <formula>50</formula>
    </cfRule>
    <cfRule type="cellIs" dxfId="1686" priority="3065" stopIfTrue="1" operator="lessThanOrEqual">
      <formula>49</formula>
    </cfRule>
    <cfRule type="cellIs" dxfId="1685" priority="3093" stopIfTrue="1" operator="greaterThanOrEqual">
      <formula>50</formula>
    </cfRule>
  </conditionalFormatting>
  <conditionalFormatting sqref="F251:F291">
    <cfRule type="cellIs" dxfId="1684" priority="3064" stopIfTrue="1" operator="greaterThanOrEqual">
      <formula>50</formula>
    </cfRule>
    <cfRule type="cellIs" dxfId="1683" priority="3063" stopIfTrue="1" operator="lessThan">
      <formula>50</formula>
    </cfRule>
    <cfRule type="cellIs" dxfId="1682" priority="3062" stopIfTrue="1" operator="lessThanOrEqual">
      <formula>49</formula>
    </cfRule>
    <cfRule type="cellIs" dxfId="1681" priority="3083" stopIfTrue="1" operator="lessThan">
      <formula>50</formula>
    </cfRule>
    <cfRule type="cellIs" dxfId="1680" priority="3084" stopIfTrue="1" operator="greaterThanOrEqual">
      <formula>50</formula>
    </cfRule>
    <cfRule type="cellIs" dxfId="1679" priority="3086" stopIfTrue="1" operator="lessThan">
      <formula>5050</formula>
    </cfRule>
    <cfRule type="cellIs" dxfId="1678" priority="3087" stopIfTrue="1" operator="greaterThanOrEqual">
      <formula>50</formula>
    </cfRule>
    <cfRule type="cellIs" dxfId="1677" priority="3088" stopIfTrue="1" operator="lessThan">
      <formula>50</formula>
    </cfRule>
    <cfRule type="cellIs" dxfId="1676" priority="3090" stopIfTrue="1" operator="lessThan">
      <formula>50</formula>
    </cfRule>
    <cfRule type="cellIs" dxfId="1675" priority="3067" stopIfTrue="1" operator="greaterThanOrEqual">
      <formula>50</formula>
    </cfRule>
    <cfRule type="cellIs" dxfId="1674" priority="3066" stopIfTrue="1" operator="lessThan">
      <formula>50</formula>
    </cfRule>
    <cfRule type="cellIs" dxfId="1673" priority="3069" stopIfTrue="1" operator="lessThan">
      <formula>50</formula>
    </cfRule>
    <cfRule type="cellIs" dxfId="1672" priority="3070" stopIfTrue="1" operator="lessThan">
      <formula>50</formula>
    </cfRule>
    <cfRule type="cellIs" dxfId="1671" priority="3071" stopIfTrue="1" operator="greaterThanOrEqual">
      <formula>50</formula>
    </cfRule>
    <cfRule type="cellIs" dxfId="1670" priority="3072" stopIfTrue="1" operator="lessThan">
      <formula>50</formula>
    </cfRule>
    <cfRule type="cellIs" dxfId="1669" priority="3074" stopIfTrue="1" operator="greaterThanOrEqual">
      <formula>50</formula>
    </cfRule>
    <cfRule type="cellIs" dxfId="1668" priority="3075" stopIfTrue="1" operator="lessThan">
      <formula>50</formula>
    </cfRule>
    <cfRule type="cellIs" dxfId="1667" priority="3076" stopIfTrue="1" operator="greaterThanOrEqual">
      <formula>50</formula>
    </cfRule>
    <cfRule type="cellIs" dxfId="1666" priority="3077" stopIfTrue="1" operator="lessThan">
      <formula>50</formula>
    </cfRule>
    <cfRule type="cellIs" dxfId="1665" priority="3079" stopIfTrue="1" operator="greaterThanOrEqual">
      <formula>50</formula>
    </cfRule>
    <cfRule type="cellIs" dxfId="1664" priority="3081" stopIfTrue="1" operator="lessThan">
      <formula>50</formula>
    </cfRule>
    <cfRule type="cellIs" dxfId="1663" priority="3082" stopIfTrue="1" operator="lessThan">
      <formula>50</formula>
    </cfRule>
  </conditionalFormatting>
  <conditionalFormatting sqref="F251:F317">
    <cfRule type="cellIs" dxfId="1662" priority="3030" stopIfTrue="1" operator="lessThanOrEqual">
      <formula>49</formula>
    </cfRule>
  </conditionalFormatting>
  <conditionalFormatting sqref="F251:F318">
    <cfRule type="cellIs" dxfId="1661" priority="3058" stopIfTrue="1" operator="greaterThanOrEqual">
      <formula>50</formula>
    </cfRule>
    <cfRule type="cellIs" dxfId="1660" priority="3057" stopIfTrue="1" operator="lessThan">
      <formula>50</formula>
    </cfRule>
  </conditionalFormatting>
  <conditionalFormatting sqref="F292:F317">
    <cfRule type="cellIs" dxfId="1659" priority="3055" stopIfTrue="1" operator="lessThan">
      <formula>50</formula>
    </cfRule>
    <cfRule type="cellIs" dxfId="1658" priority="3053" stopIfTrue="1" operator="lessThan">
      <formula>50</formula>
    </cfRule>
    <cfRule type="cellIs" dxfId="1657" priority="3052" stopIfTrue="1" operator="greaterThanOrEqual">
      <formula>50</formula>
    </cfRule>
    <cfRule type="cellIs" dxfId="1656" priority="3051" stopIfTrue="1" operator="lessThan">
      <formula>5050</formula>
    </cfRule>
    <cfRule type="cellIs" dxfId="1655" priority="3049" stopIfTrue="1" operator="greaterThanOrEqual">
      <formula>50</formula>
    </cfRule>
    <cfRule type="cellIs" dxfId="1654" priority="3048" stopIfTrue="1" operator="lessThan">
      <formula>50</formula>
    </cfRule>
    <cfRule type="cellIs" dxfId="1653" priority="3047" stopIfTrue="1" operator="lessThan">
      <formula>50</formula>
    </cfRule>
    <cfRule type="cellIs" dxfId="1652" priority="3046" stopIfTrue="1" operator="lessThan">
      <formula>50</formula>
    </cfRule>
    <cfRule type="cellIs" dxfId="1651" priority="3044" stopIfTrue="1" operator="greaterThanOrEqual">
      <formula>50</formula>
    </cfRule>
    <cfRule type="cellIs" dxfId="1650" priority="3042" stopIfTrue="1" operator="lessThan">
      <formula>50</formula>
    </cfRule>
    <cfRule type="cellIs" dxfId="1649" priority="3040" stopIfTrue="1" operator="lessThan">
      <formula>50</formula>
    </cfRule>
    <cfRule type="cellIs" dxfId="1648" priority="3039" stopIfTrue="1" operator="greaterThanOrEqual">
      <formula>50</formula>
    </cfRule>
    <cfRule type="cellIs" dxfId="1647" priority="3037" stopIfTrue="1" operator="lessThan">
      <formula>50</formula>
    </cfRule>
    <cfRule type="cellIs" dxfId="1646" priority="3035" stopIfTrue="1" operator="lessThan">
      <formula>50</formula>
    </cfRule>
    <cfRule type="cellIs" dxfId="1645" priority="3034" stopIfTrue="1" operator="lessThan">
      <formula>50</formula>
    </cfRule>
    <cfRule type="cellIs" dxfId="1644" priority="3032" stopIfTrue="1" operator="greaterThanOrEqual">
      <formula>50</formula>
    </cfRule>
    <cfRule type="cellIs" dxfId="1643" priority="3031" stopIfTrue="1" operator="lessThan">
      <formula>50</formula>
    </cfRule>
    <cfRule type="cellIs" dxfId="1642" priority="3029" stopIfTrue="1" operator="greaterThanOrEqual">
      <formula>50</formula>
    </cfRule>
    <cfRule type="cellIs" dxfId="1641" priority="3028" stopIfTrue="1" operator="lessThan">
      <formula>50</formula>
    </cfRule>
    <cfRule type="cellIs" dxfId="1640" priority="3027" stopIfTrue="1" operator="lessThanOrEqual">
      <formula>49</formula>
    </cfRule>
    <cfRule type="cellIs" dxfId="1639" priority="3026" stopIfTrue="1" operator="greaterThanOrEqual">
      <formula>50</formula>
    </cfRule>
    <cfRule type="cellIs" dxfId="1638" priority="3025" stopIfTrue="1" operator="lessThan">
      <formula>50</formula>
    </cfRule>
    <cfRule type="cellIs" dxfId="1637" priority="3036" stopIfTrue="1" operator="greaterThanOrEqual">
      <formula>50</formula>
    </cfRule>
    <cfRule type="cellIs" dxfId="1636" priority="3024" stopIfTrue="1" operator="lessThanOrEqual">
      <formula>49</formula>
    </cfRule>
  </conditionalFormatting>
  <conditionalFormatting sqref="F292:F318">
    <cfRule type="cellIs" dxfId="1635" priority="3041" stopIfTrue="1" operator="greaterThanOrEqual">
      <formula>50</formula>
    </cfRule>
  </conditionalFormatting>
  <conditionalFormatting sqref="F318 F320 F322:F334 F336:F339 F341:F351 F353:F362 F364:F374 F376:F377 F379:F384 F422:F423 F425:F442 F444:F472 F474:F482 F484:F489 F491:F496 F498:F499 F501:F518 F520:F522 F525:F528 F530 F532:F537 E567:E590">
    <cfRule type="cellIs" dxfId="1634" priority="3581" stopIfTrue="1" operator="lessThan">
      <formula>50</formula>
    </cfRule>
    <cfRule type="cellIs" dxfId="1633" priority="3604" stopIfTrue="1" operator="greaterThanOrEqual">
      <formula>50</formula>
    </cfRule>
  </conditionalFormatting>
  <conditionalFormatting sqref="F318 F320 F322:F334 F336:F339 F341:F351 F353:F362 F364:F374 F376:F377 F379:F384 F422:F423 F425:F442 F444:F472 F474:F482 F484:F489 F491:F496 F498:F499 F501:F518 F520:F522 F525:F528 F530 F532:F537">
    <cfRule type="cellIs" dxfId="1632" priority="3564" stopIfTrue="1" operator="lessThan">
      <formula>50</formula>
    </cfRule>
    <cfRule type="cellIs" dxfId="1631" priority="3565" stopIfTrue="1" operator="lessThan">
      <formula>50</formula>
    </cfRule>
    <cfRule type="cellIs" dxfId="1630" priority="3566" stopIfTrue="1" operator="greaterThanOrEqual">
      <formula>50</formula>
    </cfRule>
    <cfRule type="cellIs" dxfId="1629" priority="3595" stopIfTrue="1" operator="lessThan">
      <formula>50</formula>
    </cfRule>
    <cfRule type="cellIs" dxfId="1628" priority="3593" stopIfTrue="1" operator="lessThan">
      <formula>50</formula>
    </cfRule>
    <cfRule type="cellIs" dxfId="1627" priority="3594" stopIfTrue="1" operator="greaterThanOrEqual">
      <formula>50</formula>
    </cfRule>
  </conditionalFormatting>
  <conditionalFormatting sqref="F320 F379:F384 F444:F472 F491:F496 F498:F499 F501:F518 F520:F522 F525:F528 F530 F532:F537 F474:F482 F484:F489 F322:F334 F336:F339 F341:F351 F353:F362 F364:F374 F376:F377 F422:F423 F425:F442 F318">
    <cfRule type="cellIs" dxfId="1626" priority="3563" stopIfTrue="1" operator="lessThan">
      <formula>50</formula>
    </cfRule>
  </conditionalFormatting>
  <conditionalFormatting sqref="F320 F379:F384 F444:F472 F491:F496 F498:F499 F501:F518 F520:F522 F525:F528 F530 F532:F537">
    <cfRule type="cellIs" dxfId="1625" priority="3561" stopIfTrue="1" operator="greaterThanOrEqual">
      <formula>50</formula>
    </cfRule>
    <cfRule type="cellIs" dxfId="1624" priority="3559" stopIfTrue="1" operator="lessThan">
      <formula>50</formula>
    </cfRule>
  </conditionalFormatting>
  <conditionalFormatting sqref="F322:F339 F341:F377 F422:F442">
    <cfRule type="cellIs" dxfId="1623" priority="3184" stopIfTrue="1" operator="lessThan">
      <formula>50</formula>
    </cfRule>
    <cfRule type="cellIs" dxfId="1622" priority="3185" stopIfTrue="1" operator="greaterThanOrEqual">
      <formula>50</formula>
    </cfRule>
    <cfRule type="cellIs" dxfId="1621" priority="3164" stopIfTrue="1" operator="greaterThanOrEqual">
      <formula>50</formula>
    </cfRule>
  </conditionalFormatting>
  <conditionalFormatting sqref="F335 F352 F363 F375 F424">
    <cfRule type="cellIs" dxfId="1620" priority="3174" stopIfTrue="1" operator="lessThan">
      <formula>5050</formula>
    </cfRule>
    <cfRule type="cellIs" dxfId="1619" priority="3175" stopIfTrue="1" operator="greaterThanOrEqual">
      <formula>50</formula>
    </cfRule>
    <cfRule type="cellIs" dxfId="1618" priority="3176" stopIfTrue="1" operator="lessThan">
      <formula>50</formula>
    </cfRule>
    <cfRule type="cellIs" dxfId="1617" priority="3179" stopIfTrue="1" operator="greaterThanOrEqual">
      <formula>50</formula>
    </cfRule>
    <cfRule type="cellIs" dxfId="1616" priority="3180" stopIfTrue="1" operator="lessThan">
      <formula>50</formula>
    </cfRule>
    <cfRule type="cellIs" dxfId="1615" priority="3181" stopIfTrue="1" operator="greaterThanOrEqual">
      <formula>50</formula>
    </cfRule>
    <cfRule type="cellIs" dxfId="1614" priority="3170" stopIfTrue="1" operator="lessThan">
      <formula>50</formula>
    </cfRule>
    <cfRule type="cellIs" dxfId="1613" priority="3165" stopIfTrue="1" operator="lessThan">
      <formula>50</formula>
    </cfRule>
    <cfRule type="cellIs" dxfId="1612" priority="3167" stopIfTrue="1" operator="greaterThanOrEqual">
      <formula>50</formula>
    </cfRule>
    <cfRule type="cellIs" dxfId="1611" priority="3169" stopIfTrue="1" operator="lessThan">
      <formula>50</formula>
    </cfRule>
    <cfRule type="cellIs" dxfId="1610" priority="3171" stopIfTrue="1" operator="lessThan">
      <formula>50</formula>
    </cfRule>
    <cfRule type="cellIs" dxfId="1609" priority="3172" stopIfTrue="1" operator="greaterThanOrEqual">
      <formula>50</formula>
    </cfRule>
    <cfRule type="cellIs" dxfId="1608" priority="3182" stopIfTrue="1" operator="lessThan">
      <formula>50</formula>
    </cfRule>
  </conditionalFormatting>
  <conditionalFormatting sqref="F467">
    <cfRule type="cellIs" dxfId="1607" priority="3520" stopIfTrue="1" operator="lessThan">
      <formula>50</formula>
    </cfRule>
    <cfRule type="cellIs" dxfId="1606" priority="3522" stopIfTrue="1" operator="lessThan">
      <formula>50</formula>
    </cfRule>
    <cfRule type="cellIs" dxfId="1605" priority="3545" stopIfTrue="1" operator="greaterThanOrEqual">
      <formula>50</formula>
    </cfRule>
    <cfRule type="cellIs" dxfId="1604" priority="3546" stopIfTrue="1" operator="lessThan">
      <formula>50</formula>
    </cfRule>
    <cfRule type="cellIs" dxfId="1603" priority="3547" stopIfTrue="1" operator="greaterThanOrEqual">
      <formula>50</formula>
    </cfRule>
    <cfRule type="containsText" dxfId="1602" priority="3521" stopIfTrue="1" operator="containsText" text="لم">
      <formula>NOT(ISERROR(SEARCH("لم",F467)))</formula>
    </cfRule>
    <cfRule type="cellIs" dxfId="1601" priority="3518" stopIfTrue="1" operator="lessThan">
      <formula>50</formula>
    </cfRule>
    <cfRule type="containsText" dxfId="1600" priority="3519" stopIfTrue="1" operator="containsText" text="لم">
      <formula>NOT(ISERROR(SEARCH("لم",F467)))</formula>
    </cfRule>
  </conditionalFormatting>
  <conditionalFormatting sqref="F474:F489">
    <cfRule type="cellIs" dxfId="1599" priority="3263" stopIfTrue="1" operator="greaterThanOrEqual">
      <formula>50</formula>
    </cfRule>
    <cfRule type="cellIs" dxfId="1598" priority="3283" stopIfTrue="1" operator="lessThan">
      <formula>50</formula>
    </cfRule>
    <cfRule type="cellIs" dxfId="1597" priority="3284" stopIfTrue="1" operator="greaterThanOrEqual">
      <formula>50</formula>
    </cfRule>
  </conditionalFormatting>
  <conditionalFormatting sqref="F483">
    <cfRule type="cellIs" dxfId="1596" priority="3279" stopIfTrue="1" operator="lessThan">
      <formula>50</formula>
    </cfRule>
    <cfRule type="cellIs" dxfId="1595" priority="3274" stopIfTrue="1" operator="greaterThanOrEqual">
      <formula>50</formula>
    </cfRule>
    <cfRule type="cellIs" dxfId="1594" priority="3280" stopIfTrue="1" operator="greaterThanOrEqual">
      <formula>50</formula>
    </cfRule>
    <cfRule type="cellIs" dxfId="1593" priority="3270" stopIfTrue="1" operator="lessThan">
      <formula>50</formula>
    </cfRule>
    <cfRule type="cellIs" dxfId="1592" priority="3273" stopIfTrue="1" operator="lessThan">
      <formula>5050</formula>
    </cfRule>
    <cfRule type="cellIs" dxfId="1591" priority="3275" stopIfTrue="1" operator="lessThan">
      <formula>50</formula>
    </cfRule>
    <cfRule type="cellIs" dxfId="1590" priority="3281" stopIfTrue="1" operator="lessThan">
      <formula>50</formula>
    </cfRule>
    <cfRule type="cellIs" dxfId="1589" priority="3264" stopIfTrue="1" operator="lessThan">
      <formula>50</formula>
    </cfRule>
    <cfRule type="cellIs" dxfId="1588" priority="3266" stopIfTrue="1" operator="greaterThanOrEqual">
      <formula>50</formula>
    </cfRule>
    <cfRule type="cellIs" dxfId="1587" priority="3268" stopIfTrue="1" operator="lessThan">
      <formula>50</formula>
    </cfRule>
    <cfRule type="cellIs" dxfId="1586" priority="3269" stopIfTrue="1" operator="lessThan">
      <formula>50</formula>
    </cfRule>
    <cfRule type="cellIs" dxfId="1585" priority="3278" stopIfTrue="1" operator="greaterThanOrEqual">
      <formula>50</formula>
    </cfRule>
    <cfRule type="cellIs" dxfId="1584" priority="3271" stopIfTrue="1" operator="greaterThanOrEqual">
      <formula>50</formula>
    </cfRule>
  </conditionalFormatting>
  <conditionalFormatting sqref="F498:F499 F501:F518 F520:F522 F525:F528 F530 F532:F536 E567:E590">
    <cfRule type="cellIs" dxfId="1583" priority="3602" stopIfTrue="1" operator="greaterThanOrEqual">
      <formula>50</formula>
    </cfRule>
    <cfRule type="cellIs" dxfId="1582" priority="3601" stopIfTrue="1" operator="lessThan">
      <formula>50</formula>
    </cfRule>
    <cfRule type="cellIs" dxfId="1581" priority="3589" stopIfTrue="1" operator="lessThan">
      <formula>50</formula>
    </cfRule>
  </conditionalFormatting>
  <conditionalFormatting sqref="F498:F499 F501:F518 F520:F522 F525:F528 F530 F532:F536 F567:F578 F580:F589">
    <cfRule type="cellIs" dxfId="1580" priority="3600" stopIfTrue="1" operator="greaterThanOrEqual">
      <formula>50</formula>
    </cfRule>
    <cfRule type="cellIs" dxfId="1579" priority="3572" stopIfTrue="1" operator="lessThan">
      <formula>50</formula>
    </cfRule>
    <cfRule type="cellIs" dxfId="1578" priority="3573" stopIfTrue="1" operator="lessThan">
      <formula>50</formula>
    </cfRule>
    <cfRule type="cellIs" dxfId="1577" priority="3574" stopIfTrue="1" operator="lessThan">
      <formula>50</formula>
    </cfRule>
    <cfRule type="cellIs" dxfId="1576" priority="3575" stopIfTrue="1" operator="lessThan">
      <formula>50</formula>
    </cfRule>
    <cfRule type="cellIs" dxfId="1575" priority="3584" stopIfTrue="1" operator="greaterThanOrEqual">
      <formula>50</formula>
    </cfRule>
    <cfRule type="cellIs" dxfId="1574" priority="3585" stopIfTrue="1" operator="lessThan">
      <formula>50</formula>
    </cfRule>
    <cfRule type="cellIs" dxfId="1573" priority="3587" stopIfTrue="1" operator="lessThan">
      <formula>50</formula>
    </cfRule>
    <cfRule type="cellIs" dxfId="1572" priority="3599" stopIfTrue="1" operator="lessThan">
      <formula>50</formula>
    </cfRule>
  </conditionalFormatting>
  <conditionalFormatting sqref="F498:F499 F501:F518 F520:F522 F525:F528 F530 F532:F536">
    <cfRule type="cellIs" dxfId="1571" priority="3567" stopIfTrue="1" operator="lessThan">
      <formula>50</formula>
    </cfRule>
    <cfRule type="cellIs" dxfId="1570" priority="3576" stopIfTrue="1" operator="lessThanOrEqual">
      <formula>49</formula>
    </cfRule>
    <cfRule type="cellIs" dxfId="1569" priority="3577" stopIfTrue="1" operator="lessThan">
      <formula>50</formula>
    </cfRule>
    <cfRule type="cellIs" dxfId="1568" priority="3578" stopIfTrue="1" operator="greaterThanOrEqual">
      <formula>50</formula>
    </cfRule>
    <cfRule type="cellIs" dxfId="1567" priority="3568" stopIfTrue="1" operator="lessThan">
      <formula>50</formula>
    </cfRule>
    <cfRule type="cellIs" dxfId="1566" priority="3579" stopIfTrue="1" operator="lessThanOrEqual">
      <formula>49</formula>
    </cfRule>
  </conditionalFormatting>
  <conditionalFormatting sqref="F498:F499 F501:F518 F520:F522 F525:F528 F530 F532:F537 E567:E590 F318 F320 F322:F334 F336:F339 F341:F351 F353:F362 F364:F374 F376:F377 F379:F384 F422:F423 F425:F442 F444:F472 F474:F482 F484:F489 F491:F496">
    <cfRule type="cellIs" dxfId="1565" priority="3603" stopIfTrue="1" operator="lessThan">
      <formula>50</formula>
    </cfRule>
  </conditionalFormatting>
  <conditionalFormatting sqref="F498:F499 F501:F518 F520:F522 F525:F528 F530 F532:F537 E567:E590">
    <cfRule type="cellIs" dxfId="1564" priority="3590" stopIfTrue="1" operator="lessThan">
      <formula>50</formula>
    </cfRule>
  </conditionalFormatting>
  <conditionalFormatting sqref="F498:F499 F501:F518 F520:F522 F525:F528 F530 F532:F537 F318 F320 F322:F334 F336:F339 F341:F351 F353:F362 F364:F374 F376:F377 F379:F384 F422:F423 F425:F442 F444:F472 F474:F482 F484:F489 F491:F496">
    <cfRule type="cellIs" dxfId="1563" priority="3571" stopIfTrue="1" operator="lessThan">
      <formula>5050</formula>
    </cfRule>
    <cfRule type="cellIs" dxfId="1562" priority="3592" stopIfTrue="1" operator="greaterThanOrEqual">
      <formula>50</formula>
    </cfRule>
    <cfRule type="cellIs" dxfId="1561" priority="3580" stopIfTrue="1" operator="greaterThanOrEqual">
      <formula>50</formula>
    </cfRule>
  </conditionalFormatting>
  <conditionalFormatting sqref="F498:F499 F501:F518 F520:F522 F525:F528 F530 F532:F537 F444:F472 F320 F379:F384 F491:F496">
    <cfRule type="cellIs" dxfId="1560" priority="3558" stopIfTrue="1" operator="greaterThanOrEqual">
      <formula>50</formula>
    </cfRule>
  </conditionalFormatting>
  <conditionalFormatting sqref="F498:F499 F501:F518 F520:F522 F525:F528 F530 F532:F537">
    <cfRule type="cellIs" dxfId="1559" priority="3569" stopIfTrue="1" operator="greaterThanOrEqual">
      <formula>50</formula>
    </cfRule>
  </conditionalFormatting>
  <conditionalFormatting sqref="F498:F499 F501:F518 F520:F522 F525:F528 F567:F578 F580:F589 F530 F532:F536">
    <cfRule type="cellIs" dxfId="1558" priority="3557" stopIfTrue="1" operator="greaterThan">
      <formula>50</formula>
    </cfRule>
  </conditionalFormatting>
  <conditionalFormatting sqref="F498:F499 F501:F518 F520:F522 F525:F528 F567:F578 F580:F589">
    <cfRule type="cellIs" dxfId="1557" priority="3556" stopIfTrue="1" operator="greaterThanOrEqual">
      <formula>50</formula>
    </cfRule>
    <cfRule type="cellIs" dxfId="1556" priority="3555" stopIfTrue="1" operator="lessThan">
      <formula>50</formula>
    </cfRule>
    <cfRule type="containsText" dxfId="1555" priority="3550" stopIfTrue="1" operator="containsText" text="لم">
      <formula>NOT(ISERROR(SEARCH("لم",F498)))</formula>
    </cfRule>
    <cfRule type="cellIs" dxfId="1554" priority="3551" stopIfTrue="1" operator="lessThan">
      <formula>50</formula>
    </cfRule>
    <cfRule type="cellIs" dxfId="1553" priority="3552" stopIfTrue="1" operator="greaterThan">
      <formula>49</formula>
    </cfRule>
  </conditionalFormatting>
  <conditionalFormatting sqref="F498:F499 F501:F518 F520:F522 F525:F528">
    <cfRule type="cellIs" dxfId="1552" priority="3554" stopIfTrue="1" operator="lessThan">
      <formula>50</formula>
    </cfRule>
    <cfRule type="containsText" dxfId="1551" priority="3553" stopIfTrue="1" operator="containsText" text="لم">
      <formula>NOT(ISERROR(SEARCH("لم",F498)))</formula>
    </cfRule>
  </conditionalFormatting>
  <conditionalFormatting sqref="F530:F536">
    <cfRule type="cellIs" dxfId="1550" priority="3253" stopIfTrue="1" operator="lessThan">
      <formula>50</formula>
    </cfRule>
    <cfRule type="cellIs" dxfId="1549" priority="3261" stopIfTrue="1" operator="lessThan">
      <formula>50</formula>
    </cfRule>
    <cfRule type="cellIs" dxfId="1548" priority="3262" stopIfTrue="1" operator="greaterThanOrEqual">
      <formula>50</formula>
    </cfRule>
    <cfRule type="containsText" dxfId="1547" priority="3211" stopIfTrue="1" operator="containsText" text="لم">
      <formula>NOT(ISERROR(SEARCH("لم",F530)))</formula>
    </cfRule>
    <cfRule type="cellIs" dxfId="1546" priority="3210" stopIfTrue="1" operator="greaterThan">
      <formula>49</formula>
    </cfRule>
    <cfRule type="cellIs" dxfId="1545" priority="3209" stopIfTrue="1" operator="lessThan">
      <formula>50</formula>
    </cfRule>
    <cfRule type="containsText" dxfId="1544" priority="3208" stopIfTrue="1" operator="containsText" text="لم">
      <formula>NOT(ISERROR(SEARCH("لم",F530)))</formula>
    </cfRule>
  </conditionalFormatting>
  <conditionalFormatting sqref="F531">
    <cfRule type="cellIs" dxfId="1543" priority="3251" stopIfTrue="1" operator="lessThan">
      <formula>50</formula>
    </cfRule>
    <cfRule type="cellIs" dxfId="1542" priority="3250" stopIfTrue="1" operator="greaterThanOrEqual">
      <formula>50</formula>
    </cfRule>
    <cfRule type="cellIs" dxfId="1541" priority="3248" stopIfTrue="1" operator="lessThan">
      <formula>50</formula>
    </cfRule>
    <cfRule type="cellIs" dxfId="1540" priority="3217" stopIfTrue="1" operator="lessThan">
      <formula>50</formula>
    </cfRule>
    <cfRule type="cellIs" dxfId="1539" priority="3247" stopIfTrue="1" operator="lessThan">
      <formula>50</formula>
    </cfRule>
    <cfRule type="cellIs" dxfId="1538" priority="3243" stopIfTrue="1" operator="lessThan">
      <formula>50</formula>
    </cfRule>
    <cfRule type="cellIs" dxfId="1537" priority="3242" stopIfTrue="1" operator="greaterThanOrEqual">
      <formula>50</formula>
    </cfRule>
    <cfRule type="cellIs" dxfId="1536" priority="3227" stopIfTrue="1" operator="greaterThanOrEqual">
      <formula>50</formula>
    </cfRule>
    <cfRule type="cellIs" dxfId="1535" priority="3212" stopIfTrue="1" operator="lessThan">
      <formula>50</formula>
    </cfRule>
    <cfRule type="cellIs" dxfId="1534" priority="3241" stopIfTrue="1" operator="lessThan">
      <formula>50</formula>
    </cfRule>
    <cfRule type="cellIs" dxfId="1533" priority="3239" stopIfTrue="1" operator="lessThan">
      <formula>50</formula>
    </cfRule>
    <cfRule type="cellIs" dxfId="1532" priority="3238" stopIfTrue="1" operator="greaterThanOrEqual">
      <formula>50</formula>
    </cfRule>
    <cfRule type="cellIs" dxfId="1531" priority="3230" stopIfTrue="1" operator="lessThan">
      <formula>50</formula>
    </cfRule>
    <cfRule type="cellIs" dxfId="1530" priority="3231" stopIfTrue="1" operator="lessThan">
      <formula>50</formula>
    </cfRule>
    <cfRule type="cellIs" dxfId="1529" priority="3232" stopIfTrue="1" operator="lessThan">
      <formula>50</formula>
    </cfRule>
    <cfRule type="cellIs" dxfId="1528" priority="3233" stopIfTrue="1" operator="lessThan">
      <formula>50</formula>
    </cfRule>
    <cfRule type="cellIs" dxfId="1527" priority="3235" stopIfTrue="1" operator="lessThan">
      <formula>50</formula>
    </cfRule>
    <cfRule type="cellIs" dxfId="1526" priority="3236" stopIfTrue="1" operator="greaterThanOrEqual">
      <formula>50</formula>
    </cfRule>
    <cfRule type="cellIs" dxfId="1525" priority="3237" stopIfTrue="1" operator="lessThanOrEqual">
      <formula>49</formula>
    </cfRule>
    <cfRule type="cellIs" dxfId="1524" priority="3245" stopIfTrue="1" operator="lessThan">
      <formula>50</formula>
    </cfRule>
    <cfRule type="cellIs" dxfId="1523" priority="3234" stopIfTrue="1" operator="lessThanOrEqual">
      <formula>49</formula>
    </cfRule>
    <cfRule type="cellIs" dxfId="1522" priority="3259" stopIfTrue="1" operator="lessThan">
      <formula>50</formula>
    </cfRule>
    <cfRule type="cellIs" dxfId="1521" priority="3260" stopIfTrue="1" operator="greaterThanOrEqual">
      <formula>50</formula>
    </cfRule>
    <cfRule type="cellIs" dxfId="1520" priority="3229" stopIfTrue="1" operator="lessThan">
      <formula>5050</formula>
    </cfRule>
    <cfRule type="cellIs" dxfId="1519" priority="3226" stopIfTrue="1" operator="lessThan">
      <formula>50</formula>
    </cfRule>
    <cfRule type="cellIs" dxfId="1518" priority="3258" stopIfTrue="1" operator="greaterThanOrEqual">
      <formula>50</formula>
    </cfRule>
    <cfRule type="cellIs" dxfId="1517" priority="3257" stopIfTrue="1" operator="lessThan">
      <formula>50</formula>
    </cfRule>
    <cfRule type="cellIs" dxfId="1516" priority="3256" stopIfTrue="1" operator="greaterThanOrEqual">
      <formula>50</formula>
    </cfRule>
    <cfRule type="cellIs" dxfId="1515" priority="3252" stopIfTrue="1" operator="greaterThanOrEqual">
      <formula>50</formula>
    </cfRule>
    <cfRule type="cellIs" dxfId="1514" priority="3213" stopIfTrue="1" operator="lessThan">
      <formula>50</formula>
    </cfRule>
    <cfRule type="cellIs" dxfId="1513" priority="3214" stopIfTrue="1" operator="greaterThanOrEqual">
      <formula>50</formula>
    </cfRule>
    <cfRule type="cellIs" dxfId="1512" priority="3215" stopIfTrue="1" operator="greaterThan">
      <formula>50</formula>
    </cfRule>
    <cfRule type="cellIs" dxfId="1511" priority="3216" stopIfTrue="1" operator="greaterThanOrEqual">
      <formula>50</formula>
    </cfRule>
    <cfRule type="cellIs" dxfId="1510" priority="3219" stopIfTrue="1" operator="greaterThanOrEqual">
      <formula>50</formula>
    </cfRule>
    <cfRule type="cellIs" dxfId="1509" priority="3221" stopIfTrue="1" operator="lessThan">
      <formula>50</formula>
    </cfRule>
    <cfRule type="cellIs" dxfId="1508" priority="3222" stopIfTrue="1" operator="lessThan">
      <formula>50</formula>
    </cfRule>
    <cfRule type="cellIs" dxfId="1507" priority="3223" stopIfTrue="1" operator="lessThan">
      <formula>50</formula>
    </cfRule>
    <cfRule type="cellIs" dxfId="1506" priority="3224" stopIfTrue="1" operator="greaterThanOrEqual">
      <formula>50</formula>
    </cfRule>
    <cfRule type="cellIs" dxfId="1505" priority="3225" stopIfTrue="1" operator="lessThan">
      <formula>50</formula>
    </cfRule>
  </conditionalFormatting>
  <conditionalFormatting sqref="F548">
    <cfRule type="cellIs" dxfId="1504" priority="3526" stopIfTrue="1" operator="greaterThanOrEqual">
      <formula>50</formula>
    </cfRule>
    <cfRule type="cellIs" dxfId="1503" priority="3528" stopIfTrue="1" operator="lessThan">
      <formula>50</formula>
    </cfRule>
    <cfRule type="cellIs" dxfId="1502" priority="3529" stopIfTrue="1" operator="lessThan">
      <formula>50</formula>
    </cfRule>
    <cfRule type="cellIs" dxfId="1501" priority="3530" stopIfTrue="1" operator="lessThan">
      <formula>50</formula>
    </cfRule>
    <cfRule type="cellIs" dxfId="1500" priority="3531" stopIfTrue="1" operator="greaterThanOrEqual">
      <formula>50</formula>
    </cfRule>
    <cfRule type="cellIs" dxfId="1499" priority="3534" stopIfTrue="1" operator="greaterThanOrEqual">
      <formula>50</formula>
    </cfRule>
    <cfRule type="cellIs" dxfId="1498" priority="3535" stopIfTrue="1" operator="lessThan">
      <formula>50</formula>
    </cfRule>
    <cfRule type="cellIs" dxfId="1497" priority="3539" stopIfTrue="1" operator="greaterThanOrEqual">
      <formula>50</formula>
    </cfRule>
    <cfRule type="cellIs" dxfId="1496" priority="3540" stopIfTrue="1" operator="lessThan">
      <formula>50</formula>
    </cfRule>
    <cfRule type="cellIs" dxfId="1495" priority="3541" stopIfTrue="1" operator="greaterThanOrEqual">
      <formula>50</formula>
    </cfRule>
    <cfRule type="cellIs" dxfId="1494" priority="3542" stopIfTrue="1" operator="lessThan">
      <formula>50</formula>
    </cfRule>
    <cfRule type="cellIs" dxfId="1493" priority="3533" stopIfTrue="1" operator="lessThan">
      <formula>5050</formula>
    </cfRule>
    <cfRule type="cellIs" dxfId="1492" priority="3549" stopIfTrue="1" operator="greaterThanOrEqual">
      <formula>50</formula>
    </cfRule>
    <cfRule type="cellIs" dxfId="1491" priority="3548" stopIfTrue="1" operator="lessThan">
      <formula>50</formula>
    </cfRule>
    <cfRule type="cellIs" dxfId="1490" priority="3523" stopIfTrue="1" operator="greaterThanOrEqual">
      <formula>50</formula>
    </cfRule>
    <cfRule type="cellIs" dxfId="1489" priority="3524" stopIfTrue="1" operator="lessThan">
      <formula>50</formula>
    </cfRule>
  </conditionalFormatting>
  <conditionalFormatting sqref="F559">
    <cfRule type="cellIs" dxfId="1488" priority="3323" stopIfTrue="1" operator="greaterThanOrEqual">
      <formula>50</formula>
    </cfRule>
    <cfRule type="cellIs" dxfId="1487" priority="3320" stopIfTrue="1" operator="lessThan">
      <formula>50</formula>
    </cfRule>
    <cfRule type="cellIs" dxfId="1486" priority="3308" stopIfTrue="1" operator="lessThan">
      <formula>50</formula>
    </cfRule>
    <cfRule type="cellIs" dxfId="1485" priority="3322" stopIfTrue="1" operator="lessThan">
      <formula>50</formula>
    </cfRule>
    <cfRule type="cellIs" dxfId="1484" priority="3319" stopIfTrue="1" operator="greaterThanOrEqual">
      <formula>50</formula>
    </cfRule>
    <cfRule type="cellIs" dxfId="1483" priority="3318" stopIfTrue="1" operator="lessThan">
      <formula>50</formula>
    </cfRule>
    <cfRule type="cellIs" dxfId="1482" priority="3317" stopIfTrue="1" operator="greaterThanOrEqual">
      <formula>50</formula>
    </cfRule>
    <cfRule type="cellIs" dxfId="1481" priority="3307" stopIfTrue="1" operator="lessThan">
      <formula>50</formula>
    </cfRule>
    <cfRule type="cellIs" dxfId="1480" priority="3314" stopIfTrue="1" operator="lessThan">
      <formula>50</formula>
    </cfRule>
    <cfRule type="cellIs" dxfId="1479" priority="3313" stopIfTrue="1" operator="greaterThanOrEqual">
      <formula>50</formula>
    </cfRule>
    <cfRule type="cellIs" dxfId="1478" priority="3312" stopIfTrue="1" operator="lessThan">
      <formula>5050</formula>
    </cfRule>
    <cfRule type="cellIs" dxfId="1477" priority="3310" stopIfTrue="1" operator="greaterThanOrEqual">
      <formula>50</formula>
    </cfRule>
    <cfRule type="cellIs" dxfId="1476" priority="3309" stopIfTrue="1" operator="lessThan">
      <formula>50</formula>
    </cfRule>
    <cfRule type="cellIs" dxfId="1475" priority="3302" stopIfTrue="1" operator="greaterThanOrEqual">
      <formula>50</formula>
    </cfRule>
    <cfRule type="cellIs" dxfId="1474" priority="3303" stopIfTrue="1" operator="lessThan">
      <formula>50</formula>
    </cfRule>
    <cfRule type="cellIs" dxfId="1473" priority="3305" stopIfTrue="1" operator="greaterThanOrEqual">
      <formula>50</formula>
    </cfRule>
  </conditionalFormatting>
  <conditionalFormatting sqref="F565">
    <cfRule type="cellIs" dxfId="1472" priority="3436" stopIfTrue="1" operator="lessThan">
      <formula>50</formula>
    </cfRule>
    <cfRule type="cellIs" dxfId="1471" priority="3425" stopIfTrue="1" operator="lessThan">
      <formula>5050</formula>
    </cfRule>
    <cfRule type="cellIs" dxfId="1470" priority="3423" stopIfTrue="1" operator="greaterThanOrEqual">
      <formula>50</formula>
    </cfRule>
    <cfRule type="cellIs" dxfId="1469" priority="3422" stopIfTrue="1" operator="lessThan">
      <formula>50</formula>
    </cfRule>
    <cfRule type="cellIs" dxfId="1468" priority="3420" stopIfTrue="1" operator="lessThan">
      <formula>50</formula>
    </cfRule>
    <cfRule type="cellIs" dxfId="1467" priority="3438" stopIfTrue="1" operator="lessThan">
      <formula>50</formula>
    </cfRule>
    <cfRule type="cellIs" dxfId="1466" priority="3421" stopIfTrue="1" operator="lessThan">
      <formula>50</formula>
    </cfRule>
  </conditionalFormatting>
  <conditionalFormatting sqref="F565:F566">
    <cfRule type="cellIs" dxfId="1465" priority="3402" stopIfTrue="1" operator="greaterThanOrEqual">
      <formula>50</formula>
    </cfRule>
    <cfRule type="cellIs" dxfId="1464" priority="3426" stopIfTrue="1" operator="lessThanOrEqual">
      <formula>49</formula>
    </cfRule>
    <cfRule type="cellIs" dxfId="1463" priority="3435" stopIfTrue="1" operator="greaterThanOrEqual">
      <formula>50</formula>
    </cfRule>
    <cfRule type="cellIs" dxfId="1462" priority="3434" stopIfTrue="1" operator="lessThan">
      <formula>50</formula>
    </cfRule>
    <cfRule type="cellIs" dxfId="1461" priority="3433" stopIfTrue="1" operator="greaterThanOrEqual">
      <formula>50</formula>
    </cfRule>
    <cfRule type="cellIs" dxfId="1460" priority="3430" stopIfTrue="1" operator="lessThan">
      <formula>50</formula>
    </cfRule>
    <cfRule type="cellIs" dxfId="1459" priority="3428" stopIfTrue="1" operator="greaterThanOrEqual">
      <formula>50</formula>
    </cfRule>
    <cfRule type="cellIs" dxfId="1458" priority="3427" stopIfTrue="1" operator="lessThan">
      <formula>50</formula>
    </cfRule>
    <cfRule type="cellIs" dxfId="1457" priority="3410" stopIfTrue="1" operator="greaterThanOrEqual">
      <formula>50</formula>
    </cfRule>
    <cfRule type="cellIs" dxfId="1456" priority="3409" stopIfTrue="1" operator="lessThan">
      <formula>50</formula>
    </cfRule>
  </conditionalFormatting>
  <conditionalFormatting sqref="F566">
    <cfRule type="cellIs" dxfId="1455" priority="3405" stopIfTrue="1" operator="greaterThanOrEqual">
      <formula>50</formula>
    </cfRule>
    <cfRule type="cellIs" dxfId="1454" priority="3407" stopIfTrue="1" operator="lessThan">
      <formula>50</formula>
    </cfRule>
    <cfRule type="cellIs" dxfId="1453" priority="3408" stopIfTrue="1" operator="lessThan">
      <formula>50</formula>
    </cfRule>
    <cfRule type="cellIs" dxfId="1452" priority="3399" stopIfTrue="1" operator="lessThan">
      <formula>50</formula>
    </cfRule>
    <cfRule type="cellIs" dxfId="1451" priority="3412" stopIfTrue="1" operator="lessThan">
      <formula>5050</formula>
    </cfRule>
    <cfRule type="cellIs" dxfId="1450" priority="3400" stopIfTrue="1" operator="greaterThanOrEqual">
      <formula>50</formula>
    </cfRule>
    <cfRule type="cellIs" dxfId="1449" priority="3401" stopIfTrue="1" operator="lessThan">
      <formula>50</formula>
    </cfRule>
    <cfRule type="cellIs" dxfId="1448" priority="3403" stopIfTrue="1" operator="lessThan">
      <formula>50</formula>
    </cfRule>
    <cfRule type="cellIs" dxfId="1447" priority="3413" stopIfTrue="1" operator="lessThan">
      <formula>50</formula>
    </cfRule>
  </conditionalFormatting>
  <conditionalFormatting sqref="F567:F578 F580:F589 E34:E35">
    <cfRule type="cellIs" dxfId="1446" priority="3727" stopIfTrue="1" operator="lessThanOrEqual">
      <formula>49</formula>
    </cfRule>
  </conditionalFormatting>
  <conditionalFormatting sqref="F567:F578 F580:F589 F2 F386:F419">
    <cfRule type="cellIs" dxfId="1445" priority="3710" stopIfTrue="1" operator="greaterThanOrEqual">
      <formula>50</formula>
    </cfRule>
  </conditionalFormatting>
  <conditionalFormatting sqref="F567:F578 F580:F589 F222 F386:F419">
    <cfRule type="cellIs" dxfId="1444" priority="3733" stopIfTrue="1" operator="greaterThanOrEqual">
      <formula>50</formula>
    </cfRule>
  </conditionalFormatting>
  <conditionalFormatting sqref="F567:F578 F580:F589 F498:F499 F501:F518 F520:F522 F525:F528 F530 F532:F536">
    <cfRule type="cellIs" dxfId="1443" priority="3583" stopIfTrue="1" operator="lessThan">
      <formula>50</formula>
    </cfRule>
  </conditionalFormatting>
  <conditionalFormatting sqref="F567:F578 F580:F589">
    <cfRule type="cellIs" dxfId="1442" priority="3724" stopIfTrue="1" operator="lessThanOrEqual">
      <formula>49</formula>
    </cfRule>
    <cfRule type="cellIs" dxfId="1441" priority="3726" stopIfTrue="1" operator="greaterThanOrEqual">
      <formula>50</formula>
    </cfRule>
    <cfRule type="cellIs" dxfId="1440" priority="3725" stopIfTrue="1" operator="lessThan">
      <formula>50</formula>
    </cfRule>
    <cfRule type="cellIs" dxfId="1439" priority="3582" stopIfTrue="1" operator="lessThan">
      <formula>50</formula>
    </cfRule>
  </conditionalFormatting>
  <conditionalFormatting sqref="F579">
    <cfRule type="cellIs" dxfId="1438" priority="3352" stopIfTrue="1" operator="greaterThanOrEqual">
      <formula>50</formula>
    </cfRule>
    <cfRule type="cellIs" dxfId="1437" priority="3354" stopIfTrue="1" operator="lessThan">
      <formula>5050</formula>
    </cfRule>
    <cfRule type="cellIs" dxfId="1436" priority="3360" stopIfTrue="1" operator="lessThan">
      <formula>50</formula>
    </cfRule>
    <cfRule type="cellIs" dxfId="1435" priority="3365" stopIfTrue="1" operator="greaterThanOrEqual">
      <formula>50</formula>
    </cfRule>
    <cfRule type="cellIs" dxfId="1434" priority="3364" stopIfTrue="1" operator="lessThan">
      <formula>50</formula>
    </cfRule>
    <cfRule type="cellIs" dxfId="1433" priority="3355" stopIfTrue="1" operator="greaterThanOrEqual">
      <formula>50</formula>
    </cfRule>
    <cfRule type="cellIs" dxfId="1432" priority="3361" stopIfTrue="1" operator="greaterThanOrEqual">
      <formula>50</formula>
    </cfRule>
    <cfRule type="cellIs" dxfId="1431" priority="3356" stopIfTrue="1" operator="lessThan">
      <formula>50</formula>
    </cfRule>
    <cfRule type="cellIs" dxfId="1430" priority="3359" stopIfTrue="1" operator="greaterThanOrEqual">
      <formula>50</formula>
    </cfRule>
    <cfRule type="cellIs" dxfId="1429" priority="3345" stopIfTrue="1" operator="lessThan">
      <formula>50</formula>
    </cfRule>
    <cfRule type="cellIs" dxfId="1428" priority="3350" stopIfTrue="1" operator="lessThan">
      <formula>50</formula>
    </cfRule>
    <cfRule type="cellIs" dxfId="1427" priority="3351" stopIfTrue="1" operator="lessThan">
      <formula>50</formula>
    </cfRule>
    <cfRule type="cellIs" dxfId="1426" priority="3344" stopIfTrue="1" operator="greaterThanOrEqual">
      <formula>50</formula>
    </cfRule>
    <cfRule type="cellIs" dxfId="1425" priority="3362" stopIfTrue="1" operator="lessThan">
      <formula>50</formula>
    </cfRule>
    <cfRule type="cellIs" dxfId="1424" priority="3347" stopIfTrue="1" operator="greaterThanOrEqual">
      <formula>50</formula>
    </cfRule>
    <cfRule type="cellIs" dxfId="1423" priority="3349" stopIfTrue="1" operator="lessThan">
      <formula>50</formula>
    </cfRule>
  </conditionalFormatting>
  <conditionalFormatting sqref="F591:F592 E591:E611 E613:E615 E620:E707 F650 F652:F654 F656:F668 F678:F691 F694:F703 F705:F707">
    <cfRule type="cellIs" dxfId="1422" priority="3014" stopIfTrue="1" operator="greaterThanOrEqual">
      <formula>50</formula>
    </cfRule>
  </conditionalFormatting>
  <conditionalFormatting sqref="F591:F592 E591:E611 E613:E615 E620:E707 F650 F652:F654 F678:F691 F694:F703 F705:F707 F656:F668">
    <cfRule type="cellIs" dxfId="1421" priority="3000" stopIfTrue="1" operator="lessThan">
      <formula>50</formula>
    </cfRule>
  </conditionalFormatting>
  <conditionalFormatting sqref="F591:F592 E611 E649:E655 F650 F652:F654 F656:F668 F678:F691 F694:F703 F705:F707">
    <cfRule type="cellIs" dxfId="1420" priority="2989" stopIfTrue="1" operator="greaterThanOrEqual">
      <formula>50</formula>
    </cfRule>
    <cfRule type="cellIs" dxfId="1419" priority="2988" stopIfTrue="1" operator="lessThan">
      <formula>50</formula>
    </cfRule>
    <cfRule type="cellIs" dxfId="1418" priority="2987" stopIfTrue="1" operator="lessThan">
      <formula>50</formula>
    </cfRule>
  </conditionalFormatting>
  <conditionalFormatting sqref="F591:F592 E611 E649:E655 F650 F652:F654 F656:F668 F694:F703 F705:F707 F678:F691">
    <cfRule type="cellIs" dxfId="1417" priority="2986" stopIfTrue="1" operator="lessThan">
      <formula>50</formula>
    </cfRule>
  </conditionalFormatting>
  <conditionalFormatting sqref="F591:F592 F650 F652:F654 F656:F668">
    <cfRule type="cellIs" dxfId="1416" priority="2982" stopIfTrue="1" operator="lessThan">
      <formula>50</formula>
    </cfRule>
  </conditionalFormatting>
  <conditionalFormatting sqref="F591:F592 F658:F659 F656">
    <cfRule type="cellIs" dxfId="1415" priority="2969" stopIfTrue="1" operator="lessThan">
      <formula>50</formula>
    </cfRule>
  </conditionalFormatting>
  <conditionalFormatting sqref="F591:F592 F658:F659">
    <cfRule type="cellIs" dxfId="1414" priority="2967" stopIfTrue="1" operator="lessThan">
      <formula>50</formula>
    </cfRule>
    <cfRule type="cellIs" dxfId="1413" priority="2968" stopIfTrue="1" operator="greaterThanOrEqual">
      <formula>50</formula>
    </cfRule>
  </conditionalFormatting>
  <conditionalFormatting sqref="F591:F592">
    <cfRule type="cellIs" dxfId="1412" priority="2964" stopIfTrue="1" operator="greaterThanOrEqual">
      <formula>50</formula>
    </cfRule>
    <cfRule type="cellIs" dxfId="1411" priority="2963" stopIfTrue="1" operator="lessThan">
      <formula>50</formula>
    </cfRule>
    <cfRule type="cellIs" dxfId="1410" priority="2962" stopIfTrue="1" operator="lessThanOrEqual">
      <formula>49</formula>
    </cfRule>
    <cfRule type="cellIs" dxfId="1409" priority="2966" stopIfTrue="1" operator="lessThan">
      <formula>50</formula>
    </cfRule>
  </conditionalFormatting>
  <conditionalFormatting sqref="F592">
    <cfRule type="cellIs" dxfId="1408" priority="2958" stopIfTrue="1" operator="lessThan">
      <formula>50</formula>
    </cfRule>
    <cfRule type="cellIs" dxfId="1407" priority="2961" stopIfTrue="1" operator="greaterThanOrEqual">
      <formula>50</formula>
    </cfRule>
    <cfRule type="cellIs" dxfId="1406" priority="2960" stopIfTrue="1" operator="lessThan">
      <formula>50</formula>
    </cfRule>
    <cfRule type="cellIs" dxfId="1405" priority="2956" stopIfTrue="1" operator="lessThan">
      <formula>50</formula>
    </cfRule>
    <cfRule type="cellIs" dxfId="1404" priority="2955" stopIfTrue="1" operator="greaterThanOrEqual">
      <formula>50</formula>
    </cfRule>
    <cfRule type="cellIs" dxfId="1403" priority="2954" stopIfTrue="1" operator="lessThan">
      <formula>5050</formula>
    </cfRule>
    <cfRule type="cellIs" dxfId="1402" priority="2952" stopIfTrue="1" operator="greaterThanOrEqual">
      <formula>50</formula>
    </cfRule>
    <cfRule type="cellIs" dxfId="1401" priority="2951" stopIfTrue="1" operator="lessThan">
      <formula>50</formula>
    </cfRule>
    <cfRule type="cellIs" dxfId="1400" priority="2950" stopIfTrue="1" operator="lessThan">
      <formula>50</formula>
    </cfRule>
    <cfRule type="cellIs" dxfId="1399" priority="2949" stopIfTrue="1" operator="lessThan">
      <formula>50</formula>
    </cfRule>
  </conditionalFormatting>
  <conditionalFormatting sqref="F592:F649">
    <cfRule type="cellIs" dxfId="1398" priority="1914" stopIfTrue="1" operator="greaterThanOrEqual">
      <formula>50</formula>
    </cfRule>
    <cfRule type="cellIs" dxfId="1397" priority="1897" stopIfTrue="1" operator="greaterThanOrEqual">
      <formula>50</formula>
    </cfRule>
    <cfRule type="cellIs" dxfId="1396" priority="1913" stopIfTrue="1" operator="lessThan">
      <formula>50</formula>
    </cfRule>
  </conditionalFormatting>
  <conditionalFormatting sqref="F593:F649">
    <cfRule type="cellIs" dxfId="1395" priority="1900" stopIfTrue="1" operator="greaterThanOrEqual">
      <formula>50</formula>
    </cfRule>
    <cfRule type="cellIs" dxfId="1394" priority="1902" stopIfTrue="1" operator="lessThan">
      <formula>50</formula>
    </cfRule>
    <cfRule type="cellIs" dxfId="1393" priority="1904" stopIfTrue="1" operator="lessThan">
      <formula>50</formula>
    </cfRule>
    <cfRule type="cellIs" dxfId="1392" priority="1903" stopIfTrue="1" operator="lessThan">
      <formula>50</formula>
    </cfRule>
    <cfRule type="cellIs" dxfId="1391" priority="1911" stopIfTrue="1" operator="lessThan">
      <formula>50</formula>
    </cfRule>
    <cfRule type="cellIs" dxfId="1390" priority="1907" stopIfTrue="1" operator="lessThan">
      <formula>5050</formula>
    </cfRule>
    <cfRule type="cellIs" dxfId="1389" priority="1909" stopIfTrue="1" operator="lessThan">
      <formula>50</formula>
    </cfRule>
    <cfRule type="cellIs" dxfId="1388" priority="1874" stopIfTrue="1" operator="greaterThanOrEqual">
      <formula>50</formula>
    </cfRule>
    <cfRule type="cellIs" dxfId="1387" priority="1876" stopIfTrue="1" operator="lessThan">
      <formula>50</formula>
    </cfRule>
    <cfRule type="cellIs" dxfId="1386" priority="1877" stopIfTrue="1" operator="lessThan">
      <formula>50</formula>
    </cfRule>
    <cfRule type="cellIs" dxfId="1385" priority="1878" stopIfTrue="1" operator="lessThan">
      <formula>50</formula>
    </cfRule>
    <cfRule type="cellIs" dxfId="1384" priority="1879" stopIfTrue="1" operator="greaterThanOrEqual">
      <formula>50</formula>
    </cfRule>
    <cfRule type="cellIs" dxfId="1383" priority="1881" stopIfTrue="1" operator="lessThan">
      <formula>5050</formula>
    </cfRule>
    <cfRule type="cellIs" dxfId="1382" priority="1871" stopIfTrue="1" operator="greaterThanOrEqual">
      <formula>50</formula>
    </cfRule>
    <cfRule type="cellIs" dxfId="1381" priority="1882" stopIfTrue="1" operator="greaterThanOrEqual">
      <formula>50</formula>
    </cfRule>
    <cfRule type="cellIs" dxfId="1380" priority="1883" stopIfTrue="1" operator="lessThan">
      <formula>50</formula>
    </cfRule>
    <cfRule type="cellIs" dxfId="1379" priority="1885" stopIfTrue="1" operator="lessThan">
      <formula>50</formula>
    </cfRule>
    <cfRule type="cellIs" dxfId="1378" priority="1905" stopIfTrue="1" operator="greaterThanOrEqual">
      <formula>50</formula>
    </cfRule>
    <cfRule type="cellIs" dxfId="1377" priority="1872" stopIfTrue="1" operator="lessThan">
      <formula>50</formula>
    </cfRule>
    <cfRule type="cellIs" dxfId="1376" priority="1888" stopIfTrue="1" operator="greaterThanOrEqual">
      <formula>50</formula>
    </cfRule>
    <cfRule type="cellIs" dxfId="1375" priority="1889" stopIfTrue="1" operator="lessThanOrEqual">
      <formula>49</formula>
    </cfRule>
    <cfRule type="cellIs" dxfId="1374" priority="1890" stopIfTrue="1" operator="lessThan">
      <formula>50</formula>
    </cfRule>
    <cfRule type="cellIs" dxfId="1373" priority="1891" stopIfTrue="1" operator="greaterThanOrEqual">
      <formula>50</formula>
    </cfRule>
    <cfRule type="cellIs" dxfId="1372" priority="1893" stopIfTrue="1" operator="lessThan">
      <formula>50</formula>
    </cfRule>
    <cfRule type="cellIs" dxfId="1371" priority="1894" stopIfTrue="1" operator="lessThan">
      <formula>50</formula>
    </cfRule>
    <cfRule type="cellIs" dxfId="1370" priority="1895" stopIfTrue="1" operator="greaterThanOrEqual">
      <formula>50</formula>
    </cfRule>
    <cfRule type="cellIs" dxfId="1369" priority="1896" stopIfTrue="1" operator="lessThan">
      <formula>50</formula>
    </cfRule>
    <cfRule type="cellIs" dxfId="1368" priority="1887" stopIfTrue="1" operator="lessThan">
      <formula>50</formula>
    </cfRule>
    <cfRule type="cellIs" dxfId="1367" priority="1898" stopIfTrue="1" operator="lessThan">
      <formula>50</formula>
    </cfRule>
    <cfRule type="cellIs" dxfId="1366" priority="1908" stopIfTrue="1" operator="greaterThanOrEqual">
      <formula>50</formula>
    </cfRule>
  </conditionalFormatting>
  <conditionalFormatting sqref="F650 F652">
    <cfRule type="cellIs" dxfId="1365" priority="2974" stopIfTrue="1" operator="greaterThanOrEqual">
      <formula>50</formula>
    </cfRule>
    <cfRule type="cellIs" dxfId="1364" priority="2973" stopIfTrue="1" operator="lessThan">
      <formula>50</formula>
    </cfRule>
    <cfRule type="cellIs" dxfId="1363" priority="2972" stopIfTrue="1" operator="greaterThanOrEqual">
      <formula>50</formula>
    </cfRule>
  </conditionalFormatting>
  <conditionalFormatting sqref="F650 F652:F654 E611 E649:E655">
    <cfRule type="cellIs" dxfId="1362" priority="2998" stopIfTrue="1" operator="lessThanOrEqual">
      <formula>49</formula>
    </cfRule>
  </conditionalFormatting>
  <conditionalFormatting sqref="F650 F652:F654 F591:F592 F656:F668">
    <cfRule type="cellIs" dxfId="1361" priority="2981" stopIfTrue="1" operator="greaterThanOrEqual">
      <formula>50</formula>
    </cfRule>
  </conditionalFormatting>
  <conditionalFormatting sqref="F650 F652:F654 F656:F668">
    <cfRule type="cellIs" dxfId="1360" priority="2997" stopIfTrue="1" operator="greaterThanOrEqual">
      <formula>50</formula>
    </cfRule>
  </conditionalFormatting>
  <conditionalFormatting sqref="F650 F652:F654 F657:F658 F660:F668">
    <cfRule type="cellIs" dxfId="1359" priority="2995" stopIfTrue="1" operator="lessThanOrEqual">
      <formula>49</formula>
    </cfRule>
    <cfRule type="cellIs" dxfId="1358" priority="2996" stopIfTrue="1" operator="lessThan">
      <formula>50</formula>
    </cfRule>
  </conditionalFormatting>
  <conditionalFormatting sqref="F650:F651">
    <cfRule type="cellIs" dxfId="1357" priority="2738" stopIfTrue="1" operator="lessThan">
      <formula>50</formula>
    </cfRule>
  </conditionalFormatting>
  <conditionalFormatting sqref="F651">
    <cfRule type="cellIs" dxfId="1356" priority="2718" stopIfTrue="1" operator="lessThan">
      <formula>50</formula>
    </cfRule>
    <cfRule type="cellIs" dxfId="1355" priority="2719" stopIfTrue="1" operator="greaterThanOrEqual">
      <formula>50</formula>
    </cfRule>
    <cfRule type="cellIs" dxfId="1354" priority="2721" stopIfTrue="1" operator="lessThan">
      <formula>5050</formula>
    </cfRule>
    <cfRule type="cellIs" dxfId="1353" priority="2734" stopIfTrue="1" operator="greaterThanOrEqual">
      <formula>50</formula>
    </cfRule>
    <cfRule type="cellIs" dxfId="1352" priority="2722" stopIfTrue="1" operator="greaterThanOrEqual">
      <formula>50</formula>
    </cfRule>
    <cfRule type="cellIs" dxfId="1351" priority="2723" stopIfTrue="1" operator="lessThan">
      <formula>50</formula>
    </cfRule>
    <cfRule type="cellIs" dxfId="1350" priority="2727" stopIfTrue="1" operator="lessThan">
      <formula>50</formula>
    </cfRule>
    <cfRule type="cellIs" dxfId="1349" priority="2728" stopIfTrue="1" operator="greaterThanOrEqual">
      <formula>50</formula>
    </cfRule>
    <cfRule type="cellIs" dxfId="1348" priority="2712" stopIfTrue="1" operator="lessThan">
      <formula>50</formula>
    </cfRule>
    <cfRule type="cellIs" dxfId="1347" priority="2711" stopIfTrue="1" operator="greaterThanOrEqual">
      <formula>50</formula>
    </cfRule>
    <cfRule type="cellIs" dxfId="1346" priority="2710" stopIfTrue="1" operator="lessThan">
      <formula>50</formula>
    </cfRule>
    <cfRule type="cellIs" dxfId="1345" priority="2709" stopIfTrue="1" operator="greaterThanOrEqual">
      <formula>50</formula>
    </cfRule>
    <cfRule type="cellIs" dxfId="1344" priority="2708" stopIfTrue="1" operator="lessThan">
      <formula>50</formula>
    </cfRule>
    <cfRule type="cellIs" dxfId="1343" priority="2714" stopIfTrue="1" operator="greaterThanOrEqual">
      <formula>50</formula>
    </cfRule>
    <cfRule type="cellIs" dxfId="1342" priority="2716" stopIfTrue="1" operator="lessThan">
      <formula>50</formula>
    </cfRule>
    <cfRule type="containsText" dxfId="1341" priority="2729" stopIfTrue="1" operator="containsText" text="لم">
      <formula>NOT(ISERROR(SEARCH("لم",F651)))</formula>
    </cfRule>
    <cfRule type="cellIs" dxfId="1340" priority="2717" stopIfTrue="1" operator="lessThan">
      <formula>50</formula>
    </cfRule>
    <cfRule type="cellIs" dxfId="1339" priority="2739" stopIfTrue="1" operator="greaterThanOrEqual">
      <formula>50</formula>
    </cfRule>
    <cfRule type="cellIs" dxfId="1338" priority="2737" stopIfTrue="1" operator="greaterThanOrEqual">
      <formula>50</formula>
    </cfRule>
    <cfRule type="cellIs" dxfId="1337" priority="2725" stopIfTrue="1" operator="lessThan">
      <formula>50</formula>
    </cfRule>
    <cfRule type="cellIs" dxfId="1336" priority="2736" stopIfTrue="1" operator="lessThan">
      <formula>50</formula>
    </cfRule>
    <cfRule type="cellIs" dxfId="1335" priority="2735" stopIfTrue="1" operator="lessThan">
      <formula>50</formula>
    </cfRule>
    <cfRule type="cellIs" dxfId="1334" priority="2733" stopIfTrue="1" operator="lessThan">
      <formula>50</formula>
    </cfRule>
    <cfRule type="cellIs" dxfId="1333" priority="2732" stopIfTrue="1" operator="lessThan">
      <formula>50</formula>
    </cfRule>
    <cfRule type="containsText" dxfId="1332" priority="2731" stopIfTrue="1" operator="containsText" text="لم">
      <formula>NOT(ISERROR(SEARCH("لم",F651)))</formula>
    </cfRule>
    <cfRule type="cellIs" dxfId="1331" priority="2730" stopIfTrue="1" operator="lessThan">
      <formula>50</formula>
    </cfRule>
  </conditionalFormatting>
  <conditionalFormatting sqref="F652 F650">
    <cfRule type="cellIs" dxfId="1330" priority="2971" stopIfTrue="1" operator="lessThan">
      <formula>50</formula>
    </cfRule>
  </conditionalFormatting>
  <conditionalFormatting sqref="F652:F654">
    <cfRule type="cellIs" dxfId="1329" priority="2810" stopIfTrue="1" operator="lessThan">
      <formula>50</formula>
    </cfRule>
  </conditionalFormatting>
  <conditionalFormatting sqref="F653:F654">
    <cfRule type="cellIs" dxfId="1328" priority="2809" stopIfTrue="1" operator="greaterThanOrEqual">
      <formula>50</formula>
    </cfRule>
    <cfRule type="cellIs" dxfId="1327" priority="2808" stopIfTrue="1" operator="lessThan">
      <formula>50</formula>
    </cfRule>
    <cfRule type="cellIs" dxfId="1326" priority="2807" stopIfTrue="1" operator="lessThan">
      <formula>50</formula>
    </cfRule>
    <cfRule type="cellIs" dxfId="1325" priority="2811" stopIfTrue="1" operator="greaterThanOrEqual">
      <formula>50</formula>
    </cfRule>
  </conditionalFormatting>
  <conditionalFormatting sqref="F655">
    <cfRule type="cellIs" dxfId="1324" priority="2816" stopIfTrue="1" operator="lessThan">
      <formula>50</formula>
    </cfRule>
    <cfRule type="cellIs" dxfId="1323" priority="2835" stopIfTrue="1" operator="lessThan">
      <formula>50</formula>
    </cfRule>
    <cfRule type="containsText" dxfId="1322" priority="2812" stopIfTrue="1" operator="containsText" text="لم">
      <formula>NOT(ISERROR(SEARCH("لم",F655)))</formula>
    </cfRule>
    <cfRule type="cellIs" dxfId="1321" priority="2813" stopIfTrue="1" operator="lessThan">
      <formula>50</formula>
    </cfRule>
    <cfRule type="containsText" dxfId="1320" priority="2814" stopIfTrue="1" operator="containsText" text="لم">
      <formula>NOT(ISERROR(SEARCH("لم",F655)))</formula>
    </cfRule>
    <cfRule type="cellIs" dxfId="1319" priority="2815" stopIfTrue="1" operator="greaterThanOrEqual">
      <formula>50</formula>
    </cfRule>
    <cfRule type="cellIs" dxfId="1318" priority="2820" stopIfTrue="1" operator="lessThan">
      <formula>50</formula>
    </cfRule>
    <cfRule type="cellIs" dxfId="1317" priority="2821" stopIfTrue="1" operator="lessThan">
      <formula>50</formula>
    </cfRule>
    <cfRule type="cellIs" dxfId="1316" priority="2822" stopIfTrue="1" operator="lessThan">
      <formula>50</formula>
    </cfRule>
    <cfRule type="cellIs" dxfId="1315" priority="2823" stopIfTrue="1" operator="greaterThanOrEqual">
      <formula>50</formula>
    </cfRule>
    <cfRule type="cellIs" dxfId="1314" priority="2824" stopIfTrue="1" operator="lessThan">
      <formula>50</formula>
    </cfRule>
    <cfRule type="cellIs" dxfId="1313" priority="2825" stopIfTrue="1" operator="lessThan">
      <formula>50</formula>
    </cfRule>
    <cfRule type="cellIs" dxfId="1312" priority="2826" stopIfTrue="1" operator="greaterThanOrEqual">
      <formula>50</formula>
    </cfRule>
    <cfRule type="cellIs" dxfId="1311" priority="2828" stopIfTrue="1" operator="lessThan">
      <formula>5050</formula>
    </cfRule>
    <cfRule type="cellIs" dxfId="1310" priority="2829" stopIfTrue="1" operator="lessThanOrEqual">
      <formula>49</formula>
    </cfRule>
    <cfRule type="cellIs" dxfId="1309" priority="2830" stopIfTrue="1" operator="lessThan">
      <formula>50</formula>
    </cfRule>
    <cfRule type="cellIs" dxfId="1308" priority="2831" stopIfTrue="1" operator="greaterThanOrEqual">
      <formula>50</formula>
    </cfRule>
    <cfRule type="cellIs" dxfId="1307" priority="2832" stopIfTrue="1" operator="lessThanOrEqual">
      <formula>49</formula>
    </cfRule>
    <cfRule type="cellIs" dxfId="1306" priority="2833" stopIfTrue="1" operator="greaterThanOrEqual">
      <formula>50</formula>
    </cfRule>
    <cfRule type="cellIs" dxfId="1305" priority="2834" stopIfTrue="1" operator="lessThan">
      <formula>50</formula>
    </cfRule>
    <cfRule type="cellIs" dxfId="1304" priority="2836" stopIfTrue="1" operator="lessThan">
      <formula>50</formula>
    </cfRule>
    <cfRule type="cellIs" dxfId="1303" priority="2838" stopIfTrue="1" operator="greaterThanOrEqual">
      <formula>50</formula>
    </cfRule>
    <cfRule type="cellIs" dxfId="1302" priority="2839" stopIfTrue="1" operator="lessThan">
      <formula>50</formula>
    </cfRule>
    <cfRule type="cellIs" dxfId="1301" priority="2840" stopIfTrue="1" operator="greaterThanOrEqual">
      <formula>50</formula>
    </cfRule>
    <cfRule type="cellIs" dxfId="1300" priority="2841" stopIfTrue="1" operator="lessThan">
      <formula>50</formula>
    </cfRule>
    <cfRule type="cellIs" dxfId="1299" priority="2843" stopIfTrue="1" operator="lessThan">
      <formula>50</formula>
    </cfRule>
    <cfRule type="cellIs" dxfId="1298" priority="2844" stopIfTrue="1" operator="lessThan">
      <formula>50</formula>
    </cfRule>
    <cfRule type="cellIs" dxfId="1297" priority="2845" stopIfTrue="1" operator="greaterThanOrEqual">
      <formula>50</formula>
    </cfRule>
    <cfRule type="cellIs" dxfId="1296" priority="2846" stopIfTrue="1" operator="lessThan">
      <formula>50</formula>
    </cfRule>
    <cfRule type="cellIs" dxfId="1295" priority="2847" stopIfTrue="1" operator="greaterThanOrEqual">
      <formula>50</formula>
    </cfRule>
    <cfRule type="cellIs" dxfId="1294" priority="2848" stopIfTrue="1" operator="lessThan">
      <formula>50</formula>
    </cfRule>
    <cfRule type="cellIs" dxfId="1293" priority="2849" stopIfTrue="1" operator="greaterThanOrEqual">
      <formula>50</formula>
    </cfRule>
    <cfRule type="cellIs" dxfId="1292" priority="2818" stopIfTrue="1" operator="greaterThanOrEqual">
      <formula>50</formula>
    </cfRule>
  </conditionalFormatting>
  <conditionalFormatting sqref="F655:F656">
    <cfRule type="cellIs" dxfId="1291" priority="2851" stopIfTrue="1" operator="greaterThanOrEqual">
      <formula>50</formula>
    </cfRule>
    <cfRule type="cellIs" dxfId="1290" priority="2850" stopIfTrue="1" operator="lessThan">
      <formula>50</formula>
    </cfRule>
  </conditionalFormatting>
  <conditionalFormatting sqref="F656 F669">
    <cfRule type="cellIs" dxfId="1289" priority="2790" stopIfTrue="1" operator="lessThan">
      <formula>50</formula>
    </cfRule>
    <cfRule type="cellIs" dxfId="1288" priority="2784" stopIfTrue="1" operator="lessThan">
      <formula>50</formula>
    </cfRule>
    <cfRule type="cellIs" dxfId="1287" priority="2789" stopIfTrue="1" operator="greaterThanOrEqual">
      <formula>50</formula>
    </cfRule>
    <cfRule type="cellIs" dxfId="1286" priority="2788" stopIfTrue="1" operator="lessThan">
      <formula>50</formula>
    </cfRule>
    <cfRule type="cellIs" dxfId="1285" priority="2787" stopIfTrue="1" operator="greaterThanOrEqual">
      <formula>50</formula>
    </cfRule>
    <cfRule type="cellIs" dxfId="1284" priority="2786" stopIfTrue="1" operator="lessThan">
      <formula>50</formula>
    </cfRule>
    <cfRule type="cellIs" dxfId="1283" priority="2785" stopIfTrue="1" operator="greaterThanOrEqual">
      <formula>50</formula>
    </cfRule>
    <cfRule type="cellIs" dxfId="1282" priority="2791" stopIfTrue="1" operator="greaterThanOrEqual">
      <formula>50</formula>
    </cfRule>
    <cfRule type="cellIs" dxfId="1281" priority="2792" stopIfTrue="1" operator="lessThan">
      <formula>50</formula>
    </cfRule>
  </conditionalFormatting>
  <conditionalFormatting sqref="F659">
    <cfRule type="cellIs" dxfId="1280" priority="2799" stopIfTrue="1" operator="greaterThanOrEqual">
      <formula>50</formula>
    </cfRule>
    <cfRule type="cellIs" dxfId="1279" priority="2798" stopIfTrue="1" operator="lessThan">
      <formula>50</formula>
    </cfRule>
    <cfRule type="cellIs" dxfId="1278" priority="2797" stopIfTrue="1" operator="greaterThanOrEqual">
      <formula>50</formula>
    </cfRule>
    <cfRule type="cellIs" dxfId="1277" priority="2795" stopIfTrue="1" operator="greaterThanOrEqual">
      <formula>50</formula>
    </cfRule>
    <cfRule type="cellIs" dxfId="1276" priority="2794" stopIfTrue="1" operator="lessThan">
      <formula>50</formula>
    </cfRule>
    <cfRule type="cellIs" dxfId="1275" priority="2793" stopIfTrue="1" operator="lessThanOrEqual">
      <formula>49</formula>
    </cfRule>
    <cfRule type="cellIs" dxfId="1274" priority="2804" stopIfTrue="1" operator="greaterThanOrEqual">
      <formula>50</formula>
    </cfRule>
    <cfRule type="cellIs" dxfId="1273" priority="2796" stopIfTrue="1" operator="lessThan">
      <formula>50</formula>
    </cfRule>
    <cfRule type="cellIs" dxfId="1272" priority="2801" stopIfTrue="1" operator="lessThan">
      <formula>50</formula>
    </cfRule>
    <cfRule type="cellIs" dxfId="1271" priority="2806" stopIfTrue="1" operator="greaterThanOrEqual">
      <formula>50</formula>
    </cfRule>
    <cfRule type="cellIs" dxfId="1270" priority="2805" stopIfTrue="1" operator="lessThan">
      <formula>50</formula>
    </cfRule>
    <cfRule type="cellIs" dxfId="1269" priority="2800" stopIfTrue="1" operator="lessThanOrEqual">
      <formula>49</formula>
    </cfRule>
    <cfRule type="cellIs" dxfId="1268" priority="2803" stopIfTrue="1" operator="lessThan">
      <formula>50</formula>
    </cfRule>
    <cfRule type="cellIs" dxfId="1267" priority="2802" stopIfTrue="1" operator="greaterThanOrEqual">
      <formula>50</formula>
    </cfRule>
  </conditionalFormatting>
  <conditionalFormatting sqref="F669 F656">
    <cfRule type="cellIs" dxfId="1266" priority="2783" stopIfTrue="1" operator="lessThanOrEqual">
      <formula>49</formula>
    </cfRule>
  </conditionalFormatting>
  <conditionalFormatting sqref="F669">
    <cfRule type="cellIs" dxfId="1265" priority="2776" stopIfTrue="1" operator="greaterThanOrEqual">
      <formula>50</formula>
    </cfRule>
    <cfRule type="cellIs" dxfId="1264" priority="2770" stopIfTrue="1" operator="lessThan">
      <formula>50</formula>
    </cfRule>
    <cfRule type="cellIs" dxfId="1263" priority="2771" stopIfTrue="1" operator="lessThan">
      <formula>50</formula>
    </cfRule>
    <cfRule type="cellIs" dxfId="1262" priority="2772" stopIfTrue="1" operator="lessThan">
      <formula>50</formula>
    </cfRule>
    <cfRule type="cellIs" dxfId="1261" priority="2773" stopIfTrue="1" operator="greaterThanOrEqual">
      <formula>50</formula>
    </cfRule>
    <cfRule type="cellIs" dxfId="1260" priority="2775" stopIfTrue="1" operator="lessThan">
      <formula>5050</formula>
    </cfRule>
    <cfRule type="cellIs" dxfId="1259" priority="2779" stopIfTrue="1" operator="lessThan">
      <formula>50</formula>
    </cfRule>
    <cfRule type="cellIs" dxfId="1258" priority="2781" stopIfTrue="1" operator="lessThan">
      <formula>50</formula>
    </cfRule>
    <cfRule type="cellIs" dxfId="1257" priority="2782" stopIfTrue="1" operator="greaterThanOrEqual">
      <formula>50</formula>
    </cfRule>
    <cfRule type="cellIs" dxfId="1256" priority="2777" stopIfTrue="1" operator="lessThan">
      <formula>50</formula>
    </cfRule>
  </conditionalFormatting>
  <conditionalFormatting sqref="F669:F670">
    <cfRule type="cellIs" dxfId="1255" priority="2763" stopIfTrue="1" operator="lessThan">
      <formula>50</formula>
    </cfRule>
    <cfRule type="cellIs" dxfId="1254" priority="2764" stopIfTrue="1" operator="greaterThanOrEqual">
      <formula>50</formula>
    </cfRule>
  </conditionalFormatting>
  <conditionalFormatting sqref="F669:F672 F677:F691">
    <cfRule type="cellIs" dxfId="1253" priority="1921" stopIfTrue="1" operator="greaterThanOrEqual">
      <formula>50</formula>
    </cfRule>
  </conditionalFormatting>
  <conditionalFormatting sqref="F670">
    <cfRule type="cellIs" dxfId="1252" priority="2751" stopIfTrue="1" operator="lessThanOrEqual">
      <formula>49</formula>
    </cfRule>
    <cfRule type="cellIs" dxfId="1251" priority="2752" stopIfTrue="1" operator="lessThan">
      <formula>50</formula>
    </cfRule>
    <cfRule type="cellIs" dxfId="1250" priority="2755" stopIfTrue="1" operator="lessThan">
      <formula>50</formula>
    </cfRule>
    <cfRule type="cellIs" dxfId="1249" priority="2758" stopIfTrue="1" operator="greaterThanOrEqual">
      <formula>50</formula>
    </cfRule>
    <cfRule type="cellIs" dxfId="1248" priority="2759" stopIfTrue="1" operator="lessThan">
      <formula>50</formula>
    </cfRule>
    <cfRule type="cellIs" dxfId="1247" priority="2760" stopIfTrue="1" operator="greaterThanOrEqual">
      <formula>50</formula>
    </cfRule>
    <cfRule type="cellIs" dxfId="1246" priority="2761" stopIfTrue="1" operator="lessThan">
      <formula>50</formula>
    </cfRule>
    <cfRule type="cellIs" dxfId="1245" priority="2753" stopIfTrue="1" operator="greaterThanOrEqual">
      <formula>50</formula>
    </cfRule>
    <cfRule type="cellIs" dxfId="1244" priority="2745" stopIfTrue="1" operator="lessThan">
      <formula>50</formula>
    </cfRule>
    <cfRule type="cellIs" dxfId="1243" priority="2746" stopIfTrue="1" operator="lessThan">
      <formula>50</formula>
    </cfRule>
    <cfRule type="cellIs" dxfId="1242" priority="2747" stopIfTrue="1" operator="lessThan">
      <formula>50</formula>
    </cfRule>
    <cfRule type="cellIs" dxfId="1241" priority="2748" stopIfTrue="1" operator="greaterThanOrEqual">
      <formula>50</formula>
    </cfRule>
    <cfRule type="cellIs" dxfId="1240" priority="2750" stopIfTrue="1" operator="lessThan">
      <formula>5050</formula>
    </cfRule>
  </conditionalFormatting>
  <conditionalFormatting sqref="F670:F671 F677:F691">
    <cfRule type="cellIs" dxfId="1239" priority="1946" stopIfTrue="1" operator="greaterThanOrEqual">
      <formula>50</formula>
    </cfRule>
    <cfRule type="cellIs" dxfId="1238" priority="1945" stopIfTrue="1" operator="lessThan">
      <formula>50</formula>
    </cfRule>
  </conditionalFormatting>
  <conditionalFormatting sqref="F671 F677 F700">
    <cfRule type="cellIs" dxfId="1237" priority="1937" stopIfTrue="1" operator="lessThan">
      <formula>50</formula>
    </cfRule>
    <cfRule type="cellIs" dxfId="1236" priority="1919" stopIfTrue="1" operator="lessThan">
      <formula>50</formula>
    </cfRule>
    <cfRule type="containsText" dxfId="1235" priority="1918" stopIfTrue="1" operator="containsText" text="لم">
      <formula>NOT(ISERROR(SEARCH("لم",F671)))</formula>
    </cfRule>
    <cfRule type="cellIs" dxfId="1234" priority="1917" stopIfTrue="1" operator="lessThan">
      <formula>50</formula>
    </cfRule>
    <cfRule type="cellIs" dxfId="1233" priority="1916" stopIfTrue="1" operator="greaterThanOrEqual">
      <formula>50</formula>
    </cfRule>
    <cfRule type="cellIs" dxfId="1232" priority="1931" stopIfTrue="1" operator="lessThan">
      <formula>50</formula>
    </cfRule>
    <cfRule type="cellIs" dxfId="1231" priority="1932" stopIfTrue="1" operator="greaterThanOrEqual">
      <formula>50</formula>
    </cfRule>
    <cfRule type="cellIs" dxfId="1230" priority="1915" stopIfTrue="1" operator="lessThan">
      <formula>50</formula>
    </cfRule>
    <cfRule type="cellIs" dxfId="1229" priority="1930" stopIfTrue="1" operator="lessThan">
      <formula>50</formula>
    </cfRule>
    <cfRule type="containsText" dxfId="1228" priority="1920" stopIfTrue="1" operator="containsText" text="لم">
      <formula>NOT(ISERROR(SEARCH("لم",F671)))</formula>
    </cfRule>
  </conditionalFormatting>
  <conditionalFormatting sqref="F671 F677">
    <cfRule type="cellIs" dxfId="1227" priority="1941" stopIfTrue="1" operator="lessThan">
      <formula>50</formula>
    </cfRule>
    <cfRule type="cellIs" dxfId="1226" priority="1942" stopIfTrue="1" operator="greaterThanOrEqual">
      <formula>50</formula>
    </cfRule>
    <cfRule type="cellIs" dxfId="1225" priority="1924" stopIfTrue="1" operator="greaterThanOrEqual">
      <formula>50</formula>
    </cfRule>
    <cfRule type="cellIs" dxfId="1224" priority="1926" stopIfTrue="1" operator="lessThan">
      <formula>50</formula>
    </cfRule>
    <cfRule type="cellIs" dxfId="1223" priority="1927" stopIfTrue="1" operator="lessThan">
      <formula>50</formula>
    </cfRule>
    <cfRule type="cellIs" dxfId="1222" priority="1928" stopIfTrue="1" operator="lessThan">
      <formula>50</formula>
    </cfRule>
    <cfRule type="cellIs" dxfId="1221" priority="1929" stopIfTrue="1" operator="greaterThanOrEqual">
      <formula>50</formula>
    </cfRule>
    <cfRule type="cellIs" dxfId="1220" priority="1943" stopIfTrue="1" operator="lessThan">
      <formula>50</formula>
    </cfRule>
    <cfRule type="cellIs" dxfId="1219" priority="1934" stopIfTrue="1" operator="lessThan">
      <formula>5050</formula>
    </cfRule>
    <cfRule type="cellIs" dxfId="1218" priority="1935" stopIfTrue="1" operator="greaterThanOrEqual">
      <formula>50</formula>
    </cfRule>
    <cfRule type="cellIs" dxfId="1217" priority="1940" stopIfTrue="1" operator="greaterThanOrEqual">
      <formula>50</formula>
    </cfRule>
    <cfRule type="cellIs" dxfId="1216" priority="1938" stopIfTrue="1" operator="lessThan">
      <formula>50</formula>
    </cfRule>
    <cfRule type="cellIs" dxfId="1215" priority="1936" stopIfTrue="1" operator="lessThan">
      <formula>50</formula>
    </cfRule>
    <cfRule type="cellIs" dxfId="1214" priority="1922" stopIfTrue="1" operator="lessThan">
      <formula>50</formula>
    </cfRule>
  </conditionalFormatting>
  <conditionalFormatting sqref="F672">
    <cfRule type="cellIs" dxfId="1213" priority="2637" stopIfTrue="1" operator="lessThan">
      <formula>50</formula>
    </cfRule>
    <cfRule type="cellIs" dxfId="1212" priority="2638" stopIfTrue="1" operator="lessThan">
      <formula>50</formula>
    </cfRule>
    <cfRule type="cellIs" dxfId="1211" priority="2639" stopIfTrue="1" operator="lessThan">
      <formula>50</formula>
    </cfRule>
    <cfRule type="cellIs" dxfId="1210" priority="2650" stopIfTrue="1" operator="greaterThanOrEqual">
      <formula>50</formula>
    </cfRule>
    <cfRule type="cellIs" dxfId="1209" priority="2642" stopIfTrue="1" operator="lessThan">
      <formula>5050</formula>
    </cfRule>
    <cfRule type="cellIs" dxfId="1208" priority="2643" stopIfTrue="1" operator="lessThanOrEqual">
      <formula>49</formula>
    </cfRule>
    <cfRule type="cellIs" dxfId="1207" priority="2644" stopIfTrue="1" operator="lessThan">
      <formula>50</formula>
    </cfRule>
    <cfRule type="cellIs" dxfId="1206" priority="2653" stopIfTrue="1" operator="lessThan">
      <formula>50</formula>
    </cfRule>
    <cfRule type="cellIs" dxfId="1205" priority="2640" stopIfTrue="1" operator="greaterThanOrEqual">
      <formula>50</formula>
    </cfRule>
    <cfRule type="cellIs" dxfId="1204" priority="2647" stopIfTrue="1" operator="lessThan">
      <formula>50</formula>
    </cfRule>
    <cfRule type="cellIs" dxfId="1203" priority="2651" stopIfTrue="1" operator="lessThan">
      <formula>50</formula>
    </cfRule>
    <cfRule type="cellIs" dxfId="1202" priority="2652" stopIfTrue="1" operator="greaterThanOrEqual">
      <formula>50</formula>
    </cfRule>
    <cfRule type="cellIs" dxfId="1201" priority="2645" stopIfTrue="1" operator="greaterThanOrEqual">
      <formula>50</formula>
    </cfRule>
  </conditionalFormatting>
  <conditionalFormatting sqref="F672:F673">
    <cfRule type="cellIs" dxfId="1200" priority="2655" stopIfTrue="1" operator="lessThan">
      <formula>50</formula>
    </cfRule>
    <cfRule type="cellIs" dxfId="1199" priority="2656" stopIfTrue="1" operator="greaterThanOrEqual">
      <formula>50</formula>
    </cfRule>
  </conditionalFormatting>
  <conditionalFormatting sqref="F672:F674">
    <cfRule type="cellIs" dxfId="1198" priority="2602" stopIfTrue="1" operator="lessThan">
      <formula>50</formula>
    </cfRule>
    <cfRule type="cellIs" dxfId="1197" priority="2603" stopIfTrue="1" operator="greaterThanOrEqual">
      <formula>50</formula>
    </cfRule>
  </conditionalFormatting>
  <conditionalFormatting sqref="F673 F675:F676 F693">
    <cfRule type="cellIs" dxfId="1196" priority="2672" stopIfTrue="1" operator="lessThan">
      <formula>50</formula>
    </cfRule>
    <cfRule type="cellIs" dxfId="1195" priority="2681" stopIfTrue="1" operator="greaterThanOrEqual">
      <formula>50</formula>
    </cfRule>
    <cfRule type="cellIs" dxfId="1194" priority="2682" stopIfTrue="1" operator="lessThan">
      <formula>50</formula>
    </cfRule>
    <cfRule type="cellIs" dxfId="1193" priority="2683" stopIfTrue="1" operator="greaterThanOrEqual">
      <formula>50</formula>
    </cfRule>
    <cfRule type="cellIs" dxfId="1192" priority="2676" stopIfTrue="1" operator="lessThan">
      <formula>5050</formula>
    </cfRule>
    <cfRule type="cellIs" dxfId="1191" priority="2674" stopIfTrue="1" operator="greaterThanOrEqual">
      <formula>50</formula>
    </cfRule>
    <cfRule type="cellIs" dxfId="1190" priority="2684" stopIfTrue="1" operator="lessThan">
      <formula>50</formula>
    </cfRule>
    <cfRule type="cellIs" dxfId="1189" priority="2678" stopIfTrue="1" operator="lessThan">
      <formula>50</formula>
    </cfRule>
    <cfRule type="cellIs" dxfId="1188" priority="2673" stopIfTrue="1" operator="lessThan">
      <formula>50</formula>
    </cfRule>
    <cfRule type="cellIs" dxfId="1187" priority="2677" stopIfTrue="1" operator="greaterThanOrEqual">
      <formula>50</formula>
    </cfRule>
  </conditionalFormatting>
  <conditionalFormatting sqref="F673 F675:F676 F693:F703">
    <cfRule type="cellIs" dxfId="1186" priority="2687" stopIfTrue="1" operator="greaterThanOrEqual">
      <formula>50</formula>
    </cfRule>
    <cfRule type="cellIs" dxfId="1185" priority="2686" stopIfTrue="1" operator="lessThan">
      <formula>50</formula>
    </cfRule>
  </conditionalFormatting>
  <conditionalFormatting sqref="F673 F693 F675:F676">
    <cfRule type="cellIs" dxfId="1184" priority="2671" stopIfTrue="1" operator="lessThan">
      <formula>50</formula>
    </cfRule>
  </conditionalFormatting>
  <conditionalFormatting sqref="F673 F693">
    <cfRule type="cellIs" dxfId="1183" priority="2667" stopIfTrue="1" operator="lessThan">
      <formula>50</formula>
    </cfRule>
    <cfRule type="cellIs" dxfId="1182" priority="2669" stopIfTrue="1" operator="greaterThanOrEqual">
      <formula>50</formula>
    </cfRule>
  </conditionalFormatting>
  <conditionalFormatting sqref="F673 F693:F703">
    <cfRule type="cellIs" dxfId="1181" priority="2666" stopIfTrue="1" operator="greaterThanOrEqual">
      <formula>50</formula>
    </cfRule>
  </conditionalFormatting>
  <conditionalFormatting sqref="F673">
    <cfRule type="cellIs" dxfId="1180" priority="2601" stopIfTrue="1" operator="lessThanOrEqual">
      <formula>49</formula>
    </cfRule>
    <cfRule type="cellIs" dxfId="1179" priority="2659" stopIfTrue="1" operator="lessThan">
      <formula>50</formula>
    </cfRule>
  </conditionalFormatting>
  <conditionalFormatting sqref="F674">
    <cfRule type="cellIs" dxfId="1178" priority="2619" stopIfTrue="1" operator="greaterThanOrEqual">
      <formula>50</formula>
    </cfRule>
    <cfRule type="cellIs" dxfId="1177" priority="2618" stopIfTrue="1" operator="lessThan">
      <formula>50</formula>
    </cfRule>
    <cfRule type="cellIs" dxfId="1176" priority="2617" stopIfTrue="1" operator="lessThan">
      <formula>50</formula>
    </cfRule>
    <cfRule type="cellIs" dxfId="1175" priority="2616" stopIfTrue="1" operator="lessThan">
      <formula>50</formula>
    </cfRule>
    <cfRule type="cellIs" dxfId="1174" priority="2614" stopIfTrue="1" operator="greaterThanOrEqual">
      <formula>50</formula>
    </cfRule>
    <cfRule type="cellIs" dxfId="1173" priority="2612" stopIfTrue="1" operator="lessThan">
      <formula>50</formula>
    </cfRule>
    <cfRule type="cellIs" dxfId="1172" priority="2609" stopIfTrue="1" operator="greaterThanOrEqual">
      <formula>50</formula>
    </cfRule>
    <cfRule type="cellIs" dxfId="1171" priority="2608" stopIfTrue="1" operator="lessThan">
      <formula>50</formula>
    </cfRule>
    <cfRule type="cellIs" dxfId="1170" priority="2607" stopIfTrue="1" operator="greaterThanOrEqual">
      <formula>50</formula>
    </cfRule>
    <cfRule type="cellIs" dxfId="1169" priority="2606" stopIfTrue="1" operator="lessThan">
      <formula>50</formula>
    </cfRule>
    <cfRule type="cellIs" dxfId="1168" priority="2628" stopIfTrue="1" operator="lessThan">
      <formula>50</formula>
    </cfRule>
    <cfRule type="cellIs" dxfId="1167" priority="2621" stopIfTrue="1" operator="lessThan">
      <formula>5050</formula>
    </cfRule>
    <cfRule type="cellIs" dxfId="1166" priority="2626" stopIfTrue="1" operator="lessThan">
      <formula>50</formula>
    </cfRule>
    <cfRule type="cellIs" dxfId="1165" priority="2624" stopIfTrue="1" operator="greaterThanOrEqual">
      <formula>50</formula>
    </cfRule>
    <cfRule type="cellIs" dxfId="1164" priority="2623" stopIfTrue="1" operator="lessThan">
      <formula>50</formula>
    </cfRule>
    <cfRule type="cellIs" dxfId="1163" priority="2622" stopIfTrue="1" operator="lessThanOrEqual">
      <formula>49</formula>
    </cfRule>
    <cfRule type="cellIs" dxfId="1162" priority="2610" stopIfTrue="1" operator="lessThan">
      <formula>50</formula>
    </cfRule>
  </conditionalFormatting>
  <conditionalFormatting sqref="F674:F676">
    <cfRule type="cellIs" dxfId="1161" priority="2631" stopIfTrue="1" operator="greaterThanOrEqual">
      <formula>50</formula>
    </cfRule>
    <cfRule type="cellIs" dxfId="1160" priority="2611" stopIfTrue="1" operator="greaterThanOrEqual">
      <formula>50</formula>
    </cfRule>
    <cfRule type="cellIs" dxfId="1159" priority="2630" stopIfTrue="1" operator="lessThan">
      <formula>50</formula>
    </cfRule>
  </conditionalFormatting>
  <conditionalFormatting sqref="F705:F708">
    <cfRule type="cellIs" dxfId="1158" priority="2154" stopIfTrue="1" operator="greaterThanOrEqual">
      <formula>50</formula>
    </cfRule>
    <cfRule type="cellIs" dxfId="1157" priority="2153" stopIfTrue="1" operator="lessThan">
      <formula>50</formula>
    </cfRule>
  </conditionalFormatting>
  <conditionalFormatting sqref="F705:F710">
    <cfRule type="cellIs" dxfId="1156" priority="2130" stopIfTrue="1" operator="greaterThanOrEqual">
      <formula>50</formula>
    </cfRule>
  </conditionalFormatting>
  <conditionalFormatting sqref="F708">
    <cfRule type="cellIs" dxfId="1155" priority="2137" stopIfTrue="1" operator="lessThan">
      <formula>50</formula>
    </cfRule>
    <cfRule type="cellIs" dxfId="1154" priority="2135" stopIfTrue="1" operator="lessThan">
      <formula>50</formula>
    </cfRule>
    <cfRule type="cellIs" dxfId="1153" priority="2133" stopIfTrue="1" operator="greaterThanOrEqual">
      <formula>50</formula>
    </cfRule>
    <cfRule type="cellIs" dxfId="1152" priority="2131" stopIfTrue="1" operator="lessThan">
      <formula>50</formula>
    </cfRule>
    <cfRule type="cellIs" dxfId="1151" priority="2140" stopIfTrue="1" operator="lessThan">
      <formula>5050</formula>
    </cfRule>
    <cfRule type="cellIs" dxfId="1150" priority="2141" stopIfTrue="1" operator="lessThanOrEqual">
      <formula>49</formula>
    </cfRule>
    <cfRule type="cellIs" dxfId="1149" priority="2143" stopIfTrue="1" operator="greaterThanOrEqual">
      <formula>50</formula>
    </cfRule>
    <cfRule type="cellIs" dxfId="1148" priority="2149" stopIfTrue="1" operator="lessThan">
      <formula>50</formula>
    </cfRule>
    <cfRule type="cellIs" dxfId="1147" priority="2145" stopIfTrue="1" operator="lessThan">
      <formula>50</formula>
    </cfRule>
    <cfRule type="cellIs" dxfId="1146" priority="2142" stopIfTrue="1" operator="lessThan">
      <formula>50</formula>
    </cfRule>
    <cfRule type="cellIs" dxfId="1145" priority="2136" stopIfTrue="1" operator="lessThan">
      <formula>50</formula>
    </cfRule>
    <cfRule type="cellIs" dxfId="1144" priority="2151" stopIfTrue="1" operator="lessThan">
      <formula>50</formula>
    </cfRule>
    <cfRule type="cellIs" dxfId="1143" priority="2138" stopIfTrue="1" operator="greaterThanOrEqual">
      <formula>50</formula>
    </cfRule>
    <cfRule type="cellIs" dxfId="1142" priority="2148" stopIfTrue="1" operator="greaterThanOrEqual">
      <formula>50</formula>
    </cfRule>
    <cfRule type="cellIs" dxfId="1141" priority="2150" stopIfTrue="1" operator="greaterThanOrEqual">
      <formula>50</formula>
    </cfRule>
  </conditionalFormatting>
  <conditionalFormatting sqref="F709 F711:F714">
    <cfRule type="cellIs" dxfId="1140" priority="2581" stopIfTrue="1" operator="lessThanOrEqual">
      <formula>49</formula>
    </cfRule>
    <cfRule type="cellIs" dxfId="1139" priority="2582" stopIfTrue="1" operator="lessThan">
      <formula>50</formula>
    </cfRule>
    <cfRule type="cellIs" dxfId="1138" priority="2590" stopIfTrue="1" operator="lessThan">
      <formula>50</formula>
    </cfRule>
    <cfRule type="cellIs" dxfId="1137" priority="2589" stopIfTrue="1" operator="greaterThanOrEqual">
      <formula>50</formula>
    </cfRule>
    <cfRule type="cellIs" dxfId="1136" priority="2591" stopIfTrue="1" operator="greaterThanOrEqual">
      <formula>50</formula>
    </cfRule>
  </conditionalFormatting>
  <conditionalFormatting sqref="F709 F711:F717 E714 E717:E718 F719:F728 E723:E782">
    <cfRule type="cellIs" dxfId="1135" priority="2599" stopIfTrue="1" operator="greaterThanOrEqual">
      <formula>50</formula>
    </cfRule>
  </conditionalFormatting>
  <conditionalFormatting sqref="F709 F711:F717 F719:F728">
    <cfRule type="cellIs" dxfId="1134" priority="2578" stopIfTrue="1" operator="greaterThanOrEqual">
      <formula>50</formula>
    </cfRule>
    <cfRule type="cellIs" dxfId="1133" priority="2580" stopIfTrue="1" operator="lessThan">
      <formula>5050</formula>
    </cfRule>
    <cfRule type="cellIs" dxfId="1132" priority="2576" stopIfTrue="1" operator="lessThan">
      <formula>50</formula>
    </cfRule>
    <cfRule type="cellIs" dxfId="1131" priority="2592" stopIfTrue="1" operator="lessThan">
      <formula>50</formula>
    </cfRule>
    <cfRule type="cellIs" dxfId="1130" priority="2575" stopIfTrue="1" operator="lessThan">
      <formula>50</formula>
    </cfRule>
    <cfRule type="cellIs" dxfId="1129" priority="2577" stopIfTrue="1" operator="lessThan">
      <formula>50</formula>
    </cfRule>
  </conditionalFormatting>
  <conditionalFormatting sqref="F709 F711:F717">
    <cfRule type="cellIs" dxfId="1128" priority="2583" stopIfTrue="1" operator="greaterThanOrEqual">
      <formula>50</formula>
    </cfRule>
  </conditionalFormatting>
  <conditionalFormatting sqref="F710">
    <cfRule type="cellIs" dxfId="1127" priority="2167" stopIfTrue="1" operator="lessThan">
      <formula>50</formula>
    </cfRule>
    <cfRule type="cellIs" dxfId="1126" priority="2168" stopIfTrue="1" operator="greaterThanOrEqual">
      <formula>50</formula>
    </cfRule>
    <cfRule type="cellIs" dxfId="1125" priority="2170" stopIfTrue="1" operator="lessThan">
      <formula>50</formula>
    </cfRule>
    <cfRule type="cellIs" dxfId="1124" priority="2173" stopIfTrue="1" operator="greaterThanOrEqual">
      <formula>50</formula>
    </cfRule>
    <cfRule type="cellIs" dxfId="1123" priority="2174" stopIfTrue="1" operator="lessThan">
      <formula>50</formula>
    </cfRule>
    <cfRule type="cellIs" dxfId="1122" priority="2175" stopIfTrue="1" operator="greaterThanOrEqual">
      <formula>50</formula>
    </cfRule>
    <cfRule type="cellIs" dxfId="1121" priority="2176" stopIfTrue="1" operator="lessThan">
      <formula>50</formula>
    </cfRule>
    <cfRule type="cellIs" dxfId="1120" priority="2178" stopIfTrue="1" operator="lessThan">
      <formula>50</formula>
    </cfRule>
    <cfRule type="cellIs" dxfId="1119" priority="2179" stopIfTrue="1" operator="greaterThanOrEqual">
      <formula>50</formula>
    </cfRule>
    <cfRule type="cellIs" dxfId="1118" priority="2166" stopIfTrue="1" operator="lessThanOrEqual">
      <formula>49</formula>
    </cfRule>
    <cfRule type="cellIs" dxfId="1117" priority="2156" stopIfTrue="1" operator="lessThan">
      <formula>50</formula>
    </cfRule>
    <cfRule type="cellIs" dxfId="1116" priority="2158" stopIfTrue="1" operator="greaterThanOrEqual">
      <formula>50</formula>
    </cfRule>
    <cfRule type="cellIs" dxfId="1115" priority="2160" stopIfTrue="1" operator="lessThan">
      <formula>50</formula>
    </cfRule>
    <cfRule type="cellIs" dxfId="1114" priority="2161" stopIfTrue="1" operator="lessThan">
      <formula>50</formula>
    </cfRule>
    <cfRule type="cellIs" dxfId="1113" priority="2162" stopIfTrue="1" operator="lessThan">
      <formula>50</formula>
    </cfRule>
    <cfRule type="cellIs" dxfId="1112" priority="2163" stopIfTrue="1" operator="greaterThanOrEqual">
      <formula>50</formula>
    </cfRule>
    <cfRule type="cellIs" dxfId="1111" priority="2165" stopIfTrue="1" operator="lessThan">
      <formula>5050</formula>
    </cfRule>
  </conditionalFormatting>
  <conditionalFormatting sqref="F711:F717 F719:F728 F709">
    <cfRule type="cellIs" dxfId="1110" priority="2573" stopIfTrue="1" operator="greaterThanOrEqual">
      <formula>50</formula>
    </cfRule>
  </conditionalFormatting>
  <conditionalFormatting sqref="F711:F717 F719:F728">
    <cfRule type="cellIs" dxfId="1109" priority="2571" stopIfTrue="1" operator="lessThan">
      <formula>50</formula>
    </cfRule>
  </conditionalFormatting>
  <conditionalFormatting sqref="F715">
    <cfRule type="cellIs" dxfId="1108" priority="2276" stopIfTrue="1" operator="greaterThanOrEqual">
      <formula>50</formula>
    </cfRule>
    <cfRule type="cellIs" dxfId="1107" priority="2278" stopIfTrue="1" operator="lessThan">
      <formula>50</formula>
    </cfRule>
    <cfRule type="cellIs" dxfId="1106" priority="2274" stopIfTrue="1" operator="lessThanOrEqual">
      <formula>49</formula>
    </cfRule>
    <cfRule type="cellIs" dxfId="1105" priority="2275" stopIfTrue="1" operator="lessThan">
      <formula>50</formula>
    </cfRule>
  </conditionalFormatting>
  <conditionalFormatting sqref="F715:F718 F730:F748 F750:F764 F775:F782 F768:F772">
    <cfRule type="cellIs" dxfId="1104" priority="2522" stopIfTrue="1" operator="lessThan">
      <formula>50</formula>
    </cfRule>
  </conditionalFormatting>
  <conditionalFormatting sqref="F715:F718 F750:F764">
    <cfRule type="cellIs" dxfId="1103" priority="2518" stopIfTrue="1" operator="lessThan">
      <formula>50</formula>
    </cfRule>
  </conditionalFormatting>
  <conditionalFormatting sqref="F717:F718 F725:F726 F728 F731 F753 F757 F763">
    <cfRule type="cellIs" dxfId="1102" priority="2515" stopIfTrue="1" operator="lessThan">
      <formula>50</formula>
    </cfRule>
  </conditionalFormatting>
  <conditionalFormatting sqref="F717:F718 F753 F763 F725:F726 F728 F731 F757">
    <cfRule type="cellIs" dxfId="1101" priority="2514" stopIfTrue="1" operator="lessThanOrEqual">
      <formula>49</formula>
    </cfRule>
  </conditionalFormatting>
  <conditionalFormatting sqref="F718 F735 F757 F763 F725:F726">
    <cfRule type="cellIs" dxfId="1100" priority="2526" stopIfTrue="1" operator="lessThan">
      <formula>50</formula>
    </cfRule>
  </conditionalFormatting>
  <conditionalFormatting sqref="F718 F735 F757 F763">
    <cfRule type="cellIs" dxfId="1099" priority="2525" stopIfTrue="1" operator="greaterThanOrEqual">
      <formula>50</formula>
    </cfRule>
  </conditionalFormatting>
  <conditionalFormatting sqref="F718 F753">
    <cfRule type="cellIs" dxfId="1098" priority="2523" stopIfTrue="1" operator="lessThan">
      <formula>50</formula>
    </cfRule>
    <cfRule type="cellIs" dxfId="1097" priority="2506" stopIfTrue="1" operator="greaterThanOrEqual">
      <formula>50</formula>
    </cfRule>
    <cfRule type="cellIs" dxfId="1096" priority="2513" stopIfTrue="1" operator="lessThan">
      <formula>5050</formula>
    </cfRule>
    <cfRule type="cellIs" dxfId="1095" priority="2511" stopIfTrue="1" operator="greaterThanOrEqual">
      <formula>50</formula>
    </cfRule>
    <cfRule type="cellIs" dxfId="1094" priority="2510" stopIfTrue="1" operator="lessThan">
      <formula>50</formula>
    </cfRule>
    <cfRule type="cellIs" dxfId="1093" priority="2509" stopIfTrue="1" operator="lessThan">
      <formula>50</formula>
    </cfRule>
    <cfRule type="cellIs" dxfId="1092" priority="2508" stopIfTrue="1" operator="lessThan">
      <formula>50</formula>
    </cfRule>
    <cfRule type="cellIs" dxfId="1091" priority="2504" stopIfTrue="1" operator="lessThan">
      <formula>50</formula>
    </cfRule>
    <cfRule type="cellIs" dxfId="1090" priority="2503" stopIfTrue="1" operator="greaterThanOrEqual">
      <formula>50</formula>
    </cfRule>
  </conditionalFormatting>
  <conditionalFormatting sqref="F718:F728 F753">
    <cfRule type="cellIs" dxfId="1089" priority="2528" stopIfTrue="1" operator="greaterThanOrEqual">
      <formula>50</formula>
    </cfRule>
    <cfRule type="cellIs" dxfId="1088" priority="2527" stopIfTrue="1" operator="lessThan">
      <formula>50</formula>
    </cfRule>
  </conditionalFormatting>
  <conditionalFormatting sqref="F719:F728 E723:E782 F709 F711:F717 E717:E718 E714">
    <cfRule type="cellIs" dxfId="1087" priority="2585" stopIfTrue="1" operator="lessThan">
      <formula>50</formula>
    </cfRule>
  </conditionalFormatting>
  <conditionalFormatting sqref="F719:F728 E723:E782">
    <cfRule type="cellIs" dxfId="1086" priority="2584" stopIfTrue="1" operator="greaterThanOrEqual">
      <formula>50</formula>
    </cfRule>
  </conditionalFormatting>
  <conditionalFormatting sqref="F719:F728 F711:F717">
    <cfRule type="cellIs" dxfId="1085" priority="2570" stopIfTrue="1" operator="greaterThanOrEqual">
      <formula>50</formula>
    </cfRule>
  </conditionalFormatting>
  <conditionalFormatting sqref="F719:F728">
    <cfRule type="cellIs" dxfId="1084" priority="2569" stopIfTrue="1" operator="lessThan">
      <formula>50</formula>
    </cfRule>
  </conditionalFormatting>
  <conditionalFormatting sqref="F720">
    <cfRule type="cellIs" dxfId="1083" priority="2280" stopIfTrue="1" operator="lessThan">
      <formula>50</formula>
    </cfRule>
    <cfRule type="cellIs" dxfId="1082" priority="2283" stopIfTrue="1" operator="greaterThanOrEqual">
      <formula>50</formula>
    </cfRule>
    <cfRule type="cellIs" dxfId="1081" priority="2282" stopIfTrue="1" operator="lessThan">
      <formula>50</formula>
    </cfRule>
    <cfRule type="cellIs" dxfId="1080" priority="2281" stopIfTrue="1" operator="greaterThanOrEqual">
      <formula>50</formula>
    </cfRule>
  </conditionalFormatting>
  <conditionalFormatting sqref="F720:F721">
    <cfRule type="cellIs" dxfId="1079" priority="2284" stopIfTrue="1" operator="lessThan">
      <formula>50</formula>
    </cfRule>
    <cfRule type="cellIs" dxfId="1078" priority="2279" stopIfTrue="1" operator="lessThanOrEqual">
      <formula>49</formula>
    </cfRule>
    <cfRule type="cellIs" dxfId="1077" priority="2285" stopIfTrue="1" operator="greaterThanOrEqual">
      <formula>50</formula>
    </cfRule>
  </conditionalFormatting>
  <conditionalFormatting sqref="F721">
    <cfRule type="cellIs" dxfId="1076" priority="2357" stopIfTrue="1" operator="lessThan">
      <formula>50</formula>
    </cfRule>
    <cfRule type="cellIs" dxfId="1075" priority="2358" stopIfTrue="1" operator="greaterThanOrEqual">
      <formula>50</formula>
    </cfRule>
    <cfRule type="cellIs" dxfId="1074" priority="2359" stopIfTrue="1" operator="lessThan">
      <formula>50</formula>
    </cfRule>
    <cfRule type="cellIs" dxfId="1073" priority="2360" stopIfTrue="1" operator="greaterThanOrEqual">
      <formula>50</formula>
    </cfRule>
  </conditionalFormatting>
  <conditionalFormatting sqref="F725">
    <cfRule type="cellIs" dxfId="1072" priority="2303" stopIfTrue="1" operator="greaterThanOrEqual">
      <formula>50</formula>
    </cfRule>
    <cfRule type="cellIs" dxfId="1071" priority="2302" stopIfTrue="1" operator="lessThan">
      <formula>50</formula>
    </cfRule>
    <cfRule type="cellIs" dxfId="1070" priority="2300" stopIfTrue="1" operator="lessThan">
      <formula>50</formula>
    </cfRule>
    <cfRule type="cellIs" dxfId="1069" priority="2296" stopIfTrue="1" operator="lessThan">
      <formula>5050</formula>
    </cfRule>
    <cfRule type="cellIs" dxfId="1068" priority="2298" stopIfTrue="1" operator="lessThan">
      <formula>50</formula>
    </cfRule>
    <cfRule type="cellIs" dxfId="1067" priority="2297" stopIfTrue="1" operator="greaterThanOrEqual">
      <formula>50</formula>
    </cfRule>
    <cfRule type="cellIs" dxfId="1066" priority="2294" stopIfTrue="1" operator="greaterThanOrEqual">
      <formula>50</formula>
    </cfRule>
    <cfRule type="cellIs" dxfId="1065" priority="2289" stopIfTrue="1" operator="greaterThanOrEqual">
      <formula>50</formula>
    </cfRule>
    <cfRule type="cellIs" dxfId="1064" priority="2286" stopIfTrue="1" operator="greaterThanOrEqual">
      <formula>50</formula>
    </cfRule>
    <cfRule type="cellIs" dxfId="1063" priority="2292" stopIfTrue="1" operator="lessThan">
      <formula>50</formula>
    </cfRule>
    <cfRule type="cellIs" dxfId="1062" priority="2291" stopIfTrue="1" operator="lessThan">
      <formula>50</formula>
    </cfRule>
    <cfRule type="cellIs" dxfId="1061" priority="2287" stopIfTrue="1" operator="lessThan">
      <formula>50</formula>
    </cfRule>
    <cfRule type="cellIs" dxfId="1060" priority="2293" stopIfTrue="1" operator="lessThan">
      <formula>50</formula>
    </cfRule>
  </conditionalFormatting>
  <conditionalFormatting sqref="F729 F749">
    <cfRule type="cellIs" dxfId="1059" priority="2489" stopIfTrue="1" operator="greaterThanOrEqual">
      <formula>50</formula>
    </cfRule>
    <cfRule type="cellIs" dxfId="1058" priority="2498" stopIfTrue="1" operator="greaterThanOrEqual">
      <formula>50</formula>
    </cfRule>
    <cfRule type="cellIs" dxfId="1057" priority="2481" stopIfTrue="1" operator="greaterThanOrEqual">
      <formula>50</formula>
    </cfRule>
    <cfRule type="cellIs" dxfId="1056" priority="2502" stopIfTrue="1" operator="greaterThanOrEqual">
      <formula>50</formula>
    </cfRule>
    <cfRule type="cellIs" dxfId="1055" priority="2501" stopIfTrue="1" operator="lessThan">
      <formula>50</formula>
    </cfRule>
    <cfRule type="cellIs" dxfId="1054" priority="2499" stopIfTrue="1" operator="lessThan">
      <formula>50</formula>
    </cfRule>
    <cfRule type="cellIs" dxfId="1053" priority="2497" stopIfTrue="1" operator="lessThan">
      <formula>50</formula>
    </cfRule>
    <cfRule type="cellIs" dxfId="1052" priority="2482" stopIfTrue="1" operator="lessThan">
      <formula>50</formula>
    </cfRule>
    <cfRule type="cellIs" dxfId="1051" priority="2484" stopIfTrue="1" operator="greaterThanOrEqual">
      <formula>50</formula>
    </cfRule>
    <cfRule type="cellIs" dxfId="1050" priority="2496" stopIfTrue="1" operator="greaterThanOrEqual">
      <formula>50</formula>
    </cfRule>
    <cfRule type="cellIs" dxfId="1049" priority="2493" stopIfTrue="1" operator="lessThan">
      <formula>50</formula>
    </cfRule>
    <cfRule type="cellIs" dxfId="1048" priority="2492" stopIfTrue="1" operator="greaterThanOrEqual">
      <formula>50</formula>
    </cfRule>
    <cfRule type="cellIs" dxfId="1047" priority="2491" stopIfTrue="1" operator="lessThan">
      <formula>5050</formula>
    </cfRule>
    <cfRule type="cellIs" dxfId="1046" priority="2488" stopIfTrue="1" operator="lessThan">
      <formula>50</formula>
    </cfRule>
    <cfRule type="cellIs" dxfId="1045" priority="2487" stopIfTrue="1" operator="lessThan">
      <formula>50</formula>
    </cfRule>
    <cfRule type="cellIs" dxfId="1044" priority="2486" stopIfTrue="1" operator="lessThan">
      <formula>50</formula>
    </cfRule>
  </conditionalFormatting>
  <conditionalFormatting sqref="F730:F748 F750:F752 F754:F772 F775:F782">
    <cfRule type="cellIs" dxfId="1043" priority="2544" stopIfTrue="1" operator="lessThan">
      <formula>50</formula>
    </cfRule>
    <cfRule type="cellIs" dxfId="1042" priority="2545" stopIfTrue="1" operator="lessThan">
      <formula>50</formula>
    </cfRule>
    <cfRule type="cellIs" dxfId="1041" priority="2565" stopIfTrue="1" operator="lessThan">
      <formula>50</formula>
    </cfRule>
    <cfRule type="cellIs" dxfId="1040" priority="2566" stopIfTrue="1" operator="greaterThanOrEqual">
      <formula>50</formula>
    </cfRule>
    <cfRule type="cellIs" dxfId="1039" priority="2539" stopIfTrue="1" operator="lessThan">
      <formula>50</formula>
    </cfRule>
    <cfRule type="cellIs" dxfId="1038" priority="2541" stopIfTrue="1" operator="greaterThanOrEqual">
      <formula>50</formula>
    </cfRule>
    <cfRule type="cellIs" dxfId="1037" priority="2543" stopIfTrue="1" operator="lessThan">
      <formula>50</formula>
    </cfRule>
    <cfRule type="cellIs" dxfId="1036" priority="2546" stopIfTrue="1" operator="greaterThanOrEqual">
      <formula>50</formula>
    </cfRule>
  </conditionalFormatting>
  <conditionalFormatting sqref="F730:F748 F750:F752 F775:F782 F754:F772">
    <cfRule type="cellIs" dxfId="1035" priority="2556" stopIfTrue="1" operator="lessThan">
      <formula>50</formula>
    </cfRule>
  </conditionalFormatting>
  <conditionalFormatting sqref="F730:F748 F750:F752 F775:F782">
    <cfRule type="cellIs" dxfId="1034" priority="2555" stopIfTrue="1" operator="greaterThanOrEqual">
      <formula>50</formula>
    </cfRule>
  </conditionalFormatting>
  <conditionalFormatting sqref="F730:F748 F775:F782 F715:F718 F750:F764">
    <cfRule type="cellIs" dxfId="1033" priority="2521" stopIfTrue="1" operator="greaterThanOrEqual">
      <formula>50</formula>
    </cfRule>
  </conditionalFormatting>
  <conditionalFormatting sqref="F730:F748 F775:F782">
    <cfRule type="cellIs" dxfId="1032" priority="2520" stopIfTrue="1" operator="lessThan">
      <formula>50</formula>
    </cfRule>
  </conditionalFormatting>
  <conditionalFormatting sqref="F734 F746:F747 F761 F763">
    <cfRule type="cellIs" dxfId="1031" priority="2369" stopIfTrue="1" operator="greaterThanOrEqual">
      <formula>50</formula>
    </cfRule>
    <cfRule type="cellIs" dxfId="1030" priority="2368" stopIfTrue="1" operator="lessThan">
      <formula>50</formula>
    </cfRule>
    <cfRule type="cellIs" dxfId="1029" priority="2362" stopIfTrue="1" operator="lessThan">
      <formula>50</formula>
    </cfRule>
    <cfRule type="cellIs" dxfId="1028" priority="2361" stopIfTrue="1" operator="greaterThanOrEqual">
      <formula>50</formula>
    </cfRule>
    <cfRule type="cellIs" dxfId="1027" priority="2371" stopIfTrue="1" operator="lessThan">
      <formula>5050</formula>
    </cfRule>
    <cfRule type="cellIs" dxfId="1026" priority="2378" stopIfTrue="1" operator="lessThan">
      <formula>50</formula>
    </cfRule>
    <cfRule type="cellIs" dxfId="1025" priority="2367" stopIfTrue="1" operator="lessThan">
      <formula>50</formula>
    </cfRule>
    <cfRule type="cellIs" dxfId="1024" priority="2366" stopIfTrue="1" operator="lessThan">
      <formula>50</formula>
    </cfRule>
    <cfRule type="cellIs" dxfId="1023" priority="2364" stopIfTrue="1" operator="greaterThanOrEqual">
      <formula>50</formula>
    </cfRule>
  </conditionalFormatting>
  <conditionalFormatting sqref="F734 F746:F747 F761">
    <cfRule type="cellIs" dxfId="1022" priority="2381" stopIfTrue="1" operator="lessThan">
      <formula>50</formula>
    </cfRule>
    <cfRule type="cellIs" dxfId="1021" priority="2380" stopIfTrue="1" operator="greaterThanOrEqual">
      <formula>50</formula>
    </cfRule>
    <cfRule type="cellIs" dxfId="1020" priority="2374" stopIfTrue="1" operator="greaterThanOrEqual">
      <formula>50</formula>
    </cfRule>
    <cfRule type="cellIs" dxfId="1019" priority="2373" stopIfTrue="1" operator="lessThan">
      <formula>50</formula>
    </cfRule>
  </conditionalFormatting>
  <conditionalFormatting sqref="F734:F735 F746:F747 F761 F763">
    <cfRule type="cellIs" dxfId="1018" priority="2382" stopIfTrue="1" operator="lessThan">
      <formula>50</formula>
    </cfRule>
    <cfRule type="cellIs" dxfId="1017" priority="2383" stopIfTrue="1" operator="greaterThanOrEqual">
      <formula>50</formula>
    </cfRule>
  </conditionalFormatting>
  <conditionalFormatting sqref="F734:F735 F746:F747 F761">
    <cfRule type="cellIs" dxfId="1016" priority="2372" stopIfTrue="1" operator="lessThanOrEqual">
      <formula>49</formula>
    </cfRule>
  </conditionalFormatting>
  <conditionalFormatting sqref="F747">
    <cfRule type="cellIs" dxfId="1015" priority="2479" stopIfTrue="1" operator="lessThan">
      <formula>50</formula>
    </cfRule>
    <cfRule type="cellIs" dxfId="1014" priority="2478" stopIfTrue="1" operator="greaterThanOrEqual">
      <formula>50</formula>
    </cfRule>
    <cfRule type="cellIs" dxfId="1013" priority="2476" stopIfTrue="1" operator="lessThan">
      <formula>50</formula>
    </cfRule>
    <cfRule type="cellIs" dxfId="1012" priority="2480" stopIfTrue="1" operator="greaterThanOrEqual">
      <formula>50</formula>
    </cfRule>
  </conditionalFormatting>
  <conditionalFormatting sqref="F754:F772">
    <cfRule type="cellIs" dxfId="1011" priority="2554" stopIfTrue="1" operator="greaterThanOrEqual">
      <formula>50</formula>
    </cfRule>
  </conditionalFormatting>
  <conditionalFormatting sqref="F763 F734 F746:F747 F761">
    <cfRule type="cellIs" dxfId="1010" priority="2376" stopIfTrue="1" operator="lessThan">
      <formula>50</formula>
    </cfRule>
  </conditionalFormatting>
  <conditionalFormatting sqref="F763">
    <cfRule type="cellIs" dxfId="1009" priority="2375" stopIfTrue="1" operator="greaterThanOrEqual">
      <formula>50</formula>
    </cfRule>
  </conditionalFormatting>
  <conditionalFormatting sqref="F765:F767">
    <cfRule type="cellIs" dxfId="1008" priority="2438" stopIfTrue="1" operator="lessThan">
      <formula>50</formula>
    </cfRule>
    <cfRule type="cellIs" dxfId="1007" priority="2439" stopIfTrue="1" operator="greaterThanOrEqual">
      <formula>50</formula>
    </cfRule>
  </conditionalFormatting>
  <conditionalFormatting sqref="F765:F769">
    <cfRule type="cellIs" dxfId="1006" priority="2420" stopIfTrue="1" operator="lessThanOrEqual">
      <formula>49</formula>
    </cfRule>
    <cfRule type="cellIs" dxfId="1005" priority="2425" stopIfTrue="1" operator="lessThan">
      <formula>50</formula>
    </cfRule>
    <cfRule type="cellIs" dxfId="1004" priority="2426" stopIfTrue="1" operator="greaterThanOrEqual">
      <formula>50</formula>
    </cfRule>
  </conditionalFormatting>
  <conditionalFormatting sqref="F765:F772">
    <cfRule type="cellIs" dxfId="1003" priority="2440" stopIfTrue="1" operator="lessThan">
      <formula>50</formula>
    </cfRule>
    <cfRule type="cellIs" dxfId="1002" priority="2441" stopIfTrue="1" operator="greaterThanOrEqual">
      <formula>50</formula>
    </cfRule>
  </conditionalFormatting>
  <conditionalFormatting sqref="F769">
    <cfRule type="cellIs" dxfId="1001" priority="2421" stopIfTrue="1" operator="lessThan">
      <formula>50</formula>
    </cfRule>
    <cfRule type="cellIs" dxfId="1000" priority="2422" stopIfTrue="1" operator="greaterThanOrEqual">
      <formula>50</formula>
    </cfRule>
    <cfRule type="cellIs" dxfId="999" priority="2423" stopIfTrue="1" operator="lessThan">
      <formula>50</formula>
    </cfRule>
    <cfRule type="cellIs" dxfId="998" priority="2424" stopIfTrue="1" operator="greaterThanOrEqual">
      <formula>50</formula>
    </cfRule>
  </conditionalFormatting>
  <conditionalFormatting sqref="F771 F773:F774 F776:F778">
    <cfRule type="cellIs" dxfId="997" priority="2419" stopIfTrue="1" operator="greaterThanOrEqual">
      <formula>50</formula>
    </cfRule>
    <cfRule type="cellIs" dxfId="996" priority="2417" stopIfTrue="1" operator="greaterThanOrEqual">
      <formula>50</formula>
    </cfRule>
    <cfRule type="cellIs" dxfId="995" priority="2416" stopIfTrue="1" operator="lessThan">
      <formula>50</formula>
    </cfRule>
    <cfRule type="cellIs" dxfId="994" priority="2415" stopIfTrue="1" operator="lessThan">
      <formula>50</formula>
    </cfRule>
    <cfRule type="cellIs" dxfId="993" priority="2414" stopIfTrue="1" operator="greaterThanOrEqual">
      <formula>50</formula>
    </cfRule>
    <cfRule type="cellIs" dxfId="992" priority="2412" stopIfTrue="1" operator="lessThan">
      <formula>50</formula>
    </cfRule>
    <cfRule type="containsText" dxfId="991" priority="2411" stopIfTrue="1" operator="containsText" text="لم">
      <formula>NOT(ISERROR(SEARCH("لم",F771)))</formula>
    </cfRule>
    <cfRule type="cellIs" dxfId="990" priority="2410" stopIfTrue="1" operator="lessThan">
      <formula>50</formula>
    </cfRule>
    <cfRule type="cellIs" dxfId="989" priority="2413" stopIfTrue="1" operator="lessThan">
      <formula>50</formula>
    </cfRule>
    <cfRule type="cellIs" dxfId="988" priority="2418" stopIfTrue="1" operator="lessThan">
      <formula>50</formula>
    </cfRule>
  </conditionalFormatting>
  <conditionalFormatting sqref="F772">
    <cfRule type="cellIs" dxfId="987" priority="2552" stopIfTrue="1" operator="lessThanOrEqual">
      <formula>49</formula>
    </cfRule>
    <cfRule type="cellIs" dxfId="986" priority="2553" stopIfTrue="1" operator="lessThan">
      <formula>50</formula>
    </cfRule>
  </conditionalFormatting>
  <conditionalFormatting sqref="F773:F774 F771 F776:F778">
    <cfRule type="containsText" dxfId="985" priority="2409" stopIfTrue="1" operator="containsText" text="لم">
      <formula>NOT(ISERROR(SEARCH("لم",F771)))</formula>
    </cfRule>
  </conditionalFormatting>
  <conditionalFormatting sqref="F773:F774">
    <cfRule type="cellIs" dxfId="984" priority="2394" stopIfTrue="1" operator="greaterThanOrEqual">
      <formula>50</formula>
    </cfRule>
    <cfRule type="cellIs" dxfId="983" priority="2396" stopIfTrue="1" operator="lessThan">
      <formula>50</formula>
    </cfRule>
    <cfRule type="cellIs" dxfId="982" priority="2397" stopIfTrue="1" operator="lessThan">
      <formula>50</formula>
    </cfRule>
    <cfRule type="cellIs" dxfId="981" priority="2398" stopIfTrue="1" operator="lessThan">
      <formula>50</formula>
    </cfRule>
    <cfRule type="cellIs" dxfId="980" priority="2399" stopIfTrue="1" operator="greaterThanOrEqual">
      <formula>50</formula>
    </cfRule>
    <cfRule type="cellIs" dxfId="979" priority="2401" stopIfTrue="1" operator="lessThan">
      <formula>5050</formula>
    </cfRule>
    <cfRule type="cellIs" dxfId="978" priority="2402" stopIfTrue="1" operator="greaterThanOrEqual">
      <formula>50</formula>
    </cfRule>
    <cfRule type="cellIs" dxfId="977" priority="2403" stopIfTrue="1" operator="lessThan">
      <formula>50</formula>
    </cfRule>
    <cfRule type="cellIs" dxfId="976" priority="2388" stopIfTrue="1" operator="lessThan">
      <formula>50</formula>
    </cfRule>
    <cfRule type="cellIs" dxfId="975" priority="2389" stopIfTrue="1" operator="greaterThanOrEqual">
      <formula>50</formula>
    </cfRule>
    <cfRule type="cellIs" dxfId="974" priority="2405" stopIfTrue="1" operator="lessThan">
      <formula>50</formula>
    </cfRule>
    <cfRule type="cellIs" dxfId="973" priority="2407" stopIfTrue="1" operator="lessThan">
      <formula>50</formula>
    </cfRule>
    <cfRule type="cellIs" dxfId="972" priority="2408" stopIfTrue="1" operator="greaterThanOrEqual">
      <formula>50</formula>
    </cfRule>
    <cfRule type="cellIs" dxfId="971" priority="2391" stopIfTrue="1" operator="greaterThanOrEqual">
      <formula>50</formula>
    </cfRule>
    <cfRule type="cellIs" dxfId="970" priority="2392" stopIfTrue="1" operator="lessThan">
      <formula>50</formula>
    </cfRule>
    <cfRule type="cellIs" dxfId="969" priority="2390" stopIfTrue="1" operator="lessThan">
      <formula>50</formula>
    </cfRule>
  </conditionalFormatting>
  <conditionalFormatting sqref="F775">
    <cfRule type="cellIs" dxfId="968" priority="2430" stopIfTrue="1" operator="lessThanOrEqual">
      <formula>49</formula>
    </cfRule>
    <cfRule type="cellIs" dxfId="967" priority="2434" stopIfTrue="1" operator="lessThan">
      <formula>50</formula>
    </cfRule>
    <cfRule type="cellIs" dxfId="966" priority="2432" stopIfTrue="1" operator="greaterThanOrEqual">
      <formula>50</formula>
    </cfRule>
    <cfRule type="cellIs" dxfId="965" priority="2431" stopIfTrue="1" operator="lessThan">
      <formula>50</formula>
    </cfRule>
  </conditionalFormatting>
  <conditionalFormatting sqref="F775:F782 E782 F730:F748 F750:F752 F754:F772">
    <cfRule type="cellIs" dxfId="964" priority="2563" stopIfTrue="1" operator="lessThan">
      <formula>50</formula>
    </cfRule>
  </conditionalFormatting>
  <conditionalFormatting sqref="F775:F782 F730:F748 F750:F752 F754:F772">
    <cfRule type="cellIs" dxfId="963" priority="2551" stopIfTrue="1" operator="lessThan">
      <formula>5050</formula>
    </cfRule>
  </conditionalFormatting>
  <conditionalFormatting sqref="F775:F782 F730:F748 F754:F772 F750:F752">
    <cfRule type="cellIs" dxfId="962" priority="2538" stopIfTrue="1" operator="greaterThanOrEqual">
      <formula>50</formula>
    </cfRule>
  </conditionalFormatting>
  <conditionalFormatting sqref="F775:F782">
    <cfRule type="cellIs" dxfId="961" priority="2549" stopIfTrue="1" operator="greaterThanOrEqual">
      <formula>50</formula>
    </cfRule>
    <cfRule type="cellIs" dxfId="960" priority="2558" stopIfTrue="1" operator="lessThan">
      <formula>50</formula>
    </cfRule>
  </conditionalFormatting>
  <conditionalFormatting sqref="F779">
    <cfRule type="cellIs" dxfId="959" priority="2428" stopIfTrue="1" operator="lessThan">
      <formula>50</formula>
    </cfRule>
    <cfRule type="cellIs" dxfId="958" priority="2429" stopIfTrue="1" operator="greaterThanOrEqual">
      <formula>50</formula>
    </cfRule>
    <cfRule type="cellIs" dxfId="957" priority="2427" stopIfTrue="1" operator="lessThanOrEqual">
      <formula>49</formula>
    </cfRule>
  </conditionalFormatting>
  <conditionalFormatting sqref="F780:F782 E782">
    <cfRule type="cellIs" dxfId="956" priority="2561" stopIfTrue="1" operator="lessThan">
      <formula>50</formula>
    </cfRule>
    <cfRule type="cellIs" dxfId="955" priority="2562" stopIfTrue="1" operator="greaterThanOrEqual">
      <formula>50</formula>
    </cfRule>
  </conditionalFormatting>
  <conditionalFormatting sqref="F780:F782">
    <cfRule type="cellIs" dxfId="954" priority="2547" stopIfTrue="1" operator="lessThan">
      <formula>50</formula>
    </cfRule>
    <cfRule type="cellIs" dxfId="953" priority="2557" stopIfTrue="1" operator="lessThan">
      <formula>50</formula>
    </cfRule>
    <cfRule type="containsText" dxfId="952" priority="2537" stopIfTrue="1" operator="containsText" text="لم">
      <formula>NOT(ISERROR(SEARCH("لم",F780)))</formula>
    </cfRule>
    <cfRule type="cellIs" dxfId="951" priority="2536" stopIfTrue="1" operator="lessThan">
      <formula>50</formula>
    </cfRule>
    <cfRule type="containsText" dxfId="950" priority="2535" stopIfTrue="1" operator="containsText" text="لم">
      <formula>NOT(ISERROR(SEARCH("لم",F780)))</formula>
    </cfRule>
    <cfRule type="cellIs" dxfId="949" priority="2548" stopIfTrue="1" operator="lessThan">
      <formula>50</formula>
    </cfRule>
  </conditionalFormatting>
  <conditionalFormatting sqref="F783">
    <cfRule type="cellIs" dxfId="948" priority="1973" stopIfTrue="1" operator="lessThan">
      <formula>50</formula>
    </cfRule>
    <cfRule type="cellIs" dxfId="947" priority="1976" stopIfTrue="1" operator="greaterThanOrEqual">
      <formula>50</formula>
    </cfRule>
    <cfRule type="cellIs" dxfId="946" priority="1975" stopIfTrue="1" operator="lessThan">
      <formula>50</formula>
    </cfRule>
    <cfRule type="cellIs" dxfId="945" priority="1974" stopIfTrue="1" operator="greaterThanOrEqual">
      <formula>50</formula>
    </cfRule>
  </conditionalFormatting>
  <conditionalFormatting sqref="F783:F788">
    <cfRule type="cellIs" dxfId="944" priority="1991" stopIfTrue="1" operator="lessThan">
      <formula>50</formula>
    </cfRule>
    <cfRule type="cellIs" dxfId="943" priority="1990" stopIfTrue="1" operator="lessThan">
      <formula>50</formula>
    </cfRule>
    <cfRule type="cellIs" dxfId="942" priority="1979" stopIfTrue="1" operator="lessThan">
      <formula>50</formula>
    </cfRule>
    <cfRule type="cellIs" dxfId="941" priority="1988" stopIfTrue="1" operator="greaterThanOrEqual">
      <formula>50</formula>
    </cfRule>
    <cfRule type="cellIs" dxfId="940" priority="1986" stopIfTrue="1" operator="lessThan">
      <formula>50</formula>
    </cfRule>
    <cfRule type="cellIs" dxfId="939" priority="1985" stopIfTrue="1" operator="greaterThanOrEqual">
      <formula>50</formula>
    </cfRule>
    <cfRule type="cellIs" dxfId="938" priority="1978" stopIfTrue="1" operator="greaterThanOrEqual">
      <formula>50</formula>
    </cfRule>
    <cfRule type="cellIs" dxfId="937" priority="1977" stopIfTrue="1" operator="lessThan">
      <formula>50</formula>
    </cfRule>
    <cfRule type="cellIs" dxfId="936" priority="1953" stopIfTrue="1" operator="greaterThanOrEqual">
      <formula>50</formula>
    </cfRule>
    <cfRule type="cellIs" dxfId="935" priority="1952" stopIfTrue="1" operator="lessThan">
      <formula>50</formula>
    </cfRule>
    <cfRule type="cellIs" dxfId="934" priority="1995" stopIfTrue="1" operator="lessThan">
      <formula>5050</formula>
    </cfRule>
    <cfRule type="cellIs" dxfId="933" priority="1993" stopIfTrue="1" operator="greaterThanOrEqual">
      <formula>50</formula>
    </cfRule>
    <cfRule type="cellIs" dxfId="932" priority="1992" stopIfTrue="1" operator="lessThan">
      <formula>50</formula>
    </cfRule>
  </conditionalFormatting>
  <conditionalFormatting sqref="F783:F801">
    <cfRule type="cellIs" dxfId="931" priority="1840" stopIfTrue="1" operator="lessThanOrEqual">
      <formula>49</formula>
    </cfRule>
  </conditionalFormatting>
  <conditionalFormatting sqref="F784:F788">
    <cfRule type="cellIs" dxfId="930" priority="1951" stopIfTrue="1" operator="greaterThanOrEqual">
      <formula>50</formula>
    </cfRule>
    <cfRule type="cellIs" dxfId="929" priority="1950" stopIfTrue="1" operator="lessThan">
      <formula>50</formula>
    </cfRule>
  </conditionalFormatting>
  <conditionalFormatting sqref="F784:F802 E789:E816 F806:F810 E818:E888 F819:F835 F840:F855">
    <cfRule type="cellIs" dxfId="928" priority="1858" stopIfTrue="1" operator="greaterThanOrEqual">
      <formula>50</formula>
    </cfRule>
  </conditionalFormatting>
  <conditionalFormatting sqref="F785:F786">
    <cfRule type="cellIs" dxfId="927" priority="1996" stopIfTrue="1" operator="lessThanOrEqual">
      <formula>49</formula>
    </cfRule>
    <cfRule type="cellIs" dxfId="926" priority="1997" stopIfTrue="1" operator="lessThan">
      <formula>50</formula>
    </cfRule>
    <cfRule type="cellIs" dxfId="925" priority="1998" stopIfTrue="1" operator="greaterThanOrEqual">
      <formula>50</formula>
    </cfRule>
  </conditionalFormatting>
  <conditionalFormatting sqref="F785:F788">
    <cfRule type="cellIs" dxfId="924" priority="2006" stopIfTrue="1" operator="greaterThanOrEqual">
      <formula>50</formula>
    </cfRule>
    <cfRule type="cellIs" dxfId="923" priority="2005" stopIfTrue="1" operator="lessThan">
      <formula>50</formula>
    </cfRule>
    <cfRule type="cellIs" dxfId="922" priority="2004" stopIfTrue="1" operator="greaterThanOrEqual">
      <formula>50</formula>
    </cfRule>
    <cfRule type="cellIs" dxfId="921" priority="2003" stopIfTrue="1" operator="lessThan">
      <formula>50</formula>
    </cfRule>
  </conditionalFormatting>
  <conditionalFormatting sqref="F789:F801">
    <cfRule type="cellIs" dxfId="920" priority="1841" stopIfTrue="1" operator="lessThan">
      <formula>50</formula>
    </cfRule>
    <cfRule type="cellIs" dxfId="919" priority="1849" stopIfTrue="1" operator="lessThan">
      <formula>50</formula>
    </cfRule>
    <cfRule type="cellIs" dxfId="918" priority="1850" stopIfTrue="1" operator="greaterThanOrEqual">
      <formula>50</formula>
    </cfRule>
    <cfRule type="cellIs" dxfId="917" priority="1848" stopIfTrue="1" operator="greaterThanOrEqual">
      <formula>50</formula>
    </cfRule>
  </conditionalFormatting>
  <conditionalFormatting sqref="F789:F802 F806:F810 F819:F835 F840:F855">
    <cfRule type="cellIs" dxfId="916" priority="1835" stopIfTrue="1" operator="lessThan">
      <formula>50</formula>
    </cfRule>
    <cfRule type="cellIs" dxfId="915" priority="1836" stopIfTrue="1" operator="lessThan">
      <formula>50</formula>
    </cfRule>
    <cfRule type="cellIs" dxfId="914" priority="1837" stopIfTrue="1" operator="greaterThanOrEqual">
      <formula>50</formula>
    </cfRule>
    <cfRule type="cellIs" dxfId="913" priority="1839" stopIfTrue="1" operator="lessThan">
      <formula>5050</formula>
    </cfRule>
    <cfRule type="cellIs" dxfId="912" priority="1829" stopIfTrue="1" operator="greaterThanOrEqual">
      <formula>50</formula>
    </cfRule>
    <cfRule type="cellIs" dxfId="911" priority="1851" stopIfTrue="1" operator="lessThan">
      <formula>50</formula>
    </cfRule>
    <cfRule type="cellIs" dxfId="910" priority="1830" stopIfTrue="1" operator="lessThan">
      <formula>50</formula>
    </cfRule>
    <cfRule type="cellIs" dxfId="909" priority="1832" stopIfTrue="1" operator="greaterThanOrEqual">
      <formula>50</formula>
    </cfRule>
    <cfRule type="cellIs" dxfId="908" priority="1834" stopIfTrue="1" operator="lessThan">
      <formula>50</formula>
    </cfRule>
  </conditionalFormatting>
  <conditionalFormatting sqref="F789:F802">
    <cfRule type="cellIs" dxfId="907" priority="1842" stopIfTrue="1" operator="greaterThanOrEqual">
      <formula>50</formula>
    </cfRule>
  </conditionalFormatting>
  <conditionalFormatting sqref="F797:F798 F801:F802">
    <cfRule type="cellIs" dxfId="906" priority="1815" stopIfTrue="1" operator="lessThan">
      <formula>50</formula>
    </cfRule>
    <cfRule type="cellIs" dxfId="905" priority="1814" stopIfTrue="1" operator="lessThanOrEqual">
      <formula>49</formula>
    </cfRule>
    <cfRule type="cellIs" dxfId="904" priority="1816" stopIfTrue="1" operator="greaterThanOrEqual">
      <formula>50</formula>
    </cfRule>
  </conditionalFormatting>
  <conditionalFormatting sqref="F797:F798 F810">
    <cfRule type="cellIs" dxfId="903" priority="1799" stopIfTrue="1" operator="lessThan">
      <formula>50</formula>
    </cfRule>
    <cfRule type="cellIs" dxfId="902" priority="1800" stopIfTrue="1" operator="greaterThanOrEqual">
      <formula>50</formula>
    </cfRule>
    <cfRule type="cellIs" dxfId="901" priority="1798" stopIfTrue="1" operator="greaterThanOrEqual">
      <formula>50</formula>
    </cfRule>
  </conditionalFormatting>
  <conditionalFormatting sqref="F797:F802 F806:F810 F819:F835 F837:F847 F858:F862">
    <cfRule type="cellIs" dxfId="900" priority="1796" stopIfTrue="1" operator="lessThan">
      <formula>50</formula>
    </cfRule>
  </conditionalFormatting>
  <conditionalFormatting sqref="F799:F802 F806:F809 F819:F835 F837:F847 F858:F862">
    <cfRule type="cellIs" dxfId="899" priority="1795" stopIfTrue="1" operator="greaterThanOrEqual">
      <formula>50</formula>
    </cfRule>
  </conditionalFormatting>
  <conditionalFormatting sqref="F800 F808 F814 F820 F839 F846">
    <cfRule type="cellIs" dxfId="898" priority="1749" stopIfTrue="1" operator="greaterThanOrEqual">
      <formula>50</formula>
    </cfRule>
    <cfRule type="cellIs" dxfId="897" priority="1748" stopIfTrue="1" operator="lessThan">
      <formula>50</formula>
    </cfRule>
  </conditionalFormatting>
  <conditionalFormatting sqref="F800">
    <cfRule type="cellIs" dxfId="896" priority="1566" stopIfTrue="1" operator="lessThan">
      <formula>50</formula>
    </cfRule>
    <cfRule type="cellIs" dxfId="895" priority="1564" stopIfTrue="1" operator="greaterThanOrEqual">
      <formula>50</formula>
    </cfRule>
    <cfRule type="cellIs" dxfId="894" priority="1563" stopIfTrue="1" operator="lessThan">
      <formula>50</formula>
    </cfRule>
    <cfRule type="cellIs" dxfId="893" priority="1562" stopIfTrue="1" operator="greaterThanOrEqual">
      <formula>50</formula>
    </cfRule>
    <cfRule type="cellIs" dxfId="892" priority="1561" stopIfTrue="1" operator="lessThan">
      <formula>50</formula>
    </cfRule>
    <cfRule type="cellIs" dxfId="891" priority="1567" stopIfTrue="1" operator="greaterThanOrEqual">
      <formula>50</formula>
    </cfRule>
    <cfRule type="cellIs" dxfId="890" priority="1565" stopIfTrue="1" operator="lessThanOrEqual">
      <formula>49</formula>
    </cfRule>
  </conditionalFormatting>
  <conditionalFormatting sqref="F803:F805">
    <cfRule type="cellIs" dxfId="889" priority="1584" stopIfTrue="1" operator="greaterThanOrEqual">
      <formula>50</formula>
    </cfRule>
    <cfRule type="cellIs" dxfId="888" priority="1572" stopIfTrue="1" operator="greaterThanOrEqual">
      <formula>50</formula>
    </cfRule>
    <cfRule type="cellIs" dxfId="887" priority="1571" stopIfTrue="1" operator="lessThan">
      <formula>50</formula>
    </cfRule>
    <cfRule type="cellIs" dxfId="886" priority="1587" stopIfTrue="1" operator="greaterThanOrEqual">
      <formula>50</formula>
    </cfRule>
    <cfRule type="cellIs" dxfId="885" priority="1570" stopIfTrue="1" operator="greaterThanOrEqual">
      <formula>50</formula>
    </cfRule>
    <cfRule type="cellIs" dxfId="884" priority="1569" stopIfTrue="1" operator="lessThan">
      <formula>50</formula>
    </cfRule>
    <cfRule type="cellIs" dxfId="883" priority="1577" stopIfTrue="1" operator="lessThan">
      <formula>50</formula>
    </cfRule>
    <cfRule type="cellIs" dxfId="882" priority="1576" stopIfTrue="1" operator="greaterThanOrEqual">
      <formula>50</formula>
    </cfRule>
    <cfRule type="cellIs" dxfId="881" priority="1574" stopIfTrue="1" operator="lessThan">
      <formula>50</formula>
    </cfRule>
    <cfRule type="cellIs" dxfId="880" priority="1579" stopIfTrue="1" operator="greaterThanOrEqual">
      <formula>50</formula>
    </cfRule>
    <cfRule type="cellIs" dxfId="879" priority="1581" stopIfTrue="1" operator="lessThan">
      <formula>50</formula>
    </cfRule>
    <cfRule type="cellIs" dxfId="878" priority="1586" stopIfTrue="1" operator="lessThan">
      <formula>5050</formula>
    </cfRule>
    <cfRule type="cellIs" dxfId="877" priority="1582" stopIfTrue="1" operator="lessThan">
      <formula>50</formula>
    </cfRule>
    <cfRule type="cellIs" dxfId="876" priority="1573" stopIfTrue="1" operator="lessThan">
      <formula>50</formula>
    </cfRule>
    <cfRule type="cellIs" dxfId="875" priority="1583" stopIfTrue="1" operator="lessThan">
      <formula>50</formula>
    </cfRule>
  </conditionalFormatting>
  <conditionalFormatting sqref="F803:F806">
    <cfRule type="cellIs" dxfId="874" priority="1568" stopIfTrue="1" operator="lessThanOrEqual">
      <formula>49</formula>
    </cfRule>
    <cfRule type="cellIs" dxfId="873" priority="1588" stopIfTrue="1" operator="lessThan">
      <formula>50</formula>
    </cfRule>
    <cfRule type="cellIs" dxfId="872" priority="1591" stopIfTrue="1" operator="greaterThanOrEqual">
      <formula>50</formula>
    </cfRule>
  </conditionalFormatting>
  <conditionalFormatting sqref="F806:F810 F819:F835 F840:F855 E789:E816 E818:E888">
    <cfRule type="cellIs" dxfId="871" priority="1843" stopIfTrue="1" operator="greaterThanOrEqual">
      <formula>50</formula>
    </cfRule>
  </conditionalFormatting>
  <conditionalFormatting sqref="F811 F813:F814 F816:F817 F851:F855">
    <cfRule type="cellIs" dxfId="870" priority="1755" stopIfTrue="1" operator="lessThan">
      <formula>50</formula>
    </cfRule>
  </conditionalFormatting>
  <conditionalFormatting sqref="F811 F837:F839">
    <cfRule type="cellIs" dxfId="869" priority="1760" stopIfTrue="1" operator="lessThan">
      <formula>50</formula>
    </cfRule>
    <cfRule type="cellIs" dxfId="868" priority="1761" stopIfTrue="1" operator="greaterThanOrEqual">
      <formula>50</formula>
    </cfRule>
  </conditionalFormatting>
  <conditionalFormatting sqref="F811 F839">
    <cfRule type="cellIs" dxfId="867" priority="1743" stopIfTrue="1" operator="lessThan">
      <formula>50</formula>
    </cfRule>
    <cfRule type="cellIs" dxfId="866" priority="1756" stopIfTrue="1" operator="lessThan">
      <formula>50</formula>
    </cfRule>
    <cfRule type="cellIs" dxfId="865" priority="1744" stopIfTrue="1" operator="greaterThanOrEqual">
      <formula>50</formula>
    </cfRule>
    <cfRule type="cellIs" dxfId="864" priority="1746" stopIfTrue="1" operator="lessThan">
      <formula>5050</formula>
    </cfRule>
    <cfRule type="cellIs" dxfId="863" priority="1739" stopIfTrue="1" operator="greaterThanOrEqual">
      <formula>50</formula>
    </cfRule>
    <cfRule type="cellIs" dxfId="862" priority="1742" stopIfTrue="1" operator="lessThan">
      <formula>50</formula>
    </cfRule>
    <cfRule type="cellIs" dxfId="861" priority="1737" stopIfTrue="1" operator="lessThan">
      <formula>50</formula>
    </cfRule>
    <cfRule type="cellIs" dxfId="860" priority="1741" stopIfTrue="1" operator="lessThan">
      <formula>50</formula>
    </cfRule>
    <cfRule type="cellIs" dxfId="859" priority="1751" stopIfTrue="1" operator="lessThan">
      <formula>50</formula>
    </cfRule>
  </conditionalFormatting>
  <conditionalFormatting sqref="F811">
    <cfRule type="cellIs" dxfId="858" priority="1736" stopIfTrue="1" operator="greaterThanOrEqual">
      <formula>50</formula>
    </cfRule>
    <cfRule type="cellIs" dxfId="857" priority="1750" stopIfTrue="1" operator="greaterThanOrEqual">
      <formula>50</formula>
    </cfRule>
  </conditionalFormatting>
  <conditionalFormatting sqref="F813:F814 F816:F817 F811">
    <cfRule type="cellIs" dxfId="856" priority="1754" stopIfTrue="1" operator="greaterThanOrEqual">
      <formula>50</formula>
    </cfRule>
  </conditionalFormatting>
  <conditionalFormatting sqref="F813:F814 F816:F817 F837:F838">
    <cfRule type="cellIs" dxfId="855" priority="1792" stopIfTrue="1" operator="lessThan">
      <formula>50</formula>
    </cfRule>
    <cfRule type="cellIs" dxfId="854" priority="1793" stopIfTrue="1" operator="greaterThanOrEqual">
      <formula>50</formula>
    </cfRule>
    <cfRule type="cellIs" dxfId="853" priority="1790" stopIfTrue="1" operator="lessThan">
      <formula>50</formula>
    </cfRule>
    <cfRule type="cellIs" dxfId="852" priority="1783" stopIfTrue="1" operator="lessThan">
      <formula>50</formula>
    </cfRule>
    <cfRule type="cellIs" dxfId="851" priority="1782" stopIfTrue="1" operator="greaterThanOrEqual">
      <formula>50</formula>
    </cfRule>
    <cfRule type="cellIs" dxfId="850" priority="1778" stopIfTrue="1" operator="lessThan">
      <formula>5050</formula>
    </cfRule>
    <cfRule type="cellIs" dxfId="849" priority="1771" stopIfTrue="1" operator="lessThan">
      <formula>50</formula>
    </cfRule>
    <cfRule type="cellIs" dxfId="848" priority="1772" stopIfTrue="1" operator="lessThan">
      <formula>50</formula>
    </cfRule>
    <cfRule type="cellIs" dxfId="847" priority="1773" stopIfTrue="1" operator="greaterThanOrEqual">
      <formula>50</formula>
    </cfRule>
    <cfRule type="cellIs" dxfId="846" priority="1770" stopIfTrue="1" operator="lessThan">
      <formula>50</formula>
    </cfRule>
  </conditionalFormatting>
  <conditionalFormatting sqref="F813:F814 F816:F817">
    <cfRule type="cellIs" dxfId="845" priority="1768" stopIfTrue="1" operator="greaterThanOrEqual">
      <formula>50</formula>
    </cfRule>
    <cfRule type="cellIs" dxfId="844" priority="1753" stopIfTrue="1" operator="lessThan">
      <formula>50</formula>
    </cfRule>
    <cfRule type="cellIs" dxfId="843" priority="1765" stopIfTrue="1" operator="greaterThanOrEqual">
      <formula>50</formula>
    </cfRule>
    <cfRule type="cellIs" dxfId="842" priority="1766" stopIfTrue="1" operator="lessThan">
      <formula>50</formula>
    </cfRule>
  </conditionalFormatting>
  <conditionalFormatting sqref="F814 F846 F824 F806">
    <cfRule type="cellIs" dxfId="841" priority="1759" stopIfTrue="1" operator="lessThan">
      <formula>50</formula>
    </cfRule>
  </conditionalFormatting>
  <conditionalFormatting sqref="F814">
    <cfRule type="cellIs" dxfId="840" priority="1624" stopIfTrue="1" operator="greaterThanOrEqual">
      <formula>50</formula>
    </cfRule>
    <cfRule type="cellIs" dxfId="839" priority="1632" stopIfTrue="1" operator="lessThan">
      <formula>50</formula>
    </cfRule>
    <cfRule type="cellIs" dxfId="838" priority="1758" stopIfTrue="1" operator="greaterThanOrEqual">
      <formula>50</formula>
    </cfRule>
    <cfRule type="cellIs" dxfId="837" priority="1621" stopIfTrue="1" operator="lessThan">
      <formula>50</formula>
    </cfRule>
    <cfRule type="cellIs" dxfId="836" priority="1622" stopIfTrue="1" operator="lessThan">
      <formula>50</formula>
    </cfRule>
    <cfRule type="cellIs" dxfId="835" priority="1633" stopIfTrue="1" operator="greaterThanOrEqual">
      <formula>50</formula>
    </cfRule>
    <cfRule type="cellIs" dxfId="834" priority="1623" stopIfTrue="1" operator="lessThan">
      <formula>50</formula>
    </cfRule>
    <cfRule type="cellIs" dxfId="833" priority="1626" stopIfTrue="1" operator="lessThan">
      <formula>5050</formula>
    </cfRule>
    <cfRule type="cellIs" dxfId="832" priority="1627" stopIfTrue="1" operator="greaterThanOrEqual">
      <formula>50</formula>
    </cfRule>
    <cfRule type="cellIs" dxfId="831" priority="1628" stopIfTrue="1" operator="lessThan">
      <formula>50</formula>
    </cfRule>
    <cfRule type="cellIs" dxfId="830" priority="1630" stopIfTrue="1" operator="lessThan">
      <formula>50</formula>
    </cfRule>
  </conditionalFormatting>
  <conditionalFormatting sqref="F814:F815">
    <cfRule type="cellIs" dxfId="829" priority="1539" stopIfTrue="1" operator="greaterThanOrEqual">
      <formula>50</formula>
    </cfRule>
    <cfRule type="cellIs" dxfId="828" priority="1538" stopIfTrue="1" operator="lessThan">
      <formula>50</formula>
    </cfRule>
    <cfRule type="cellIs" dxfId="827" priority="1515" stopIfTrue="1" operator="greaterThanOrEqual">
      <formula>50</formula>
    </cfRule>
  </conditionalFormatting>
  <conditionalFormatting sqref="F815">
    <cfRule type="cellIs" dxfId="826" priority="1530" stopIfTrue="1" operator="lessThan">
      <formula>50</formula>
    </cfRule>
    <cfRule type="cellIs" dxfId="825" priority="1528" stopIfTrue="1" operator="greaterThanOrEqual">
      <formula>50</formula>
    </cfRule>
    <cfRule type="cellIs" dxfId="824" priority="1527" stopIfTrue="1" operator="lessThan">
      <formula>50</formula>
    </cfRule>
    <cfRule type="cellIs" dxfId="823" priority="1526" stopIfTrue="1" operator="lessThanOrEqual">
      <formula>49</formula>
    </cfRule>
    <cfRule type="cellIs" dxfId="822" priority="1536" stopIfTrue="1" operator="lessThan">
      <formula>50</formula>
    </cfRule>
    <cfRule type="cellIs" dxfId="821" priority="1516" stopIfTrue="1" operator="lessThan">
      <formula>50</formula>
    </cfRule>
    <cfRule type="cellIs" dxfId="820" priority="1518" stopIfTrue="1" operator="greaterThanOrEqual">
      <formula>50</formula>
    </cfRule>
    <cfRule type="cellIs" dxfId="819" priority="1535" stopIfTrue="1" operator="greaterThanOrEqual">
      <formula>50</formula>
    </cfRule>
    <cfRule type="cellIs" dxfId="818" priority="1534" stopIfTrue="1" operator="lessThan">
      <formula>50</formula>
    </cfRule>
    <cfRule type="cellIs" dxfId="817" priority="1533" stopIfTrue="1" operator="greaterThanOrEqual">
      <formula>50</formula>
    </cfRule>
    <cfRule type="cellIs" dxfId="816" priority="1520" stopIfTrue="1" operator="lessThan">
      <formula>50</formula>
    </cfRule>
    <cfRule type="cellIs" dxfId="815" priority="1525" stopIfTrue="1" operator="lessThan">
      <formula>5050</formula>
    </cfRule>
    <cfRule type="cellIs" dxfId="814" priority="1523" stopIfTrue="1" operator="greaterThanOrEqual">
      <formula>50</formula>
    </cfRule>
    <cfRule type="cellIs" dxfId="813" priority="1522" stopIfTrue="1" operator="lessThan">
      <formula>50</formula>
    </cfRule>
    <cfRule type="cellIs" dxfId="812" priority="1521" stopIfTrue="1" operator="lessThan">
      <formula>50</formula>
    </cfRule>
  </conditionalFormatting>
  <conditionalFormatting sqref="F817:F818 F836">
    <cfRule type="cellIs" dxfId="811" priority="1734" stopIfTrue="1" operator="lessThan">
      <formula>50</formula>
    </cfRule>
    <cfRule type="cellIs" dxfId="810" priority="1735" stopIfTrue="1" operator="greaterThanOrEqual">
      <formula>50</formula>
    </cfRule>
  </conditionalFormatting>
  <conditionalFormatting sqref="F818 F836">
    <cfRule type="cellIs" dxfId="809" priority="1722" stopIfTrue="1" operator="greaterThanOrEqual">
      <formula>50</formula>
    </cfRule>
    <cfRule type="cellIs" dxfId="808" priority="1724" stopIfTrue="1" operator="lessThan">
      <formula>5050</formula>
    </cfRule>
    <cfRule type="cellIs" dxfId="807" priority="1726" stopIfTrue="1" operator="lessThan">
      <formula>50</formula>
    </cfRule>
    <cfRule type="cellIs" dxfId="806" priority="1729" stopIfTrue="1" operator="greaterThanOrEqual">
      <formula>50</formula>
    </cfRule>
    <cfRule type="cellIs" dxfId="805" priority="1730" stopIfTrue="1" operator="lessThan">
      <formula>50</formula>
    </cfRule>
    <cfRule type="cellIs" dxfId="804" priority="1731" stopIfTrue="1" operator="greaterThanOrEqual">
      <formula>50</formula>
    </cfRule>
    <cfRule type="cellIs" dxfId="803" priority="1732" stopIfTrue="1" operator="lessThan">
      <formula>50</formula>
    </cfRule>
    <cfRule type="cellIs" dxfId="802" priority="1725" stopIfTrue="1" operator="greaterThanOrEqual">
      <formula>50</formula>
    </cfRule>
    <cfRule type="cellIs" dxfId="801" priority="1715" stopIfTrue="1" operator="lessThan">
      <formula>50</formula>
    </cfRule>
    <cfRule type="cellIs" dxfId="800" priority="1717" stopIfTrue="1" operator="greaterThanOrEqual">
      <formula>50</formula>
    </cfRule>
    <cfRule type="cellIs" dxfId="799" priority="1719" stopIfTrue="1" operator="lessThan">
      <formula>50</formula>
    </cfRule>
    <cfRule type="cellIs" dxfId="798" priority="1720" stopIfTrue="1" operator="lessThan">
      <formula>50</formula>
    </cfRule>
    <cfRule type="cellIs" dxfId="797" priority="1721" stopIfTrue="1" operator="lessThan">
      <formula>50</formula>
    </cfRule>
  </conditionalFormatting>
  <conditionalFormatting sqref="F818 F836:F839">
    <cfRule type="cellIs" dxfId="796" priority="1714" stopIfTrue="1" operator="greaterThanOrEqual">
      <formula>50</formula>
    </cfRule>
  </conditionalFormatting>
  <conditionalFormatting sqref="F823 F833:F834 F844 F846">
    <cfRule type="cellIs" dxfId="795" priority="1642" stopIfTrue="1" operator="greaterThanOrEqual">
      <formula>50</formula>
    </cfRule>
    <cfRule type="cellIs" dxfId="794" priority="1644" stopIfTrue="1" operator="lessThan">
      <formula>5050</formula>
    </cfRule>
    <cfRule type="cellIs" dxfId="793" priority="1651" stopIfTrue="1" operator="lessThan">
      <formula>50</formula>
    </cfRule>
    <cfRule type="cellIs" dxfId="792" priority="1634" stopIfTrue="1" operator="greaterThanOrEqual">
      <formula>50</formula>
    </cfRule>
    <cfRule type="cellIs" dxfId="791" priority="1637" stopIfTrue="1" operator="greaterThanOrEqual">
      <formula>50</formula>
    </cfRule>
    <cfRule type="cellIs" dxfId="790" priority="1635" stopIfTrue="1" operator="lessThan">
      <formula>50</formula>
    </cfRule>
    <cfRule type="cellIs" dxfId="789" priority="1640" stopIfTrue="1" operator="lessThan">
      <formula>50</formula>
    </cfRule>
    <cfRule type="cellIs" dxfId="788" priority="1641" stopIfTrue="1" operator="lessThan">
      <formula>50</formula>
    </cfRule>
    <cfRule type="cellIs" dxfId="787" priority="1639" stopIfTrue="1" operator="lessThan">
      <formula>50</formula>
    </cfRule>
  </conditionalFormatting>
  <conditionalFormatting sqref="F823 F833:F834 F844">
    <cfRule type="cellIs" dxfId="786" priority="1647" stopIfTrue="1" operator="greaterThanOrEqual">
      <formula>50</formula>
    </cfRule>
    <cfRule type="cellIs" dxfId="785" priority="1646" stopIfTrue="1" operator="lessThan">
      <formula>50</formula>
    </cfRule>
    <cfRule type="cellIs" dxfId="784" priority="1653" stopIfTrue="1" operator="greaterThanOrEqual">
      <formula>50</formula>
    </cfRule>
    <cfRule type="cellIs" dxfId="783" priority="1654" stopIfTrue="1" operator="lessThan">
      <formula>50</formula>
    </cfRule>
  </conditionalFormatting>
  <conditionalFormatting sqref="F823:F824 F833:F834 F844 F846">
    <cfRule type="cellIs" dxfId="782" priority="1655" stopIfTrue="1" operator="lessThan">
      <formula>50</formula>
    </cfRule>
    <cfRule type="cellIs" dxfId="781" priority="1656" stopIfTrue="1" operator="greaterThanOrEqual">
      <formula>50</formula>
    </cfRule>
  </conditionalFormatting>
  <conditionalFormatting sqref="F823:F824 F833:F834 F844">
    <cfRule type="cellIs" dxfId="780" priority="1645" stopIfTrue="1" operator="lessThanOrEqual">
      <formula>49</formula>
    </cfRule>
  </conditionalFormatting>
  <conditionalFormatting sqref="F834">
    <cfRule type="cellIs" dxfId="779" priority="1712" stopIfTrue="1" operator="lessThan">
      <formula>50</formula>
    </cfRule>
    <cfRule type="cellIs" dxfId="778" priority="1711" stopIfTrue="1" operator="greaterThanOrEqual">
      <formula>50</formula>
    </cfRule>
    <cfRule type="cellIs" dxfId="777" priority="1709" stopIfTrue="1" operator="lessThan">
      <formula>50</formula>
    </cfRule>
    <cfRule type="cellIs" dxfId="776" priority="1713" stopIfTrue="1" operator="greaterThanOrEqual">
      <formula>50</formula>
    </cfRule>
  </conditionalFormatting>
  <conditionalFormatting sqref="F837:F847 F858:F862 F806:F809 F819:F835 F799:F802">
    <cfRule type="cellIs" dxfId="775" priority="1794" stopIfTrue="1" operator="lessThan">
      <formula>50</formula>
    </cfRule>
  </conditionalFormatting>
  <conditionalFormatting sqref="F839 F846 F814 F800 F808 F820">
    <cfRule type="cellIs" dxfId="774" priority="1747" stopIfTrue="1" operator="lessThanOrEqual">
      <formula>49</formula>
    </cfRule>
  </conditionalFormatting>
  <conditionalFormatting sqref="F846 F823 F833:F834 F844">
    <cfRule type="cellIs" dxfId="773" priority="1649" stopIfTrue="1" operator="lessThan">
      <formula>50</formula>
    </cfRule>
  </conditionalFormatting>
  <conditionalFormatting sqref="F846">
    <cfRule type="cellIs" dxfId="772" priority="1648" stopIfTrue="1" operator="greaterThanOrEqual">
      <formula>50</formula>
    </cfRule>
  </conditionalFormatting>
  <conditionalFormatting sqref="F848:F850">
    <cfRule type="cellIs" dxfId="771" priority="1706" stopIfTrue="1" operator="greaterThanOrEqual">
      <formula>50</formula>
    </cfRule>
    <cfRule type="cellIs" dxfId="770" priority="1705" stopIfTrue="1" operator="lessThan">
      <formula>50</formula>
    </cfRule>
  </conditionalFormatting>
  <conditionalFormatting sqref="F848:F852">
    <cfRule type="cellIs" dxfId="769" priority="1689" stopIfTrue="1" operator="lessThanOrEqual">
      <formula>49</formula>
    </cfRule>
    <cfRule type="cellIs" dxfId="768" priority="1694" stopIfTrue="1" operator="lessThan">
      <formula>50</formula>
    </cfRule>
    <cfRule type="cellIs" dxfId="767" priority="1695" stopIfTrue="1" operator="greaterThanOrEqual">
      <formula>50</formula>
    </cfRule>
  </conditionalFormatting>
  <conditionalFormatting sqref="F848:F855">
    <cfRule type="cellIs" dxfId="766" priority="1708" stopIfTrue="1" operator="greaterThanOrEqual">
      <formula>50</formula>
    </cfRule>
    <cfRule type="cellIs" dxfId="765" priority="1707" stopIfTrue="1" operator="lessThan">
      <formula>50</formula>
    </cfRule>
  </conditionalFormatting>
  <conditionalFormatting sqref="F852">
    <cfRule type="cellIs" dxfId="764" priority="1692" stopIfTrue="1" operator="lessThan">
      <formula>50</formula>
    </cfRule>
    <cfRule type="cellIs" dxfId="763" priority="1690" stopIfTrue="1" operator="lessThan">
      <formula>50</formula>
    </cfRule>
    <cfRule type="cellIs" dxfId="762" priority="1691" stopIfTrue="1" operator="greaterThanOrEqual">
      <formula>50</formula>
    </cfRule>
    <cfRule type="cellIs" dxfId="761" priority="1693" stopIfTrue="1" operator="greaterThanOrEqual">
      <formula>50</formula>
    </cfRule>
  </conditionalFormatting>
  <conditionalFormatting sqref="F854 F856:F860">
    <cfRule type="cellIs" dxfId="760" priority="1683" stopIfTrue="1" operator="greaterThanOrEqual">
      <formula>50</formula>
    </cfRule>
    <cfRule type="cellIs" dxfId="759" priority="1688" stopIfTrue="1" operator="greaterThanOrEqual">
      <formula>50</formula>
    </cfRule>
    <cfRule type="cellIs" dxfId="758" priority="1687" stopIfTrue="1" operator="lessThan">
      <formula>50</formula>
    </cfRule>
    <cfRule type="cellIs" dxfId="757" priority="1686" stopIfTrue="1" operator="greaterThanOrEqual">
      <formula>50</formula>
    </cfRule>
    <cfRule type="cellIs" dxfId="756" priority="1685" stopIfTrue="1" operator="lessThan">
      <formula>50</formula>
    </cfRule>
    <cfRule type="cellIs" dxfId="755" priority="1684" stopIfTrue="1" operator="lessThan">
      <formula>50</formula>
    </cfRule>
    <cfRule type="cellIs" dxfId="754" priority="1682" stopIfTrue="1" operator="lessThan">
      <formula>50</formula>
    </cfRule>
    <cfRule type="cellIs" dxfId="753" priority="1679" stopIfTrue="1" operator="lessThan">
      <formula>50</formula>
    </cfRule>
    <cfRule type="containsText" dxfId="752" priority="1680" stopIfTrue="1" operator="containsText" text="لم">
      <formula>NOT(ISERROR(SEARCH("لم",F854)))</formula>
    </cfRule>
    <cfRule type="cellIs" dxfId="751" priority="1681" stopIfTrue="1" operator="lessThan">
      <formula>50</formula>
    </cfRule>
  </conditionalFormatting>
  <conditionalFormatting sqref="F855">
    <cfRule type="cellIs" dxfId="750" priority="1781" stopIfTrue="1" operator="greaterThanOrEqual">
      <formula>50</formula>
    </cfRule>
    <cfRule type="cellIs" dxfId="749" priority="1780" stopIfTrue="1" operator="lessThan">
      <formula>50</formula>
    </cfRule>
    <cfRule type="cellIs" dxfId="748" priority="1779" stopIfTrue="1" operator="lessThanOrEqual">
      <formula>49</formula>
    </cfRule>
  </conditionalFormatting>
  <conditionalFormatting sqref="F856:F857">
    <cfRule type="cellIs" dxfId="747" priority="1677" stopIfTrue="1" operator="greaterThanOrEqual">
      <formula>50</formula>
    </cfRule>
    <cfRule type="cellIs" dxfId="746" priority="1670" stopIfTrue="1" operator="lessThan">
      <formula>5050</formula>
    </cfRule>
    <cfRule type="cellIs" dxfId="745" priority="1676" stopIfTrue="1" operator="lessThan">
      <formula>50</formula>
    </cfRule>
    <cfRule type="cellIs" dxfId="744" priority="1668" stopIfTrue="1" operator="greaterThanOrEqual">
      <formula>50</formula>
    </cfRule>
    <cfRule type="cellIs" dxfId="743" priority="1671" stopIfTrue="1" operator="greaterThanOrEqual">
      <formula>50</formula>
    </cfRule>
    <cfRule type="cellIs" dxfId="742" priority="1667" stopIfTrue="1" operator="lessThan">
      <formula>50</formula>
    </cfRule>
    <cfRule type="cellIs" dxfId="741" priority="1666" stopIfTrue="1" operator="lessThan">
      <formula>50</formula>
    </cfRule>
    <cfRule type="cellIs" dxfId="740" priority="1674" stopIfTrue="1" operator="lessThan">
      <formula>50</formula>
    </cfRule>
    <cfRule type="cellIs" dxfId="739" priority="1665" stopIfTrue="1" operator="lessThan">
      <formula>50</formula>
    </cfRule>
    <cfRule type="cellIs" dxfId="738" priority="1659" stopIfTrue="1" operator="lessThan">
      <formula>50</formula>
    </cfRule>
    <cfRule type="cellIs" dxfId="737" priority="1658" stopIfTrue="1" operator="greaterThanOrEqual">
      <formula>50</formula>
    </cfRule>
    <cfRule type="cellIs" dxfId="736" priority="1663" stopIfTrue="1" operator="greaterThanOrEqual">
      <formula>50</formula>
    </cfRule>
    <cfRule type="cellIs" dxfId="735" priority="1661" stopIfTrue="1" operator="lessThan">
      <formula>50</formula>
    </cfRule>
    <cfRule type="cellIs" dxfId="734" priority="1660" stopIfTrue="1" operator="greaterThanOrEqual">
      <formula>50</formula>
    </cfRule>
    <cfRule type="cellIs" dxfId="733" priority="1672" stopIfTrue="1" operator="lessThan">
      <formula>50</formula>
    </cfRule>
    <cfRule type="cellIs" dxfId="732" priority="1657" stopIfTrue="1" operator="lessThan">
      <formula>50</formula>
    </cfRule>
  </conditionalFormatting>
  <conditionalFormatting sqref="F856:F860 F854">
    <cfRule type="containsText" dxfId="731" priority="1678" stopIfTrue="1" operator="containsText" text="لم">
      <formula>NOT(ISERROR(SEARCH("لم",F854)))</formula>
    </cfRule>
  </conditionalFormatting>
  <conditionalFormatting sqref="F858:F862">
    <cfRule type="cellIs" dxfId="730" priority="1806" stopIfTrue="1" operator="greaterThanOrEqual">
      <formula>50</formula>
    </cfRule>
    <cfRule type="cellIs" dxfId="729" priority="1804" stopIfTrue="1" operator="lessThan">
      <formula>50</formula>
    </cfRule>
    <cfRule type="cellIs" dxfId="728" priority="1803" stopIfTrue="1" operator="greaterThanOrEqual">
      <formula>50</formula>
    </cfRule>
    <cfRule type="cellIs" dxfId="727" priority="1801" stopIfTrue="1" operator="lessThan">
      <formula>50</formula>
    </cfRule>
    <cfRule type="cellIs" dxfId="726" priority="1808" stopIfTrue="1" operator="lessThan">
      <formula>50</formula>
    </cfRule>
    <cfRule type="cellIs" dxfId="725" priority="1813" stopIfTrue="1" operator="lessThan">
      <formula>5050</formula>
    </cfRule>
    <cfRule type="cellIs" dxfId="724" priority="1821" stopIfTrue="1" operator="greaterThanOrEqual">
      <formula>50</formula>
    </cfRule>
    <cfRule type="cellIs" dxfId="723" priority="1818" stopIfTrue="1" operator="lessThan">
      <formula>50</formula>
    </cfRule>
    <cfRule type="cellIs" dxfId="722" priority="1817" stopIfTrue="1" operator="greaterThanOrEqual">
      <formula>50</formula>
    </cfRule>
    <cfRule type="cellIs" dxfId="721" priority="1811" stopIfTrue="1" operator="greaterThanOrEqual">
      <formula>50</formula>
    </cfRule>
    <cfRule type="cellIs" dxfId="720" priority="1810" stopIfTrue="1" operator="lessThan">
      <formula>50</formula>
    </cfRule>
    <cfRule type="cellIs" dxfId="719" priority="1809" stopIfTrue="1" operator="lessThan">
      <formula>50</formula>
    </cfRule>
  </conditionalFormatting>
  <conditionalFormatting sqref="F861">
    <cfRule type="cellIs" dxfId="718" priority="1698" stopIfTrue="1" operator="greaterThanOrEqual">
      <formula>50</formula>
    </cfRule>
    <cfRule type="cellIs" dxfId="717" priority="1697" stopIfTrue="1" operator="lessThan">
      <formula>50</formula>
    </cfRule>
    <cfRule type="cellIs" dxfId="716" priority="1696" stopIfTrue="1" operator="lessThanOrEqual">
      <formula>49</formula>
    </cfRule>
  </conditionalFormatting>
  <conditionalFormatting sqref="F862">
    <cfRule type="cellIs" dxfId="715" priority="1775" stopIfTrue="1" operator="lessThan">
      <formula>50</formula>
    </cfRule>
    <cfRule type="cellIs" dxfId="714" priority="1763" stopIfTrue="1" operator="lessThan">
      <formula>50</formula>
    </cfRule>
    <cfRule type="cellIs" dxfId="713" priority="1787" stopIfTrue="1" operator="greaterThanOrEqual">
      <formula>50</formula>
    </cfRule>
    <cfRule type="cellIs" dxfId="712" priority="1788" stopIfTrue="1" operator="lessThan">
      <formula>50</formula>
    </cfRule>
    <cfRule type="containsText" dxfId="711" priority="1762" stopIfTrue="1" operator="containsText" text="لم">
      <formula>NOT(ISERROR(SEARCH("لم",F862)))</formula>
    </cfRule>
    <cfRule type="containsText" dxfId="710" priority="1764" stopIfTrue="1" operator="containsText" text="لم">
      <formula>NOT(ISERROR(SEARCH("لم",F862)))</formula>
    </cfRule>
    <cfRule type="cellIs" dxfId="709" priority="1774" stopIfTrue="1" operator="lessThan">
      <formula>50</formula>
    </cfRule>
    <cfRule type="cellIs" dxfId="708" priority="1786" stopIfTrue="1" operator="lessThan">
      <formula>50</formula>
    </cfRule>
    <cfRule type="cellIs" dxfId="707" priority="1776" stopIfTrue="1" operator="greaterThanOrEqual">
      <formula>50</formula>
    </cfRule>
    <cfRule type="cellIs" dxfId="706" priority="1789" stopIfTrue="1" operator="greaterThanOrEqual">
      <formula>50</formula>
    </cfRule>
    <cfRule type="cellIs" dxfId="705" priority="1784" stopIfTrue="1" operator="lessThan">
      <formula>50</formula>
    </cfRule>
  </conditionalFormatting>
  <conditionalFormatting sqref="F888">
    <cfRule type="cellIs" dxfId="704" priority="1496" stopIfTrue="1" operator="lessThan">
      <formula>50</formula>
    </cfRule>
    <cfRule type="cellIs" dxfId="703" priority="1505" stopIfTrue="1" operator="lessThan">
      <formula>50</formula>
    </cfRule>
    <cfRule type="cellIs" dxfId="702" priority="1495" stopIfTrue="1" operator="lessThan">
      <formula>50</formula>
    </cfRule>
    <cfRule type="cellIs" dxfId="701" priority="1500" stopIfTrue="1" operator="lessThan">
      <formula>5050</formula>
    </cfRule>
    <cfRule type="cellIs" dxfId="700" priority="1509" stopIfTrue="1" operator="lessThan">
      <formula>50</formula>
    </cfRule>
    <cfRule type="cellIs" dxfId="699" priority="1503" stopIfTrue="1" operator="greaterThanOrEqual">
      <formula>50</formula>
    </cfRule>
    <cfRule type="cellIs" dxfId="698" priority="1508" stopIfTrue="1" operator="greaterThanOrEqual">
      <formula>50</formula>
    </cfRule>
    <cfRule type="cellIs" dxfId="697" priority="1510" stopIfTrue="1" operator="greaterThanOrEqual">
      <formula>50</formula>
    </cfRule>
    <cfRule type="cellIs" dxfId="696" priority="1514" stopIfTrue="1" operator="greaterThanOrEqual">
      <formula>50</formula>
    </cfRule>
    <cfRule type="cellIs" dxfId="695" priority="1511" stopIfTrue="1" operator="lessThan">
      <formula>50</formula>
    </cfRule>
    <cfRule type="cellIs" dxfId="694" priority="1498" stopIfTrue="1" operator="greaterThanOrEqual">
      <formula>50</formula>
    </cfRule>
    <cfRule type="cellIs" dxfId="693" priority="1497" stopIfTrue="1" operator="lessThan">
      <formula>50</formula>
    </cfRule>
    <cfRule type="cellIs" dxfId="692" priority="1501" stopIfTrue="1" operator="lessThanOrEqual">
      <formula>49</formula>
    </cfRule>
    <cfRule type="cellIs" dxfId="691" priority="1513" stopIfTrue="1" operator="lessThan">
      <formula>50</formula>
    </cfRule>
    <cfRule type="cellIs" dxfId="690" priority="1502" stopIfTrue="1" operator="lessThan">
      <formula>50</formula>
    </cfRule>
  </conditionalFormatting>
  <conditionalFormatting sqref="F888:F895 F899:F906">
    <cfRule type="cellIs" dxfId="689" priority="1466" stopIfTrue="1" operator="greaterThanOrEqual">
      <formula>50</formula>
    </cfRule>
  </conditionalFormatting>
  <conditionalFormatting sqref="F889:F890 F894:F895">
    <cfRule type="cellIs" dxfId="688" priority="1478" stopIfTrue="1" operator="lessThan">
      <formula>50</formula>
    </cfRule>
    <cfRule type="cellIs" dxfId="687" priority="1477" stopIfTrue="1" operator="lessThanOrEqual">
      <formula>49</formula>
    </cfRule>
  </conditionalFormatting>
  <conditionalFormatting sqref="F889:F890 F906">
    <cfRule type="cellIs" dxfId="686" priority="1462" stopIfTrue="1" operator="lessThan">
      <formula>50</formula>
    </cfRule>
    <cfRule type="cellIs" dxfId="685" priority="1463" stopIfTrue="1" operator="greaterThanOrEqual">
      <formula>50</formula>
    </cfRule>
  </conditionalFormatting>
  <conditionalFormatting sqref="F889:F895 F899:F906">
    <cfRule type="cellIs" dxfId="684" priority="1469" stopIfTrue="1" operator="greaterThanOrEqual">
      <formula>50</formula>
    </cfRule>
    <cfRule type="cellIs" dxfId="683" priority="1467" stopIfTrue="1" operator="lessThan">
      <formula>50</formula>
    </cfRule>
    <cfRule type="cellIs" dxfId="682" priority="1476" stopIfTrue="1" operator="lessThan">
      <formula>5050</formula>
    </cfRule>
    <cfRule type="cellIs" dxfId="681" priority="1464" stopIfTrue="1" operator="lessThan">
      <formula>50</formula>
    </cfRule>
    <cfRule type="cellIs" dxfId="680" priority="1474" stopIfTrue="1" operator="greaterThanOrEqual">
      <formula>50</formula>
    </cfRule>
    <cfRule type="cellIs" dxfId="679" priority="1473" stopIfTrue="1" operator="lessThan">
      <formula>50</formula>
    </cfRule>
    <cfRule type="cellIs" dxfId="678" priority="1472" stopIfTrue="1" operator="lessThan">
      <formula>50</formula>
    </cfRule>
    <cfRule type="cellIs" dxfId="677" priority="1471" stopIfTrue="1" operator="lessThan">
      <formula>50</formula>
    </cfRule>
  </conditionalFormatting>
  <conditionalFormatting sqref="F889:F895 F907 F909:F913">
    <cfRule type="cellIs" dxfId="676" priority="1431" stopIfTrue="1" operator="lessThan">
      <formula>50</formula>
    </cfRule>
  </conditionalFormatting>
  <conditionalFormatting sqref="F889:F895">
    <cfRule type="cellIs" dxfId="675" priority="1479" stopIfTrue="1" operator="greaterThanOrEqual">
      <formula>50</formula>
    </cfRule>
  </conditionalFormatting>
  <conditionalFormatting sqref="F891">
    <cfRule type="cellIs" dxfId="674" priority="1298" stopIfTrue="1" operator="greaterThanOrEqual">
      <formula>50</formula>
    </cfRule>
    <cfRule type="cellIs" dxfId="673" priority="1297" stopIfTrue="1" operator="lessThan">
      <formula>50</formula>
    </cfRule>
    <cfRule type="cellIs" dxfId="672" priority="1296" stopIfTrue="1" operator="lessThanOrEqual">
      <formula>49</formula>
    </cfRule>
    <cfRule type="cellIs" dxfId="671" priority="1360" stopIfTrue="1" operator="lessThanOrEqual">
      <formula>49</formula>
    </cfRule>
    <cfRule type="cellIs" dxfId="670" priority="1361" stopIfTrue="1" operator="lessThan">
      <formula>50</formula>
    </cfRule>
    <cfRule type="cellIs" dxfId="669" priority="1362" stopIfTrue="1" operator="greaterThanOrEqual">
      <formula>50</formula>
    </cfRule>
    <cfRule type="cellIs" dxfId="668" priority="1364" stopIfTrue="1" operator="lessThan">
      <formula>50</formula>
    </cfRule>
  </conditionalFormatting>
  <conditionalFormatting sqref="F891:F893 F909:F913 F907">
    <cfRule type="cellIs" dxfId="667" priority="1430" stopIfTrue="1" operator="greaterThanOrEqual">
      <formula>50</formula>
    </cfRule>
  </conditionalFormatting>
  <conditionalFormatting sqref="F891:F893 F909:F913">
    <cfRule type="cellIs" dxfId="666" priority="1429" stopIfTrue="1" operator="lessThan">
      <formula>50</formula>
    </cfRule>
  </conditionalFormatting>
  <conditionalFormatting sqref="F893 F902:F903 F910:F911">
    <cfRule type="cellIs" dxfId="665" priority="1425" stopIfTrue="1" operator="greaterThanOrEqual">
      <formula>50</formula>
    </cfRule>
    <cfRule type="cellIs" dxfId="664" priority="1424" stopIfTrue="1" operator="lessThan">
      <formula>50</formula>
    </cfRule>
  </conditionalFormatting>
  <conditionalFormatting sqref="F893">
    <cfRule type="cellIs" dxfId="663" priority="1265" stopIfTrue="1" operator="lessThan">
      <formula>50</formula>
    </cfRule>
    <cfRule type="cellIs" dxfId="662" priority="1268" stopIfTrue="1" operator="greaterThanOrEqual">
      <formula>50</formula>
    </cfRule>
    <cfRule type="cellIs" dxfId="661" priority="1271" stopIfTrue="1" operator="greaterThanOrEqual">
      <formula>50</formula>
    </cfRule>
    <cfRule type="cellIs" dxfId="660" priority="1270" stopIfTrue="1" operator="lessThan">
      <formula>50</formula>
    </cfRule>
    <cfRule type="cellIs" dxfId="659" priority="1269" stopIfTrue="1" operator="lessThanOrEqual">
      <formula>49</formula>
    </cfRule>
    <cfRule type="cellIs" dxfId="658" priority="1267" stopIfTrue="1" operator="lessThan">
      <formula>50</formula>
    </cfRule>
    <cfRule type="cellIs" dxfId="657" priority="1266" stopIfTrue="1" operator="greaterThanOrEqual">
      <formula>50</formula>
    </cfRule>
  </conditionalFormatting>
  <conditionalFormatting sqref="F894:F895 F899:F906">
    <cfRule type="cellIs" dxfId="656" priority="1459" stopIfTrue="1" operator="lessThan">
      <formula>50</formula>
    </cfRule>
  </conditionalFormatting>
  <conditionalFormatting sqref="F896:F898">
    <cfRule type="cellIs" dxfId="655" priority="1287" stopIfTrue="1" operator="lessThan">
      <formula>50</formula>
    </cfRule>
    <cfRule type="cellIs" dxfId="654" priority="1286" stopIfTrue="1" operator="lessThan">
      <formula>50</formula>
    </cfRule>
    <cfRule type="cellIs" dxfId="653" priority="1285" stopIfTrue="1" operator="lessThan">
      <formula>50</formula>
    </cfRule>
    <cfRule type="cellIs" dxfId="652" priority="1283" stopIfTrue="1" operator="greaterThanOrEqual">
      <formula>50</formula>
    </cfRule>
    <cfRule type="cellIs" dxfId="651" priority="1281" stopIfTrue="1" operator="lessThan">
      <formula>50</formula>
    </cfRule>
    <cfRule type="cellIs" dxfId="650" priority="1280" stopIfTrue="1" operator="greaterThanOrEqual">
      <formula>50</formula>
    </cfRule>
    <cfRule type="cellIs" dxfId="649" priority="1278" stopIfTrue="1" operator="lessThan">
      <formula>50</formula>
    </cfRule>
    <cfRule type="cellIs" dxfId="648" priority="1277" stopIfTrue="1" operator="lessThan">
      <formula>50</formula>
    </cfRule>
    <cfRule type="cellIs" dxfId="647" priority="1276" stopIfTrue="1" operator="greaterThanOrEqual">
      <formula>50</formula>
    </cfRule>
    <cfRule type="cellIs" dxfId="646" priority="1275" stopIfTrue="1" operator="lessThan">
      <formula>50</formula>
    </cfRule>
    <cfRule type="cellIs" dxfId="645" priority="1274" stopIfTrue="1" operator="greaterThanOrEqual">
      <formula>50</formula>
    </cfRule>
    <cfRule type="cellIs" dxfId="644" priority="1288" stopIfTrue="1" operator="greaterThanOrEqual">
      <formula>50</formula>
    </cfRule>
    <cfRule type="cellIs" dxfId="643" priority="1273" stopIfTrue="1" operator="lessThan">
      <formula>50</formula>
    </cfRule>
    <cfRule type="cellIs" dxfId="642" priority="1291" stopIfTrue="1" operator="greaterThanOrEqual">
      <formula>50</formula>
    </cfRule>
    <cfRule type="cellIs" dxfId="641" priority="1290" stopIfTrue="1" operator="lessThan">
      <formula>5050</formula>
    </cfRule>
  </conditionalFormatting>
  <conditionalFormatting sqref="F896:F899">
    <cfRule type="cellIs" dxfId="640" priority="1292" stopIfTrue="1" operator="lessThan">
      <formula>50</formula>
    </cfRule>
    <cfRule type="cellIs" dxfId="639" priority="1295" stopIfTrue="1" operator="greaterThanOrEqual">
      <formula>50</formula>
    </cfRule>
  </conditionalFormatting>
  <conditionalFormatting sqref="F896:F900">
    <cfRule type="cellIs" dxfId="638" priority="1272" stopIfTrue="1" operator="lessThanOrEqual">
      <formula>49</formula>
    </cfRule>
  </conditionalFormatting>
  <conditionalFormatting sqref="F899">
    <cfRule type="cellIs" dxfId="637" priority="1387" stopIfTrue="1" operator="greaterThanOrEqual">
      <formula>50</formula>
    </cfRule>
    <cfRule type="cellIs" dxfId="636" priority="1386" stopIfTrue="1" operator="lessThan">
      <formula>50</formula>
    </cfRule>
  </conditionalFormatting>
  <conditionalFormatting sqref="F899:F900">
    <cfRule type="cellIs" dxfId="635" priority="1388" stopIfTrue="1" operator="lessThan">
      <formula>50</formula>
    </cfRule>
    <cfRule type="cellIs" dxfId="634" priority="1389" stopIfTrue="1" operator="greaterThanOrEqual">
      <formula>50</formula>
    </cfRule>
  </conditionalFormatting>
  <conditionalFormatting sqref="F899:F905 F894:F895">
    <cfRule type="cellIs" dxfId="633" priority="1458" stopIfTrue="1" operator="greaterThanOrEqual">
      <formula>50</formula>
    </cfRule>
  </conditionalFormatting>
  <conditionalFormatting sqref="F899:F905">
    <cfRule type="cellIs" dxfId="632" priority="1457" stopIfTrue="1" operator="lessThan">
      <formula>50</formula>
    </cfRule>
  </conditionalFormatting>
  <conditionalFormatting sqref="F899:F906 F888:F895 E914 E889:E912">
    <cfRule type="cellIs" dxfId="631" priority="1481" stopIfTrue="1" operator="lessThan">
      <formula>50</formula>
    </cfRule>
  </conditionalFormatting>
  <conditionalFormatting sqref="F899:F906">
    <cfRule type="cellIs" dxfId="630" priority="1480" stopIfTrue="1" operator="greaterThanOrEqual">
      <formula>50</formula>
    </cfRule>
  </conditionalFormatting>
  <conditionalFormatting sqref="F906 F889:F890">
    <cfRule type="cellIs" dxfId="629" priority="1461" stopIfTrue="1" operator="greaterThanOrEqual">
      <formula>50</formula>
    </cfRule>
  </conditionalFormatting>
  <conditionalFormatting sqref="F907">
    <cfRule type="cellIs" dxfId="628" priority="1415" stopIfTrue="1" operator="greaterThanOrEqual">
      <formula>50</formula>
    </cfRule>
    <cfRule type="cellIs" dxfId="627" priority="1432" stopIfTrue="1" operator="lessThan">
      <formula>50</formula>
    </cfRule>
    <cfRule type="cellIs" dxfId="626" priority="1436" stopIfTrue="1" operator="lessThan">
      <formula>50</formula>
    </cfRule>
    <cfRule type="cellIs" dxfId="625" priority="1426" stopIfTrue="1" operator="greaterThanOrEqual">
      <formula>50</formula>
    </cfRule>
    <cfRule type="cellIs" dxfId="624" priority="1437" stopIfTrue="1" operator="greaterThanOrEqual">
      <formula>50</formula>
    </cfRule>
    <cfRule type="cellIs" dxfId="623" priority="1422" stopIfTrue="1" operator="lessThan">
      <formula>5050</formula>
    </cfRule>
    <cfRule type="cellIs" dxfId="622" priority="1420" stopIfTrue="1" operator="greaterThanOrEqual">
      <formula>50</formula>
    </cfRule>
    <cfRule type="cellIs" dxfId="621" priority="1419" stopIfTrue="1" operator="lessThan">
      <formula>50</formula>
    </cfRule>
    <cfRule type="cellIs" dxfId="620" priority="1418" stopIfTrue="1" operator="lessThan">
      <formula>50</formula>
    </cfRule>
    <cfRule type="cellIs" dxfId="619" priority="1417" stopIfTrue="1" operator="lessThan">
      <formula>50</formula>
    </cfRule>
    <cfRule type="cellIs" dxfId="618" priority="1413" stopIfTrue="1" operator="lessThan">
      <formula>50</formula>
    </cfRule>
    <cfRule type="cellIs" dxfId="617" priority="1412" stopIfTrue="1" operator="greaterThanOrEqual">
      <formula>50</formula>
    </cfRule>
    <cfRule type="cellIs" dxfId="616" priority="1427" stopIfTrue="1" operator="lessThan">
      <formula>50</formula>
    </cfRule>
  </conditionalFormatting>
  <conditionalFormatting sqref="F909:F913">
    <cfRule type="cellIs" dxfId="615" priority="1445" stopIfTrue="1" operator="lessThan">
      <formula>50</formula>
    </cfRule>
    <cfRule type="cellIs" dxfId="614" priority="1444" stopIfTrue="1" operator="lessThan">
      <formula>50</formula>
    </cfRule>
    <cfRule type="cellIs" dxfId="613" priority="1441" stopIfTrue="1" operator="greaterThanOrEqual">
      <formula>50</formula>
    </cfRule>
    <cfRule type="cellIs" dxfId="612" priority="1455" stopIfTrue="1" operator="greaterThanOrEqual">
      <formula>50</formula>
    </cfRule>
    <cfRule type="cellIs" dxfId="611" priority="1454" stopIfTrue="1" operator="lessThan">
      <formula>50</formula>
    </cfRule>
    <cfRule type="cellIs" dxfId="610" priority="1452" stopIfTrue="1" operator="lessThan">
      <formula>50</formula>
    </cfRule>
    <cfRule type="cellIs" dxfId="609" priority="1446" stopIfTrue="1" operator="greaterThanOrEqual">
      <formula>50</formula>
    </cfRule>
    <cfRule type="cellIs" dxfId="608" priority="1438" stopIfTrue="1" operator="greaterThanOrEqual">
      <formula>50</formula>
    </cfRule>
    <cfRule type="cellIs" dxfId="607" priority="1450" stopIfTrue="1" operator="lessThan">
      <formula>50</formula>
    </cfRule>
    <cfRule type="cellIs" dxfId="606" priority="1443" stopIfTrue="1" operator="lessThan">
      <formula>50</formula>
    </cfRule>
    <cfRule type="cellIs" dxfId="605" priority="1449" stopIfTrue="1" operator="greaterThanOrEqual">
      <formula>50</formula>
    </cfRule>
    <cfRule type="cellIs" dxfId="604" priority="1448" stopIfTrue="1" operator="lessThan">
      <formula>5050</formula>
    </cfRule>
    <cfRule type="cellIs" dxfId="603" priority="1439" stopIfTrue="1" operator="lessThan">
      <formula>50</formula>
    </cfRule>
  </conditionalFormatting>
  <conditionalFormatting sqref="F910">
    <cfRule type="cellIs" dxfId="602" priority="1375" stopIfTrue="1" operator="lessThan">
      <formula>5050</formula>
    </cfRule>
    <cfRule type="cellIs" dxfId="601" priority="1376" stopIfTrue="1" operator="greaterThanOrEqual">
      <formula>50</formula>
    </cfRule>
    <cfRule type="cellIs" dxfId="600" priority="1377" stopIfTrue="1" operator="lessThan">
      <formula>50</formula>
    </cfRule>
    <cfRule type="cellIs" dxfId="599" priority="1379" stopIfTrue="1" operator="lessThan">
      <formula>50</formula>
    </cfRule>
    <cfRule type="cellIs" dxfId="598" priority="1381" stopIfTrue="1" operator="lessThan">
      <formula>50</formula>
    </cfRule>
    <cfRule type="cellIs" dxfId="597" priority="1382" stopIfTrue="1" operator="greaterThanOrEqual">
      <formula>50</formula>
    </cfRule>
    <cfRule type="cellIs" dxfId="596" priority="1371" stopIfTrue="1" operator="lessThan">
      <formula>50</formula>
    </cfRule>
    <cfRule type="cellIs" dxfId="595" priority="1365" stopIfTrue="1" operator="greaterThanOrEqual">
      <formula>50</formula>
    </cfRule>
    <cfRule type="cellIs" dxfId="594" priority="1366" stopIfTrue="1" operator="lessThan">
      <formula>50</formula>
    </cfRule>
    <cfRule type="cellIs" dxfId="593" priority="1368" stopIfTrue="1" operator="greaterThanOrEqual">
      <formula>50</formula>
    </cfRule>
    <cfRule type="cellIs" dxfId="592" priority="1370" stopIfTrue="1" operator="lessThan">
      <formula>50</formula>
    </cfRule>
    <cfRule type="cellIs" dxfId="591" priority="1372" stopIfTrue="1" operator="lessThan">
      <formula>50</formula>
    </cfRule>
    <cfRule type="cellIs" dxfId="590" priority="1373" stopIfTrue="1" operator="greaterThanOrEqual">
      <formula>50</formula>
    </cfRule>
  </conditionalFormatting>
  <conditionalFormatting sqref="F910:F911 F893 F902:F903">
    <cfRule type="cellIs" dxfId="589" priority="1423" stopIfTrue="1" operator="lessThanOrEqual">
      <formula>49</formula>
    </cfRule>
  </conditionalFormatting>
  <conditionalFormatting sqref="F910:F911 F903 F900">
    <cfRule type="cellIs" dxfId="588" priority="1435" stopIfTrue="1" operator="lessThan">
      <formula>50</formula>
    </cfRule>
  </conditionalFormatting>
  <conditionalFormatting sqref="F910:F911">
    <cfRule type="cellIs" dxfId="587" priority="1434" stopIfTrue="1" operator="greaterThanOrEqual">
      <formula>50</formula>
    </cfRule>
  </conditionalFormatting>
  <conditionalFormatting sqref="F913:F914">
    <cfRule type="cellIs" dxfId="586" priority="1411" stopIfTrue="1" operator="greaterThanOrEqual">
      <formula>50</formula>
    </cfRule>
    <cfRule type="cellIs" dxfId="585" priority="1410" stopIfTrue="1" operator="lessThan">
      <formula>50</formula>
    </cfRule>
  </conditionalFormatting>
  <conditionalFormatting sqref="F914">
    <cfRule type="cellIs" dxfId="584" priority="1401" stopIfTrue="1" operator="greaterThanOrEqual">
      <formula>50</formula>
    </cfRule>
    <cfRule type="cellIs" dxfId="583" priority="1408" stopIfTrue="1" operator="lessThan">
      <formula>50</formula>
    </cfRule>
    <cfRule type="cellIs" dxfId="582" priority="1406" stopIfTrue="1" operator="lessThan">
      <formula>50</formula>
    </cfRule>
    <cfRule type="cellIs" dxfId="581" priority="1405" stopIfTrue="1" operator="greaterThanOrEqual">
      <formula>50</formula>
    </cfRule>
    <cfRule type="cellIs" dxfId="580" priority="1400" stopIfTrue="1" operator="lessThan">
      <formula>5050</formula>
    </cfRule>
    <cfRule type="cellIs" dxfId="579" priority="1398" stopIfTrue="1" operator="greaterThanOrEqual">
      <formula>50</formula>
    </cfRule>
    <cfRule type="cellIs" dxfId="578" priority="1397" stopIfTrue="1" operator="lessThan">
      <formula>50</formula>
    </cfRule>
    <cfRule type="cellIs" dxfId="577" priority="1396" stopIfTrue="1" operator="lessThan">
      <formula>50</formula>
    </cfRule>
    <cfRule type="cellIs" dxfId="576" priority="1402" stopIfTrue="1" operator="lessThan">
      <formula>50</formula>
    </cfRule>
    <cfRule type="cellIs" dxfId="575" priority="1395" stopIfTrue="1" operator="lessThan">
      <formula>50</formula>
    </cfRule>
  </conditionalFormatting>
  <conditionalFormatting sqref="F914:F930">
    <cfRule type="cellIs" dxfId="574" priority="1076" stopIfTrue="1" operator="lessThan">
      <formula>50</formula>
    </cfRule>
    <cfRule type="cellIs" dxfId="573" priority="1060" stopIfTrue="1" operator="greaterThanOrEqual">
      <formula>50</formula>
    </cfRule>
    <cfRule type="cellIs" dxfId="572" priority="1077" stopIfTrue="1" operator="greaterThanOrEqual">
      <formula>50</formula>
    </cfRule>
  </conditionalFormatting>
  <conditionalFormatting sqref="F915:F930">
    <cfRule type="cellIs" dxfId="571" priority="1066" stopIfTrue="1" operator="lessThan">
      <formula>50</formula>
    </cfRule>
    <cfRule type="cellIs" dxfId="570" priority="1065" stopIfTrue="1" operator="lessThan">
      <formula>50</formula>
    </cfRule>
    <cfRule type="cellIs" dxfId="569" priority="1061" stopIfTrue="1" operator="lessThan">
      <formula>50</formula>
    </cfRule>
    <cfRule type="cellIs" dxfId="568" priority="1063" stopIfTrue="1" operator="greaterThanOrEqual">
      <formula>50</formula>
    </cfRule>
    <cfRule type="cellIs" dxfId="567" priority="1059" stopIfTrue="1" operator="lessThan">
      <formula>50</formula>
    </cfRule>
    <cfRule type="cellIs" dxfId="566" priority="1058" stopIfTrue="1" operator="greaterThanOrEqual">
      <formula>50</formula>
    </cfRule>
    <cfRule type="cellIs" dxfId="565" priority="1057" stopIfTrue="1" operator="lessThan">
      <formula>50</formula>
    </cfRule>
    <cfRule type="cellIs" dxfId="564" priority="1056" stopIfTrue="1" operator="greaterThanOrEqual">
      <formula>50</formula>
    </cfRule>
    <cfRule type="cellIs" dxfId="563" priority="1055" stopIfTrue="1" operator="lessThan">
      <formula>50</formula>
    </cfRule>
    <cfRule type="cellIs" dxfId="562" priority="1074" stopIfTrue="1" operator="lessThan">
      <formula>50</formula>
    </cfRule>
    <cfRule type="cellIs" dxfId="561" priority="1072" stopIfTrue="1" operator="lessThan">
      <formula>50</formula>
    </cfRule>
    <cfRule type="cellIs" dxfId="560" priority="1071" stopIfTrue="1" operator="greaterThanOrEqual">
      <formula>50</formula>
    </cfRule>
    <cfRule type="cellIs" dxfId="559" priority="1070" stopIfTrue="1" operator="lessThan">
      <formula>5050</formula>
    </cfRule>
    <cfRule type="cellIs" dxfId="558" priority="1054" stopIfTrue="1" operator="greaterThanOrEqual">
      <formula>50</formula>
    </cfRule>
    <cfRule type="cellIs" dxfId="557" priority="1053" stopIfTrue="1" operator="lessThan">
      <formula>50</formula>
    </cfRule>
    <cfRule type="cellIs" dxfId="556" priority="1068" stopIfTrue="1" operator="greaterThanOrEqual">
      <formula>50</formula>
    </cfRule>
    <cfRule type="cellIs" dxfId="555" priority="1067" stopIfTrue="1" operator="lessThan">
      <formula>50</formula>
    </cfRule>
  </conditionalFormatting>
  <conditionalFormatting sqref="F915:F935 F949 F996:F997 F1002">
    <cfRule type="cellIs" dxfId="554" priority="1028" stopIfTrue="1" operator="lessThanOrEqual">
      <formula>49</formula>
    </cfRule>
  </conditionalFormatting>
  <conditionalFormatting sqref="F915:F938 E931:E941 F944:F950 E944:E990 F955:F963 F965:F968 E993:E994 F996:F1006 E1001:E1027 F1008:F1013 F1016:F1022 F1024:F1027">
    <cfRule type="cellIs" dxfId="553" priority="1047" stopIfTrue="1" operator="greaterThanOrEqual">
      <formula>50</formula>
    </cfRule>
  </conditionalFormatting>
  <conditionalFormatting sqref="F917:F918 E922:F922 E928:E930">
    <cfRule type="cellIs" dxfId="552" priority="1171" stopIfTrue="1" operator="lessThan">
      <formula>50</formula>
    </cfRule>
  </conditionalFormatting>
  <conditionalFormatting sqref="F917:F918 E922:F922">
    <cfRule type="containsText" dxfId="551" priority="1172" stopIfTrue="1" operator="containsText" text="لم">
      <formula>NOT(ISERROR(SEARCH("لم",E917)))</formula>
    </cfRule>
    <cfRule type="cellIs" dxfId="550" priority="1182" stopIfTrue="1" operator="lessThan">
      <formula>50</formula>
    </cfRule>
    <cfRule type="cellIs" dxfId="549" priority="1183" stopIfTrue="1" operator="lessThan">
      <formula>50</formula>
    </cfRule>
    <cfRule type="cellIs" dxfId="548" priority="1184" stopIfTrue="1" operator="greaterThanOrEqual">
      <formula>50</formula>
    </cfRule>
  </conditionalFormatting>
  <conditionalFormatting sqref="F917:F918 F920:F925 E920:E930 F927:F929 E915:E918">
    <cfRule type="cellIs" dxfId="547" priority="1192" stopIfTrue="1" operator="lessThan">
      <formula>50</formula>
    </cfRule>
  </conditionalFormatting>
  <conditionalFormatting sqref="F917:F918 F920:F925 E922 F927:F929">
    <cfRule type="cellIs" dxfId="546" priority="1180" stopIfTrue="1" operator="lessThan">
      <formula>50</formula>
    </cfRule>
    <cfRule type="cellIs" dxfId="545" priority="1179" stopIfTrue="1" operator="lessThan">
      <formula>50</formula>
    </cfRule>
    <cfRule type="cellIs" dxfId="544" priority="1178" stopIfTrue="1" operator="lessThan">
      <formula>50</formula>
    </cfRule>
    <cfRule type="cellIs" dxfId="543" priority="1181" stopIfTrue="1" operator="greaterThanOrEqual">
      <formula>50</formula>
    </cfRule>
  </conditionalFormatting>
  <conditionalFormatting sqref="F917:F918 F920:F925 F927:F929">
    <cfRule type="cellIs" dxfId="542" priority="1199" stopIfTrue="1" operator="lessThan">
      <formula>50</formula>
    </cfRule>
    <cfRule type="cellIs" dxfId="541" priority="1198" stopIfTrue="1" operator="greaterThanOrEqual">
      <formula>50</formula>
    </cfRule>
    <cfRule type="cellIs" dxfId="540" priority="1197" stopIfTrue="1" operator="lessThan">
      <formula>50</formula>
    </cfRule>
    <cfRule type="cellIs" dxfId="539" priority="1196" stopIfTrue="1" operator="greaterThanOrEqual">
      <formula>50</formula>
    </cfRule>
  </conditionalFormatting>
  <conditionalFormatting sqref="F917:F918 F920:F925">
    <cfRule type="cellIs" dxfId="538" priority="1173" stopIfTrue="1" operator="greaterThanOrEqual">
      <formula>50</formula>
    </cfRule>
    <cfRule type="cellIs" dxfId="537" priority="1174" stopIfTrue="1" operator="lessThan">
      <formula>50</formula>
    </cfRule>
  </conditionalFormatting>
  <conditionalFormatting sqref="F917:F918">
    <cfRule type="cellIs" dxfId="536" priority="1166" stopIfTrue="1" operator="lessThan">
      <formula>50</formula>
    </cfRule>
  </conditionalFormatting>
  <conditionalFormatting sqref="F917:F919">
    <cfRule type="cellIs" dxfId="535" priority="1152" stopIfTrue="1" operator="lessThan">
      <formula>50</formula>
    </cfRule>
    <cfRule type="cellIs" dxfId="534" priority="1153" stopIfTrue="1" operator="greaterThanOrEqual">
      <formula>50</formula>
    </cfRule>
  </conditionalFormatting>
  <conditionalFormatting sqref="F919">
    <cfRule type="cellIs" dxfId="533" priority="1136" stopIfTrue="1" operator="greaterThanOrEqual">
      <formula>50</formula>
    </cfRule>
    <cfRule type="cellIs" dxfId="532" priority="1134" stopIfTrue="1" operator="lessThan">
      <formula>50</formula>
    </cfRule>
    <cfRule type="cellIs" dxfId="531" priority="1139" stopIfTrue="1" operator="greaterThanOrEqual">
      <formula>50</formula>
    </cfRule>
    <cfRule type="cellIs" dxfId="530" priority="1138" stopIfTrue="1" operator="lessThan">
      <formula>50</formula>
    </cfRule>
    <cfRule type="cellIs" dxfId="529" priority="1137" stopIfTrue="1" operator="lessThan">
      <formula>50</formula>
    </cfRule>
    <cfRule type="cellIs" dxfId="528" priority="1128" stopIfTrue="1" operator="greaterThanOrEqual">
      <formula>50</formula>
    </cfRule>
    <cfRule type="cellIs" dxfId="527" priority="1122" stopIfTrue="1" operator="lessThan">
      <formula>50</formula>
    </cfRule>
    <cfRule type="cellIs" dxfId="526" priority="1123" stopIfTrue="1" operator="greaterThanOrEqual">
      <formula>50</formula>
    </cfRule>
    <cfRule type="cellIs" dxfId="525" priority="1126" stopIfTrue="1" operator="lessThan">
      <formula>50</formula>
    </cfRule>
    <cfRule type="containsText" dxfId="524" priority="1125" stopIfTrue="1" operator="containsText" text="لم">
      <formula>NOT(ISERROR(SEARCH("لم",F919)))</formula>
    </cfRule>
    <cfRule type="containsText" dxfId="523" priority="1127" stopIfTrue="1" operator="containsText" text="لم">
      <formula>NOT(ISERROR(SEARCH("لم",F919)))</formula>
    </cfRule>
    <cfRule type="cellIs" dxfId="522" priority="1135" stopIfTrue="1" operator="lessThan">
      <formula>50</formula>
    </cfRule>
    <cfRule type="cellIs" dxfId="521" priority="1124" stopIfTrue="1" operator="lessThan">
      <formula>50</formula>
    </cfRule>
    <cfRule type="cellIs" dxfId="520" priority="1150" stopIfTrue="1" operator="lessThan">
      <formula>50</formula>
    </cfRule>
    <cfRule type="cellIs" dxfId="519" priority="1148" stopIfTrue="1" operator="lessThan">
      <formula>50</formula>
    </cfRule>
    <cfRule type="cellIs" dxfId="518" priority="1147" stopIfTrue="1" operator="greaterThanOrEqual">
      <formula>50</formula>
    </cfRule>
    <cfRule type="cellIs" dxfId="517" priority="1145" stopIfTrue="1" operator="lessThan">
      <formula>50</formula>
    </cfRule>
    <cfRule type="cellIs" dxfId="516" priority="1144" stopIfTrue="1" operator="lessThan">
      <formula>50</formula>
    </cfRule>
    <cfRule type="cellIs" dxfId="515" priority="1143" stopIfTrue="1" operator="lessThan">
      <formula>50</formula>
    </cfRule>
    <cfRule type="cellIs" dxfId="514" priority="1131" stopIfTrue="1" operator="greaterThanOrEqual">
      <formula>50</formula>
    </cfRule>
    <cfRule type="cellIs" dxfId="513" priority="1133" stopIfTrue="1" operator="lessThan">
      <formula>50</formula>
    </cfRule>
    <cfRule type="cellIs" dxfId="512" priority="1129" stopIfTrue="1" operator="lessThan">
      <formula>50</formula>
    </cfRule>
    <cfRule type="cellIs" dxfId="511" priority="1142" stopIfTrue="1" operator="greaterThanOrEqual">
      <formula>50</formula>
    </cfRule>
    <cfRule type="cellIs" dxfId="510" priority="1141" stopIfTrue="1" operator="lessThan">
      <formula>5050</formula>
    </cfRule>
  </conditionalFormatting>
  <conditionalFormatting sqref="F920:F925 E920:E930 F917:F918 F927:F929">
    <cfRule type="cellIs" dxfId="509" priority="1191" stopIfTrue="1" operator="greaterThanOrEqual">
      <formula>50</formula>
    </cfRule>
  </conditionalFormatting>
  <conditionalFormatting sqref="F920:F925 F917:F918 E922 F927:F929">
    <cfRule type="cellIs" dxfId="508" priority="1186" stopIfTrue="1" operator="lessThan">
      <formula>5050</formula>
    </cfRule>
  </conditionalFormatting>
  <conditionalFormatting sqref="F920:F925">
    <cfRule type="cellIs" dxfId="507" priority="1188" stopIfTrue="1" operator="lessThan">
      <formula>50</formula>
    </cfRule>
    <cfRule type="cellIs" dxfId="506" priority="1187" stopIfTrue="1" operator="lessThanOrEqual">
      <formula>49</formula>
    </cfRule>
    <cfRule type="cellIs" dxfId="505" priority="1189" stopIfTrue="1" operator="greaterThanOrEqual">
      <formula>50</formula>
    </cfRule>
    <cfRule type="cellIs" dxfId="504" priority="1185" stopIfTrue="1" operator="greaterThanOrEqual">
      <formula>50</formula>
    </cfRule>
  </conditionalFormatting>
  <conditionalFormatting sqref="F926">
    <cfRule type="cellIs" dxfId="503" priority="1105" stopIfTrue="1" operator="greaterThanOrEqual">
      <formula>50</formula>
    </cfRule>
    <cfRule type="cellIs" dxfId="502" priority="1104" stopIfTrue="1" operator="lessThan">
      <formula>50</formula>
    </cfRule>
    <cfRule type="cellIs" dxfId="501" priority="1103" stopIfTrue="1" operator="lessThan">
      <formula>50</formula>
    </cfRule>
    <cfRule type="cellIs" dxfId="500" priority="1117" stopIfTrue="1" operator="greaterThanOrEqual">
      <formula>50</formula>
    </cfRule>
    <cfRule type="cellIs" dxfId="499" priority="1098" stopIfTrue="1" operator="lessThan">
      <formula>50</formula>
    </cfRule>
    <cfRule type="cellIs" dxfId="498" priority="1115" stopIfTrue="1" operator="greaterThanOrEqual">
      <formula>50</formula>
    </cfRule>
    <cfRule type="cellIs" dxfId="497" priority="1100" stopIfTrue="1" operator="greaterThanOrEqual">
      <formula>50</formula>
    </cfRule>
    <cfRule type="cellIs" dxfId="496" priority="1118" stopIfTrue="1" operator="lessThan">
      <formula>50</formula>
    </cfRule>
    <cfRule type="cellIs" dxfId="495" priority="1116" stopIfTrue="1" operator="lessThan">
      <formula>50</formula>
    </cfRule>
    <cfRule type="cellIs" dxfId="494" priority="1107" stopIfTrue="1" operator="lessThan">
      <formula>5050</formula>
    </cfRule>
    <cfRule type="cellIs" dxfId="493" priority="1109" stopIfTrue="1" operator="lessThan">
      <formula>50</formula>
    </cfRule>
    <cfRule type="cellIs" dxfId="492" priority="1110" stopIfTrue="1" operator="greaterThanOrEqual">
      <formula>50</formula>
    </cfRule>
    <cfRule type="cellIs" dxfId="491" priority="1112" stopIfTrue="1" operator="lessThan">
      <formula>50</formula>
    </cfRule>
    <cfRule type="cellIs" dxfId="490" priority="1102" stopIfTrue="1" operator="lessThan">
      <formula>50</formula>
    </cfRule>
    <cfRule type="cellIs" dxfId="489" priority="1108" stopIfTrue="1" operator="lessThanOrEqual">
      <formula>49</formula>
    </cfRule>
  </conditionalFormatting>
  <conditionalFormatting sqref="F926:F929">
    <cfRule type="cellIs" dxfId="488" priority="1097" stopIfTrue="1" operator="greaterThanOrEqual">
      <formula>50</formula>
    </cfRule>
    <cfRule type="cellIs" dxfId="487" priority="1120" stopIfTrue="1" operator="lessThan">
      <formula>50</formula>
    </cfRule>
    <cfRule type="cellIs" dxfId="486" priority="1121" stopIfTrue="1" operator="greaterThanOrEqual">
      <formula>50</formula>
    </cfRule>
  </conditionalFormatting>
  <conditionalFormatting sqref="F927">
    <cfRule type="cellIs" dxfId="485" priority="1094" stopIfTrue="1" operator="lessThanOrEqual">
      <formula>49</formula>
    </cfRule>
    <cfRule type="cellIs" dxfId="484" priority="1095" stopIfTrue="1" operator="lessThan">
      <formula>50</formula>
    </cfRule>
    <cfRule type="cellIs" dxfId="483" priority="1096" stopIfTrue="1" operator="greaterThanOrEqual">
      <formula>50</formula>
    </cfRule>
  </conditionalFormatting>
  <conditionalFormatting sqref="F931:F935 F949 F996:F997 F1002">
    <cfRule type="cellIs" dxfId="482" priority="1029" stopIfTrue="1" operator="lessThan">
      <formula>50</formula>
    </cfRule>
  </conditionalFormatting>
  <conditionalFormatting sqref="F931:F935 F964:F966 F996:F997 F1016 F1019:F1022 F1024:F1027">
    <cfRule type="cellIs" dxfId="481" priority="1039" stopIfTrue="1" operator="greaterThanOrEqual">
      <formula>50</formula>
    </cfRule>
    <cfRule type="cellIs" dxfId="480" priority="1038" stopIfTrue="1" operator="lessThan">
      <formula>50</formula>
    </cfRule>
  </conditionalFormatting>
  <conditionalFormatting sqref="F931:F938 F944:F950 F955:F963 F965:F968 E982:E987 F996:F1006 F1008:F1013 F1016:F1022 F1024:F1027">
    <cfRule type="cellIs" dxfId="479" priority="1020" stopIfTrue="1" operator="lessThan">
      <formula>50</formula>
    </cfRule>
    <cfRule type="cellIs" dxfId="478" priority="1019" stopIfTrue="1" operator="lessThan">
      <formula>50</formula>
    </cfRule>
    <cfRule type="cellIs" dxfId="477" priority="1021" stopIfTrue="1" operator="lessThan">
      <formula>50</formula>
    </cfRule>
    <cfRule type="cellIs" dxfId="476" priority="1022" stopIfTrue="1" operator="greaterThanOrEqual">
      <formula>50</formula>
    </cfRule>
  </conditionalFormatting>
  <conditionalFormatting sqref="F931:F938 F944:F950 F955:F963 F965:F968 F996:F1006 F1008:F1013 F1016:F1022 F1024:F1027">
    <cfRule type="cellIs" dxfId="475" priority="1015" stopIfTrue="1" operator="lessThan">
      <formula>50</formula>
    </cfRule>
  </conditionalFormatting>
  <conditionalFormatting sqref="F931:F938 F944:F950 F996:F1006">
    <cfRule type="cellIs" dxfId="474" priority="1030" stopIfTrue="1" operator="greaterThanOrEqual">
      <formula>50</formula>
    </cfRule>
  </conditionalFormatting>
  <conditionalFormatting sqref="F931:F938 F965:F968 F996:F1006 F1016:F1022 F1024:F1027 F955:F963 F944:F950 F1008:F1013">
    <cfRule type="cellIs" dxfId="473" priority="1040" stopIfTrue="1" operator="lessThan">
      <formula>50</formula>
    </cfRule>
  </conditionalFormatting>
  <conditionalFormatting sqref="F935:F936">
    <cfRule type="cellIs" dxfId="472" priority="1000" stopIfTrue="1" operator="greaterThanOrEqual">
      <formula>50</formula>
    </cfRule>
    <cfRule type="cellIs" dxfId="471" priority="1001" stopIfTrue="1" operator="lessThan">
      <formula>50</formula>
    </cfRule>
    <cfRule type="cellIs" dxfId="470" priority="1002" stopIfTrue="1" operator="greaterThanOrEqual">
      <formula>50</formula>
    </cfRule>
  </conditionalFormatting>
  <conditionalFormatting sqref="F935:F937">
    <cfRule type="cellIs" dxfId="469" priority="1005" stopIfTrue="1" operator="greaterThanOrEqual">
      <formula>50</formula>
    </cfRule>
    <cfRule type="cellIs" dxfId="468" priority="1004" stopIfTrue="1" operator="lessThan">
      <formula>50</formula>
    </cfRule>
    <cfRule type="cellIs" dxfId="467" priority="1003" stopIfTrue="1" operator="lessThanOrEqual">
      <formula>49</formula>
    </cfRule>
  </conditionalFormatting>
  <conditionalFormatting sqref="F937:F939 F952:F954">
    <cfRule type="cellIs" dxfId="466" priority="962" stopIfTrue="1" operator="lessThan">
      <formula>50</formula>
    </cfRule>
    <cfRule type="cellIs" dxfId="465" priority="963" stopIfTrue="1" operator="greaterThanOrEqual">
      <formula>50</formula>
    </cfRule>
  </conditionalFormatting>
  <conditionalFormatting sqref="F938 F941 F954 F957">
    <cfRule type="cellIs" dxfId="464" priority="950" stopIfTrue="1" operator="lessThan">
      <formula>50</formula>
    </cfRule>
  </conditionalFormatting>
  <conditionalFormatting sqref="F938:F939 F941 F954 F957">
    <cfRule type="cellIs" dxfId="463" priority="951" stopIfTrue="1" operator="greaterThanOrEqual">
      <formula>50</formula>
    </cfRule>
  </conditionalFormatting>
  <conditionalFormatting sqref="F938:F943">
    <cfRule type="cellIs" dxfId="462" priority="956" stopIfTrue="1" operator="greaterThanOrEqual">
      <formula>50</formula>
    </cfRule>
  </conditionalFormatting>
  <conditionalFormatting sqref="F939 F954">
    <cfRule type="cellIs" dxfId="461" priority="943" stopIfTrue="1" operator="lessThan">
      <formula>50</formula>
    </cfRule>
    <cfRule type="cellIs" dxfId="460" priority="939" stopIfTrue="1" operator="lessThan">
      <formula>50</formula>
    </cfRule>
    <cfRule type="cellIs" dxfId="459" priority="941" stopIfTrue="1" operator="greaterThanOrEqual">
      <formula>50</formula>
    </cfRule>
    <cfRule type="cellIs" dxfId="458" priority="948" stopIfTrue="1" operator="lessThan">
      <formula>5050</formula>
    </cfRule>
    <cfRule type="cellIs" dxfId="457" priority="958" stopIfTrue="1" operator="lessThan">
      <formula>50</formula>
    </cfRule>
    <cfRule type="cellIs" dxfId="456" priority="946" stopIfTrue="1" operator="greaterThanOrEqual">
      <formula>50</formula>
    </cfRule>
    <cfRule type="cellIs" dxfId="455" priority="945" stopIfTrue="1" operator="lessThan">
      <formula>50</formula>
    </cfRule>
    <cfRule type="cellIs" dxfId="454" priority="944" stopIfTrue="1" operator="lessThan">
      <formula>50</formula>
    </cfRule>
  </conditionalFormatting>
  <conditionalFormatting sqref="F939">
    <cfRule type="cellIs" dxfId="453" priority="938" stopIfTrue="1" operator="greaterThanOrEqual">
      <formula>50</formula>
    </cfRule>
  </conditionalFormatting>
  <conditionalFormatting sqref="F939:F943 F954">
    <cfRule type="cellIs" dxfId="452" priority="953" stopIfTrue="1" operator="lessThan">
      <formula>50</formula>
    </cfRule>
  </conditionalFormatting>
  <conditionalFormatting sqref="F939:F943">
    <cfRule type="cellIs" dxfId="451" priority="957" stopIfTrue="1" operator="lessThan">
      <formula>50</formula>
    </cfRule>
  </conditionalFormatting>
  <conditionalFormatting sqref="F940:F943 F952:F953">
    <cfRule type="cellIs" dxfId="450" priority="984" stopIfTrue="1" operator="greaterThanOrEqual">
      <formula>50</formula>
    </cfRule>
    <cfRule type="cellIs" dxfId="449" priority="973" stopIfTrue="1" operator="lessThan">
      <formula>50</formula>
    </cfRule>
    <cfRule type="cellIs" dxfId="448" priority="980" stopIfTrue="1" operator="lessThan">
      <formula>5050</formula>
    </cfRule>
    <cfRule type="cellIs" dxfId="447" priority="974" stopIfTrue="1" operator="lessThan">
      <formula>50</formula>
    </cfRule>
    <cfRule type="cellIs" dxfId="446" priority="975" stopIfTrue="1" operator="greaterThanOrEqual">
      <formula>50</formula>
    </cfRule>
    <cfRule type="cellIs" dxfId="445" priority="972" stopIfTrue="1" operator="lessThan">
      <formula>50</formula>
    </cfRule>
    <cfRule type="cellIs" dxfId="444" priority="992" stopIfTrue="1" operator="lessThan">
      <formula>50</formula>
    </cfRule>
    <cfRule type="cellIs" dxfId="443" priority="985" stopIfTrue="1" operator="lessThan">
      <formula>50</formula>
    </cfRule>
  </conditionalFormatting>
  <conditionalFormatting sqref="F940:F943">
    <cfRule type="cellIs" dxfId="442" priority="967" stopIfTrue="1" operator="greaterThanOrEqual">
      <formula>50</formula>
    </cfRule>
    <cfRule type="cellIs" dxfId="441" priority="968" stopIfTrue="1" operator="lessThan">
      <formula>50</formula>
    </cfRule>
    <cfRule type="cellIs" dxfId="440" priority="970" stopIfTrue="1" operator="greaterThanOrEqual">
      <formula>50</formula>
    </cfRule>
  </conditionalFormatting>
  <conditionalFormatting sqref="F940:F950 F952:F953">
    <cfRule type="cellIs" dxfId="439" priority="995" stopIfTrue="1" operator="greaterThanOrEqual">
      <formula>50</formula>
    </cfRule>
    <cfRule type="cellIs" dxfId="438" priority="994" stopIfTrue="1" operator="lessThan">
      <formula>50</formula>
    </cfRule>
  </conditionalFormatting>
  <conditionalFormatting sqref="F941 F938 F957 F949">
    <cfRule type="cellIs" dxfId="437" priority="961" stopIfTrue="1" operator="lessThan">
      <formula>50</formula>
    </cfRule>
  </conditionalFormatting>
  <conditionalFormatting sqref="F941">
    <cfRule type="cellIs" dxfId="436" priority="960" stopIfTrue="1" operator="greaterThanOrEqual">
      <formula>50</formula>
    </cfRule>
    <cfRule type="cellIs" dxfId="435" priority="839" stopIfTrue="1" operator="lessThan">
      <formula>5050</formula>
    </cfRule>
    <cfRule type="cellIs" dxfId="434" priority="837" stopIfTrue="1" operator="greaterThanOrEqual">
      <formula>50</formula>
    </cfRule>
    <cfRule type="cellIs" dxfId="433" priority="835" stopIfTrue="1" operator="lessThan">
      <formula>50</formula>
    </cfRule>
    <cfRule type="cellIs" dxfId="432" priority="834" stopIfTrue="1" operator="lessThan">
      <formula>50</formula>
    </cfRule>
    <cfRule type="cellIs" dxfId="431" priority="832" stopIfTrue="1" operator="greaterThanOrEqual">
      <formula>50</formula>
    </cfRule>
    <cfRule type="cellIs" dxfId="430" priority="830" stopIfTrue="1" operator="lessThan">
      <formula>50</formula>
    </cfRule>
    <cfRule type="cellIs" dxfId="429" priority="829" stopIfTrue="1" operator="greaterThanOrEqual">
      <formula>50</formula>
    </cfRule>
    <cfRule type="cellIs" dxfId="428" priority="836" stopIfTrue="1" operator="lessThan">
      <formula>50</formula>
    </cfRule>
    <cfRule type="cellIs" dxfId="427" priority="846" stopIfTrue="1" operator="greaterThanOrEqual">
      <formula>50</formula>
    </cfRule>
    <cfRule type="cellIs" dxfId="426" priority="845" stopIfTrue="1" operator="lessThan">
      <formula>50</formula>
    </cfRule>
    <cfRule type="cellIs" dxfId="425" priority="843" stopIfTrue="1" operator="lessThan">
      <formula>50</formula>
    </cfRule>
    <cfRule type="cellIs" dxfId="424" priority="841" stopIfTrue="1" operator="lessThan">
      <formula>50</formula>
    </cfRule>
    <cfRule type="cellIs" dxfId="423" priority="840" stopIfTrue="1" operator="greaterThanOrEqual">
      <formula>50</formula>
    </cfRule>
  </conditionalFormatting>
  <conditionalFormatting sqref="F945 F957">
    <cfRule type="cellIs" dxfId="422" priority="869" stopIfTrue="1" operator="greaterThanOrEqual">
      <formula>50</formula>
    </cfRule>
    <cfRule type="cellIs" dxfId="421" priority="868" stopIfTrue="1" operator="lessThan">
      <formula>50</formula>
    </cfRule>
    <cfRule type="cellIs" dxfId="420" priority="857" stopIfTrue="1" operator="lessThan">
      <formula>5050</formula>
    </cfRule>
    <cfRule type="cellIs" dxfId="419" priority="853" stopIfTrue="1" operator="lessThan">
      <formula>50</formula>
    </cfRule>
    <cfRule type="cellIs" dxfId="418" priority="855" stopIfTrue="1" operator="greaterThanOrEqual">
      <formula>50</formula>
    </cfRule>
    <cfRule type="cellIs" dxfId="417" priority="852" stopIfTrue="1" operator="lessThan">
      <formula>50</formula>
    </cfRule>
    <cfRule type="cellIs" dxfId="416" priority="850" stopIfTrue="1" operator="greaterThanOrEqual">
      <formula>50</formula>
    </cfRule>
    <cfRule type="cellIs" dxfId="415" priority="848" stopIfTrue="1" operator="lessThan">
      <formula>50</formula>
    </cfRule>
    <cfRule type="cellIs" dxfId="414" priority="847" stopIfTrue="1" operator="greaterThanOrEqual">
      <formula>50</formula>
    </cfRule>
    <cfRule type="cellIs" dxfId="413" priority="864" stopIfTrue="1" operator="lessThan">
      <formula>50</formula>
    </cfRule>
    <cfRule type="cellIs" dxfId="412" priority="854" stopIfTrue="1" operator="lessThan">
      <formula>50</formula>
    </cfRule>
  </conditionalFormatting>
  <conditionalFormatting sqref="F945">
    <cfRule type="cellIs" dxfId="411" priority="867" stopIfTrue="1" operator="lessThan">
      <formula>50</formula>
    </cfRule>
    <cfRule type="cellIs" dxfId="410" priority="860" stopIfTrue="1" operator="greaterThanOrEqual">
      <formula>50</formula>
    </cfRule>
    <cfRule type="cellIs" dxfId="409" priority="859" stopIfTrue="1" operator="lessThan">
      <formula>50</formula>
    </cfRule>
    <cfRule type="cellIs" dxfId="408" priority="858" stopIfTrue="1" operator="lessThanOrEqual">
      <formula>49</formula>
    </cfRule>
    <cfRule type="cellIs" dxfId="407" priority="866" stopIfTrue="1" operator="greaterThanOrEqual">
      <formula>50</formula>
    </cfRule>
  </conditionalFormatting>
  <conditionalFormatting sqref="F949">
    <cfRule type="cellIs" dxfId="406" priority="915" stopIfTrue="1" operator="greaterThanOrEqual">
      <formula>50</formula>
    </cfRule>
    <cfRule type="cellIs" dxfId="405" priority="914" stopIfTrue="1" operator="lessThan">
      <formula>50</formula>
    </cfRule>
    <cfRule type="cellIs" dxfId="404" priority="913" stopIfTrue="1" operator="greaterThanOrEqual">
      <formula>50</formula>
    </cfRule>
    <cfRule type="cellIs" dxfId="403" priority="911" stopIfTrue="1" operator="lessThan">
      <formula>50</formula>
    </cfRule>
  </conditionalFormatting>
  <conditionalFormatting sqref="F951">
    <cfRule type="cellIs" dxfId="402" priority="928" stopIfTrue="1" operator="lessThan">
      <formula>50</formula>
    </cfRule>
    <cfRule type="cellIs" dxfId="401" priority="927" stopIfTrue="1" operator="greaterThanOrEqual">
      <formula>50</formula>
    </cfRule>
    <cfRule type="cellIs" dxfId="400" priority="924" stopIfTrue="1" operator="greaterThanOrEqual">
      <formula>50</formula>
    </cfRule>
    <cfRule type="cellIs" dxfId="399" priority="923" stopIfTrue="1" operator="lessThan">
      <formula>50</formula>
    </cfRule>
    <cfRule type="cellIs" dxfId="398" priority="922" stopIfTrue="1" operator="lessThan">
      <formula>50</formula>
    </cfRule>
    <cfRule type="cellIs" dxfId="397" priority="921" stopIfTrue="1" operator="lessThan">
      <formula>50</formula>
    </cfRule>
    <cfRule type="cellIs" dxfId="396" priority="919" stopIfTrue="1" operator="greaterThanOrEqual">
      <formula>50</formula>
    </cfRule>
    <cfRule type="cellIs" dxfId="395" priority="917" stopIfTrue="1" operator="lessThan">
      <formula>50</formula>
    </cfRule>
    <cfRule type="cellIs" dxfId="394" priority="926" stopIfTrue="1" operator="lessThan">
      <formula>5050</formula>
    </cfRule>
    <cfRule type="cellIs" dxfId="393" priority="937" stopIfTrue="1" operator="greaterThanOrEqual">
      <formula>50</formula>
    </cfRule>
    <cfRule type="cellIs" dxfId="392" priority="936" stopIfTrue="1" operator="lessThan">
      <formula>50</formula>
    </cfRule>
    <cfRule type="cellIs" dxfId="391" priority="934" stopIfTrue="1" operator="lessThan">
      <formula>50</formula>
    </cfRule>
    <cfRule type="cellIs" dxfId="390" priority="933" stopIfTrue="1" operator="greaterThanOrEqual">
      <formula>50</formula>
    </cfRule>
    <cfRule type="cellIs" dxfId="389" priority="932" stopIfTrue="1" operator="lessThan">
      <formula>50</formula>
    </cfRule>
    <cfRule type="cellIs" dxfId="388" priority="931" stopIfTrue="1" operator="greaterThanOrEqual">
      <formula>50</formula>
    </cfRule>
  </conditionalFormatting>
  <conditionalFormatting sqref="F951:F954">
    <cfRule type="cellIs" dxfId="387" priority="916" stopIfTrue="1" operator="greaterThanOrEqual">
      <formula>50</formula>
    </cfRule>
  </conditionalFormatting>
  <conditionalFormatting sqref="F952:F958 F965:F968 F998:F1009 F944:F950 F935:F938 F961:F963 F1016:F1022 F1013 F1024:F1027">
    <cfRule type="cellIs" dxfId="386" priority="998" stopIfTrue="1" operator="lessThan">
      <formula>50</formula>
    </cfRule>
  </conditionalFormatting>
  <conditionalFormatting sqref="F952:F958 F965:F968 F998:F1009">
    <cfRule type="cellIs" dxfId="385" priority="997" stopIfTrue="1" operator="greaterThanOrEqual">
      <formula>50</formula>
    </cfRule>
    <cfRule type="cellIs" dxfId="384" priority="996" stopIfTrue="1" operator="lessThan">
      <formula>50</formula>
    </cfRule>
  </conditionalFormatting>
  <conditionalFormatting sqref="F954 F957 F941 F938">
    <cfRule type="cellIs" dxfId="383" priority="949" stopIfTrue="1" operator="lessThanOrEqual">
      <formula>49</formula>
    </cfRule>
  </conditionalFormatting>
  <conditionalFormatting sqref="F955:F963 F965:F968 E982:E987 F1016:F1022 F1024:F1027 F931:F938 F944:F950 F996:F1006 F1008:F1013">
    <cfRule type="cellIs" dxfId="382" priority="1027" stopIfTrue="1" operator="lessThan">
      <formula>5050</formula>
    </cfRule>
  </conditionalFormatting>
  <conditionalFormatting sqref="F955:F968 E982:E987 F1016:F1022 F1024:F1027">
    <cfRule type="cellIs" dxfId="381" priority="1025" stopIfTrue="1" operator="greaterThanOrEqual">
      <formula>50</formula>
    </cfRule>
  </conditionalFormatting>
  <conditionalFormatting sqref="F957 F945">
    <cfRule type="cellIs" dxfId="380" priority="862" stopIfTrue="1" operator="lessThan">
      <formula>50</formula>
    </cfRule>
  </conditionalFormatting>
  <conditionalFormatting sqref="F957">
    <cfRule type="cellIs" dxfId="379" priority="861" stopIfTrue="1" operator="greaterThanOrEqual">
      <formula>50</formula>
    </cfRule>
  </conditionalFormatting>
  <conditionalFormatting sqref="F959:F960">
    <cfRule type="cellIs" dxfId="378" priority="908" stopIfTrue="1" operator="greaterThanOrEqual">
      <formula>50</formula>
    </cfRule>
    <cfRule type="cellIs" dxfId="377" priority="907" stopIfTrue="1" operator="lessThan">
      <formula>50</formula>
    </cfRule>
  </conditionalFormatting>
  <conditionalFormatting sqref="F959:F963">
    <cfRule type="cellIs" dxfId="376" priority="896" stopIfTrue="1" operator="lessThan">
      <formula>50</formula>
    </cfRule>
    <cfRule type="cellIs" dxfId="375" priority="897" stopIfTrue="1" operator="greaterThanOrEqual">
      <formula>50</formula>
    </cfRule>
    <cfRule type="cellIs" dxfId="374" priority="909" stopIfTrue="1" operator="lessThan">
      <formula>50</formula>
    </cfRule>
    <cfRule type="cellIs" dxfId="373" priority="910" stopIfTrue="1" operator="greaterThanOrEqual">
      <formula>50</formula>
    </cfRule>
    <cfRule type="cellIs" dxfId="372" priority="891" stopIfTrue="1" operator="lessThanOrEqual">
      <formula>49</formula>
    </cfRule>
  </conditionalFormatting>
  <conditionalFormatting sqref="F962">
    <cfRule type="cellIs" dxfId="371" priority="893" stopIfTrue="1" operator="greaterThanOrEqual">
      <formula>50</formula>
    </cfRule>
    <cfRule type="cellIs" dxfId="370" priority="894" stopIfTrue="1" operator="lessThan">
      <formula>50</formula>
    </cfRule>
    <cfRule type="cellIs" dxfId="369" priority="895" stopIfTrue="1" operator="greaterThanOrEqual">
      <formula>50</formula>
    </cfRule>
    <cfRule type="cellIs" dxfId="368" priority="892" stopIfTrue="1" operator="lessThan">
      <formula>50</formula>
    </cfRule>
  </conditionalFormatting>
  <conditionalFormatting sqref="F964">
    <cfRule type="cellIs" dxfId="367" priority="880" stopIfTrue="1" operator="lessThan">
      <formula>50</formula>
    </cfRule>
    <cfRule type="cellIs" dxfId="366" priority="879" stopIfTrue="1" operator="lessThan">
      <formula>50</formula>
    </cfRule>
    <cfRule type="cellIs" dxfId="365" priority="870" stopIfTrue="1" operator="lessThan">
      <formula>50</formula>
    </cfRule>
    <cfRule type="cellIs" dxfId="364" priority="878" stopIfTrue="1" operator="lessThan">
      <formula>50</formula>
    </cfRule>
    <cfRule type="cellIs" dxfId="363" priority="876" stopIfTrue="1" operator="greaterThanOrEqual">
      <formula>50</formula>
    </cfRule>
    <cfRule type="cellIs" dxfId="362" priority="874" stopIfTrue="1" operator="lessThan">
      <formula>50</formula>
    </cfRule>
    <cfRule type="cellIs" dxfId="361" priority="873" stopIfTrue="1" operator="greaterThanOrEqual">
      <formula>50</formula>
    </cfRule>
    <cfRule type="cellIs" dxfId="360" priority="872" stopIfTrue="1" operator="lessThan">
      <formula>50</formula>
    </cfRule>
    <cfRule type="cellIs" dxfId="359" priority="884" stopIfTrue="1" operator="greaterThanOrEqual">
      <formula>50</formula>
    </cfRule>
    <cfRule type="cellIs" dxfId="358" priority="871" stopIfTrue="1" operator="greaterThanOrEqual">
      <formula>50</formula>
    </cfRule>
    <cfRule type="cellIs" dxfId="357" priority="890" stopIfTrue="1" operator="greaterThanOrEqual">
      <formula>50</formula>
    </cfRule>
    <cfRule type="cellIs" dxfId="356" priority="889" stopIfTrue="1" operator="lessThan">
      <formula>50</formula>
    </cfRule>
    <cfRule type="cellIs" dxfId="355" priority="887" stopIfTrue="1" operator="lessThan">
      <formula>50</formula>
    </cfRule>
    <cfRule type="cellIs" dxfId="354" priority="885" stopIfTrue="1" operator="lessThan">
      <formula>50</formula>
    </cfRule>
    <cfRule type="cellIs" dxfId="353" priority="883" stopIfTrue="1" operator="lessThan">
      <formula>5050</formula>
    </cfRule>
    <cfRule type="cellIs" dxfId="352" priority="881" stopIfTrue="1" operator="greaterThanOrEqual">
      <formula>50</formula>
    </cfRule>
  </conditionalFormatting>
  <conditionalFormatting sqref="F964:F966 E975 E982:E987 E993:E994 F1016 F1019:F1022 E1020 F1024:F1027">
    <cfRule type="cellIs" dxfId="351" priority="1012" stopIfTrue="1" operator="lessThan">
      <formula>50</formula>
    </cfRule>
  </conditionalFormatting>
  <conditionalFormatting sqref="F964:F966 E982:E987 F1016 F1019:F1022 F1024:F1027">
    <cfRule type="containsText" dxfId="350" priority="1013" stopIfTrue="1" operator="containsText" text="لم">
      <formula>NOT(ISERROR(SEARCH("لم",E964)))</formula>
    </cfRule>
    <cfRule type="cellIs" dxfId="349" priority="1024" stopIfTrue="1" operator="lessThan">
      <formula>50</formula>
    </cfRule>
    <cfRule type="cellIs" dxfId="348" priority="1023" stopIfTrue="1" operator="lessThan">
      <formula>50</formula>
    </cfRule>
  </conditionalFormatting>
  <conditionalFormatting sqref="F964:F966 F1016 F1019:F1022 F1024:F1027 F931:F935 F996:F997">
    <cfRule type="cellIs" dxfId="347" priority="1037" stopIfTrue="1" operator="greaterThanOrEqual">
      <formula>50</formula>
    </cfRule>
  </conditionalFormatting>
  <conditionalFormatting sqref="F965:F968 F1016:F1022 F1024:F1027 F931:F938 F944:F950 F955:F963 F996:F1006 F1008:F1013">
    <cfRule type="cellIs" dxfId="346" priority="1014" stopIfTrue="1" operator="greaterThanOrEqual">
      <formula>50</formula>
    </cfRule>
  </conditionalFormatting>
  <conditionalFormatting sqref="F967">
    <cfRule type="cellIs" dxfId="345" priority="899" stopIfTrue="1" operator="lessThan">
      <formula>50</formula>
    </cfRule>
    <cfRule type="cellIs" dxfId="344" priority="900" stopIfTrue="1" operator="greaterThanOrEqual">
      <formula>50</formula>
    </cfRule>
    <cfRule type="cellIs" dxfId="343" priority="898" stopIfTrue="1" operator="lessThanOrEqual">
      <formula>49</formula>
    </cfRule>
  </conditionalFormatting>
  <conditionalFormatting sqref="F968">
    <cfRule type="cellIs" dxfId="342" priority="965" stopIfTrue="1" operator="lessThan">
      <formula>50</formula>
    </cfRule>
    <cfRule type="cellIs" dxfId="341" priority="988" stopIfTrue="1" operator="lessThan">
      <formula>50</formula>
    </cfRule>
    <cfRule type="cellIs" dxfId="340" priority="986" stopIfTrue="1" operator="lessThan">
      <formula>50</formula>
    </cfRule>
    <cfRule type="cellIs" dxfId="339" priority="976" stopIfTrue="1" operator="lessThan">
      <formula>50</formula>
    </cfRule>
    <cfRule type="cellIs" dxfId="338" priority="977" stopIfTrue="1" operator="lessThan">
      <formula>50</formula>
    </cfRule>
    <cfRule type="cellIs" dxfId="337" priority="978" stopIfTrue="1" operator="greaterThanOrEqual">
      <formula>50</formula>
    </cfRule>
    <cfRule type="cellIs" dxfId="336" priority="989" stopIfTrue="1" operator="greaterThanOrEqual">
      <formula>50</formula>
    </cfRule>
    <cfRule type="cellIs" dxfId="335" priority="990" stopIfTrue="1" operator="lessThan">
      <formula>50</formula>
    </cfRule>
    <cfRule type="cellIs" dxfId="334" priority="991" stopIfTrue="1" operator="greaterThanOrEqual">
      <formula>50</formula>
    </cfRule>
    <cfRule type="containsText" dxfId="333" priority="964" stopIfTrue="1" operator="containsText" text="لم">
      <formula>NOT(ISERROR(SEARCH("لم",F968)))</formula>
    </cfRule>
    <cfRule type="containsText" dxfId="332" priority="966" stopIfTrue="1" operator="containsText" text="لم">
      <formula>NOT(ISERROR(SEARCH("لم",F968)))</formula>
    </cfRule>
  </conditionalFormatting>
  <conditionalFormatting sqref="F980">
    <cfRule type="cellIs" dxfId="331" priority="403" stopIfTrue="1" operator="lessThan">
      <formula>50</formula>
    </cfRule>
    <cfRule type="cellIs" dxfId="330" priority="402" stopIfTrue="1" operator="lessThanOrEqual">
      <formula>49</formula>
    </cfRule>
    <cfRule type="cellIs" dxfId="329" priority="401" stopIfTrue="1" operator="lessThan">
      <formula>5050</formula>
    </cfRule>
    <cfRule type="cellIs" dxfId="328" priority="399" stopIfTrue="1" operator="greaterThanOrEqual">
      <formula>50</formula>
    </cfRule>
    <cfRule type="cellIs" dxfId="327" priority="398" stopIfTrue="1" operator="lessThan">
      <formula>50</formula>
    </cfRule>
    <cfRule type="cellIs" dxfId="326" priority="397" stopIfTrue="1" operator="lessThan">
      <formula>50</formula>
    </cfRule>
    <cfRule type="cellIs" dxfId="325" priority="396" stopIfTrue="1" operator="lessThan">
      <formula>50</formula>
    </cfRule>
    <cfRule type="cellIs" dxfId="324" priority="415" stopIfTrue="1" operator="greaterThanOrEqual">
      <formula>50</formula>
    </cfRule>
    <cfRule type="cellIs" dxfId="323" priority="414" stopIfTrue="1" operator="lessThan">
      <formula>50</formula>
    </cfRule>
    <cfRule type="cellIs" dxfId="322" priority="412" stopIfTrue="1" operator="lessThan">
      <formula>50</formula>
    </cfRule>
    <cfRule type="cellIs" dxfId="321" priority="411" stopIfTrue="1" operator="greaterThanOrEqual">
      <formula>50</formula>
    </cfRule>
    <cfRule type="cellIs" dxfId="320" priority="410" stopIfTrue="1" operator="lessThan">
      <formula>50</formula>
    </cfRule>
    <cfRule type="cellIs" dxfId="319" priority="409" stopIfTrue="1" operator="greaterThanOrEqual">
      <formula>50</formula>
    </cfRule>
    <cfRule type="cellIs" dxfId="318" priority="404" stopIfTrue="1" operator="greaterThanOrEqual">
      <formula>50</formula>
    </cfRule>
    <cfRule type="cellIs" dxfId="317" priority="406" stopIfTrue="1" operator="lessThan">
      <formula>50</formula>
    </cfRule>
  </conditionalFormatting>
  <conditionalFormatting sqref="F980:F982">
    <cfRule type="cellIs" dxfId="316" priority="3" stopIfTrue="1" operator="greaterThanOrEqual">
      <formula>50</formula>
    </cfRule>
    <cfRule type="cellIs" dxfId="315" priority="27" stopIfTrue="1" operator="greaterThanOrEqual">
      <formula>50</formula>
    </cfRule>
    <cfRule type="cellIs" dxfId="314" priority="26" stopIfTrue="1" operator="lessThan">
      <formula>50</formula>
    </cfRule>
  </conditionalFormatting>
  <conditionalFormatting sqref="F981">
    <cfRule type="cellIs" dxfId="313" priority="8" stopIfTrue="1" operator="lessThan">
      <formula>50</formula>
    </cfRule>
    <cfRule type="cellIs" dxfId="312" priority="9" stopIfTrue="1" operator="lessThan">
      <formula>50</formula>
    </cfRule>
    <cfRule type="cellIs" dxfId="311" priority="4" stopIfTrue="1" operator="lessThan">
      <formula>50</formula>
    </cfRule>
    <cfRule type="cellIs" dxfId="310" priority="6" stopIfTrue="1" operator="greaterThanOrEqual">
      <formula>50</formula>
    </cfRule>
    <cfRule type="cellIs" dxfId="309" priority="24" stopIfTrue="1" operator="lessThan">
      <formula>50</formula>
    </cfRule>
    <cfRule type="cellIs" dxfId="308" priority="21" stopIfTrue="1" operator="greaterThanOrEqual">
      <formula>50</formula>
    </cfRule>
    <cfRule type="cellIs" dxfId="307" priority="18" stopIfTrue="1" operator="lessThan">
      <formula>50</formula>
    </cfRule>
    <cfRule type="cellIs" dxfId="306" priority="16" stopIfTrue="1" operator="greaterThanOrEqual">
      <formula>50</formula>
    </cfRule>
    <cfRule type="cellIs" dxfId="305" priority="15" stopIfTrue="1" operator="lessThan">
      <formula>50</formula>
    </cfRule>
    <cfRule type="cellIs" dxfId="304" priority="14" stopIfTrue="1" operator="lessThanOrEqual">
      <formula>49</formula>
    </cfRule>
    <cfRule type="cellIs" dxfId="303" priority="13" stopIfTrue="1" operator="lessThan">
      <formula>5050</formula>
    </cfRule>
    <cfRule type="cellIs" dxfId="302" priority="11" stopIfTrue="1" operator="greaterThanOrEqual">
      <formula>50</formula>
    </cfRule>
    <cfRule type="cellIs" dxfId="301" priority="10" stopIfTrue="1" operator="lessThan">
      <formula>50</formula>
    </cfRule>
  </conditionalFormatting>
  <conditionalFormatting sqref="F982">
    <cfRule type="cellIs" dxfId="300" priority="785" stopIfTrue="1" operator="greaterThanOrEqual">
      <formula>50</formula>
    </cfRule>
    <cfRule type="cellIs" dxfId="299" priority="781" stopIfTrue="1" operator="greaterThanOrEqual">
      <formula>50</formula>
    </cfRule>
    <cfRule type="cellIs" dxfId="298" priority="780" stopIfTrue="1" operator="lessThan">
      <formula>50</formula>
    </cfRule>
    <cfRule type="cellIs" dxfId="297" priority="784" stopIfTrue="1" operator="lessThan">
      <formula>50</formula>
    </cfRule>
    <cfRule type="cellIs" dxfId="296" priority="779" stopIfTrue="1" operator="greaterThanOrEqual">
      <formula>50</formula>
    </cfRule>
    <cfRule type="cellIs" dxfId="295" priority="776" stopIfTrue="1" operator="lessThan">
      <formula>50</formula>
    </cfRule>
    <cfRule type="cellIs" dxfId="294" priority="775" stopIfTrue="1" operator="greaterThanOrEqual">
      <formula>50</formula>
    </cfRule>
    <cfRule type="cellIs" dxfId="293" priority="774" stopIfTrue="1" operator="lessThan">
      <formula>5050</formula>
    </cfRule>
    <cfRule type="cellIs" dxfId="292" priority="772" stopIfTrue="1" operator="greaterThanOrEqual">
      <formula>50</formula>
    </cfRule>
    <cfRule type="cellIs" dxfId="291" priority="771" stopIfTrue="1" operator="lessThan">
      <formula>50</formula>
    </cfRule>
    <cfRule type="cellIs" dxfId="290" priority="770" stopIfTrue="1" operator="lessThan">
      <formula>50</formula>
    </cfRule>
    <cfRule type="cellIs" dxfId="289" priority="769" stopIfTrue="1" operator="lessThan">
      <formula>50</formula>
    </cfRule>
    <cfRule type="cellIs" dxfId="288" priority="782" stopIfTrue="1" operator="lessThan">
      <formula>50</formula>
    </cfRule>
  </conditionalFormatting>
  <conditionalFormatting sqref="F987">
    <cfRule type="cellIs" dxfId="287" priority="33" stopIfTrue="1" operator="lessThan">
      <formula>50</formula>
    </cfRule>
    <cfRule type="cellIs" dxfId="286" priority="43" stopIfTrue="1" operator="greaterThanOrEqual">
      <formula>50</formula>
    </cfRule>
    <cfRule type="cellIs" dxfId="285" priority="45" stopIfTrue="1" operator="lessThan">
      <formula>5050</formula>
    </cfRule>
    <cfRule type="cellIs" dxfId="284" priority="46" stopIfTrue="1" operator="greaterThanOrEqual">
      <formula>50</formula>
    </cfRule>
    <cfRule type="cellIs" dxfId="283" priority="47" stopIfTrue="1" operator="lessThan">
      <formula>50</formula>
    </cfRule>
    <cfRule type="cellIs" dxfId="282" priority="34" stopIfTrue="1" operator="greaterThanOrEqual">
      <formula>50</formula>
    </cfRule>
    <cfRule type="cellIs" dxfId="281" priority="35" stopIfTrue="1" operator="greaterThanOrEqual">
      <formula>50</formula>
    </cfRule>
    <cfRule type="cellIs" dxfId="280" priority="36" stopIfTrue="1" operator="lessThan">
      <formula>50</formula>
    </cfRule>
    <cfRule type="cellIs" dxfId="279" priority="28" stopIfTrue="1" operator="lessThan">
      <formula>50</formula>
    </cfRule>
    <cfRule type="cellIs" dxfId="278" priority="29" stopIfTrue="1" operator="greaterThanOrEqual">
      <formula>50</formula>
    </cfRule>
    <cfRule type="cellIs" dxfId="277" priority="51" stopIfTrue="1" operator="lessThan">
      <formula>50</formula>
    </cfRule>
    <cfRule type="cellIs" dxfId="276" priority="30" stopIfTrue="1" operator="lessThan">
      <formula>50</formula>
    </cfRule>
    <cfRule type="cellIs" dxfId="275" priority="31" stopIfTrue="1" operator="greaterThanOrEqual">
      <formula>50</formula>
    </cfRule>
    <cfRule type="cellIs" dxfId="274" priority="38" stopIfTrue="1" operator="greaterThanOrEqual">
      <formula>50</formula>
    </cfRule>
    <cfRule type="cellIs" dxfId="273" priority="40" stopIfTrue="1" operator="lessThan">
      <formula>50</formula>
    </cfRule>
    <cfRule type="cellIs" dxfId="272" priority="49" stopIfTrue="1" operator="lessThan">
      <formula>50</formula>
    </cfRule>
    <cfRule type="cellIs" dxfId="271" priority="32" stopIfTrue="1" operator="lessThanOrEqual">
      <formula>49</formula>
    </cfRule>
    <cfRule type="cellIs" dxfId="270" priority="52" stopIfTrue="1" operator="greaterThanOrEqual">
      <formula>50</formula>
    </cfRule>
    <cfRule type="cellIs" dxfId="269" priority="41" stopIfTrue="1" operator="lessThan">
      <formula>50</formula>
    </cfRule>
    <cfRule type="cellIs" dxfId="268" priority="42" stopIfTrue="1" operator="lessThan">
      <formula>50</formula>
    </cfRule>
  </conditionalFormatting>
  <conditionalFormatting sqref="F991">
    <cfRule type="cellIs" dxfId="267" priority="818" stopIfTrue="1" operator="greaterThanOrEqual">
      <formula>50</formula>
    </cfRule>
    <cfRule type="cellIs" dxfId="266" priority="807" stopIfTrue="1" operator="lessThan">
      <formula>50</formula>
    </cfRule>
    <cfRule type="cellIs" dxfId="265" priority="804" stopIfTrue="1" operator="greaterThanOrEqual">
      <formula>50</formula>
    </cfRule>
    <cfRule type="cellIs" dxfId="264" priority="806" stopIfTrue="1" operator="lessThan">
      <formula>50</formula>
    </cfRule>
    <cfRule type="cellIs" dxfId="263" priority="799" stopIfTrue="1" operator="lessThan">
      <formula>50</formula>
    </cfRule>
    <cfRule type="cellIs" dxfId="262" priority="800" stopIfTrue="1" operator="greaterThanOrEqual">
      <formula>50</formula>
    </cfRule>
    <cfRule type="cellIs" dxfId="261" priority="801" stopIfTrue="1" operator="greaterThanOrEqual">
      <formula>50</formula>
    </cfRule>
    <cfRule type="cellIs" dxfId="260" priority="798" stopIfTrue="1" operator="lessThanOrEqual">
      <formula>49</formula>
    </cfRule>
    <cfRule type="cellIs" dxfId="259" priority="802" stopIfTrue="1" operator="lessThan">
      <formula>50</formula>
    </cfRule>
    <cfRule type="cellIs" dxfId="258" priority="822" stopIfTrue="1" operator="greaterThanOrEqual">
      <formula>50</formula>
    </cfRule>
    <cfRule type="cellIs" dxfId="257" priority="821" stopIfTrue="1" operator="lessThan">
      <formula>50</formula>
    </cfRule>
    <cfRule type="cellIs" dxfId="256" priority="819" stopIfTrue="1" operator="lessThan">
      <formula>50</formula>
    </cfRule>
    <cfRule type="cellIs" dxfId="255" priority="817" stopIfTrue="1" operator="lessThan">
      <formula>50</formula>
    </cfRule>
    <cfRule type="cellIs" dxfId="254" priority="816" stopIfTrue="1" operator="greaterThanOrEqual">
      <formula>50</formula>
    </cfRule>
    <cfRule type="cellIs" dxfId="253" priority="813" stopIfTrue="1" operator="lessThan">
      <formula>50</formula>
    </cfRule>
    <cfRule type="cellIs" dxfId="252" priority="812" stopIfTrue="1" operator="greaterThanOrEqual">
      <formula>50</formula>
    </cfRule>
    <cfRule type="cellIs" dxfId="251" priority="811" stopIfTrue="1" operator="lessThan">
      <formula>5050</formula>
    </cfRule>
    <cfRule type="cellIs" dxfId="250" priority="809" stopIfTrue="1" operator="greaterThanOrEqual">
      <formula>50</formula>
    </cfRule>
    <cfRule type="cellIs" dxfId="249" priority="808" stopIfTrue="1" operator="lessThan">
      <formula>50</formula>
    </cfRule>
  </conditionalFormatting>
  <conditionalFormatting sqref="F992">
    <cfRule type="cellIs" dxfId="248" priority="386" stopIfTrue="1" operator="greaterThanOrEqual">
      <formula>50</formula>
    </cfRule>
    <cfRule type="cellIs" dxfId="247" priority="387" stopIfTrue="1" operator="lessThan">
      <formula>50</formula>
    </cfRule>
    <cfRule type="cellIs" dxfId="246" priority="389" stopIfTrue="1" operator="lessThan">
      <formula>50</formula>
    </cfRule>
    <cfRule type="cellIs" dxfId="245" priority="390" stopIfTrue="1" operator="greaterThanOrEqual">
      <formula>50</formula>
    </cfRule>
    <cfRule type="cellIs" dxfId="244" priority="379" stopIfTrue="1" operator="greaterThanOrEqual">
      <formula>50</formula>
    </cfRule>
    <cfRule type="cellIs" dxfId="243" priority="373" stopIfTrue="1" operator="lessThan">
      <formula>50</formula>
    </cfRule>
    <cfRule type="cellIs" dxfId="242" priority="381" stopIfTrue="1" operator="lessThan">
      <formula>50</formula>
    </cfRule>
    <cfRule type="cellIs" dxfId="241" priority="385" stopIfTrue="1" operator="lessThan">
      <formula>50</formula>
    </cfRule>
    <cfRule type="cellIs" dxfId="240" priority="384" stopIfTrue="1" operator="greaterThanOrEqual">
      <formula>50</formula>
    </cfRule>
    <cfRule type="cellIs" dxfId="239" priority="378" stopIfTrue="1" operator="lessThan">
      <formula>50</formula>
    </cfRule>
    <cfRule type="cellIs" dxfId="238" priority="377" stopIfTrue="1" operator="lessThanOrEqual">
      <formula>49</formula>
    </cfRule>
    <cfRule type="cellIs" dxfId="237" priority="376" stopIfTrue="1" operator="lessThan">
      <formula>5050</formula>
    </cfRule>
    <cfRule type="cellIs" dxfId="236" priority="374" stopIfTrue="1" operator="greaterThanOrEqual">
      <formula>50</formula>
    </cfRule>
    <cfRule type="cellIs" dxfId="235" priority="372" stopIfTrue="1" operator="lessThan">
      <formula>50</formula>
    </cfRule>
    <cfRule type="cellIs" dxfId="234" priority="371" stopIfTrue="1" operator="lessThan">
      <formula>50</formula>
    </cfRule>
    <cfRule type="cellIs" dxfId="233" priority="369" stopIfTrue="1" operator="greaterThanOrEqual">
      <formula>50</formula>
    </cfRule>
    <cfRule type="cellIs" dxfId="232" priority="367" stopIfTrue="1" operator="lessThan">
      <formula>50</formula>
    </cfRule>
    <cfRule type="cellIs" dxfId="231" priority="366" stopIfTrue="1" operator="greaterThanOrEqual">
      <formula>50</formula>
    </cfRule>
  </conditionalFormatting>
  <conditionalFormatting sqref="F995 E997:E998">
    <cfRule type="cellIs" dxfId="230" priority="637" stopIfTrue="1" operator="greaterThanOrEqual">
      <formula>50</formula>
    </cfRule>
    <cfRule type="cellIs" dxfId="229" priority="623" stopIfTrue="1" operator="lessThan">
      <formula>50</formula>
    </cfRule>
  </conditionalFormatting>
  <conditionalFormatting sqref="F995">
    <cfRule type="cellIs" dxfId="228" priority="628" stopIfTrue="1" operator="lessThan">
      <formula>50</formula>
    </cfRule>
    <cfRule type="cellIs" dxfId="227" priority="629" stopIfTrue="1" operator="greaterThanOrEqual">
      <formula>50</formula>
    </cfRule>
    <cfRule type="cellIs" dxfId="226" priority="615" stopIfTrue="1" operator="lessThan">
      <formula>50</formula>
    </cfRule>
    <cfRule type="cellIs" dxfId="225" priority="614" stopIfTrue="1" operator="lessThan">
      <formula>50</formula>
    </cfRule>
    <cfRule type="cellIs" dxfId="224" priority="618" stopIfTrue="1" operator="lessThan">
      <formula>5050</formula>
    </cfRule>
    <cfRule type="cellIs" dxfId="223" priority="609" stopIfTrue="1" operator="lessThan">
      <formula>50</formula>
    </cfRule>
    <cfRule type="cellIs" dxfId="222" priority="611" stopIfTrue="1" operator="greaterThanOrEqual">
      <formula>50</formula>
    </cfRule>
    <cfRule type="cellIs" dxfId="221" priority="613" stopIfTrue="1" operator="lessThan">
      <formula>50</formula>
    </cfRule>
    <cfRule type="cellIs" dxfId="220" priority="616" stopIfTrue="1" operator="greaterThanOrEqual">
      <formula>50</formula>
    </cfRule>
    <cfRule type="cellIs" dxfId="219" priority="630" stopIfTrue="1" operator="lessThan">
      <formula>50</formula>
    </cfRule>
    <cfRule type="cellIs" dxfId="218" priority="608" stopIfTrue="1" operator="greaterThanOrEqual">
      <formula>50</formula>
    </cfRule>
    <cfRule type="cellIs" dxfId="217" priority="619" stopIfTrue="1" operator="lessThanOrEqual">
      <formula>49</formula>
    </cfRule>
    <cfRule type="cellIs" dxfId="216" priority="620" stopIfTrue="1" operator="lessThan">
      <formula>50</formula>
    </cfRule>
    <cfRule type="cellIs" dxfId="215" priority="621" stopIfTrue="1" operator="greaterThanOrEqual">
      <formula>50</formula>
    </cfRule>
    <cfRule type="cellIs" dxfId="214" priority="627" stopIfTrue="1" operator="greaterThanOrEqual">
      <formula>50</formula>
    </cfRule>
  </conditionalFormatting>
  <conditionalFormatting sqref="F998:F999">
    <cfRule type="cellIs" dxfId="213" priority="483" stopIfTrue="1" operator="lessThan">
      <formula>50</formula>
    </cfRule>
    <cfRule type="cellIs" dxfId="212" priority="484" stopIfTrue="1" operator="greaterThanOrEqual">
      <formula>50</formula>
    </cfRule>
    <cfRule type="cellIs" dxfId="211" priority="478" stopIfTrue="1" operator="lessThanOrEqual">
      <formula>49</formula>
    </cfRule>
  </conditionalFormatting>
  <conditionalFormatting sqref="F999">
    <cfRule type="cellIs" dxfId="210" priority="482" stopIfTrue="1" operator="greaterThanOrEqual">
      <formula>50</formula>
    </cfRule>
    <cfRule type="cellIs" dxfId="209" priority="481" stopIfTrue="1" operator="lessThan">
      <formula>50</formula>
    </cfRule>
    <cfRule type="cellIs" dxfId="208" priority="479" stopIfTrue="1" operator="lessThan">
      <formula>50</formula>
    </cfRule>
    <cfRule type="cellIs" dxfId="207" priority="480" stopIfTrue="1" operator="greaterThanOrEqual">
      <formula>50</formula>
    </cfRule>
  </conditionalFormatting>
  <conditionalFormatting sqref="F1002">
    <cfRule type="cellIs" dxfId="206" priority="587" stopIfTrue="1" operator="lessThan">
      <formula>50</formula>
    </cfRule>
    <cfRule type="cellIs" dxfId="205" priority="586" stopIfTrue="1" operator="greaterThanOrEqual">
      <formula>50</formula>
    </cfRule>
  </conditionalFormatting>
  <conditionalFormatting sqref="F1007">
    <cfRule type="cellIs" dxfId="204" priority="574" stopIfTrue="1" operator="lessThan">
      <formula>5050</formula>
    </cfRule>
    <cfRule type="cellIs" dxfId="203" priority="564" stopIfTrue="1" operator="greaterThanOrEqual">
      <formula>50</formula>
    </cfRule>
    <cfRule type="cellIs" dxfId="202" priority="565" stopIfTrue="1" operator="lessThan">
      <formula>50</formula>
    </cfRule>
    <cfRule type="cellIs" dxfId="201" priority="567" stopIfTrue="1" operator="greaterThanOrEqual">
      <formula>50</formula>
    </cfRule>
    <cfRule type="cellIs" dxfId="200" priority="569" stopIfTrue="1" operator="lessThan">
      <formula>50</formula>
    </cfRule>
    <cfRule type="cellIs" dxfId="199" priority="570" stopIfTrue="1" operator="lessThan">
      <formula>50</formula>
    </cfRule>
    <cfRule type="cellIs" dxfId="198" priority="571" stopIfTrue="1" operator="lessThan">
      <formula>50</formula>
    </cfRule>
    <cfRule type="cellIs" dxfId="197" priority="572" stopIfTrue="1" operator="greaterThanOrEqual">
      <formula>50</formula>
    </cfRule>
    <cfRule type="cellIs" dxfId="196" priority="575" stopIfTrue="1" operator="lessThanOrEqual">
      <formula>49</formula>
    </cfRule>
    <cfRule type="cellIs" dxfId="195" priority="576" stopIfTrue="1" operator="lessThan">
      <formula>50</formula>
    </cfRule>
    <cfRule type="cellIs" dxfId="194" priority="577" stopIfTrue="1" operator="greaterThanOrEqual">
      <formula>50</formula>
    </cfRule>
    <cfRule type="cellIs" dxfId="193" priority="579" stopIfTrue="1" operator="lessThan">
      <formula>50</formula>
    </cfRule>
    <cfRule type="cellIs" dxfId="192" priority="584" stopIfTrue="1" operator="lessThan">
      <formula>50</formula>
    </cfRule>
    <cfRule type="cellIs" dxfId="191" priority="588" stopIfTrue="1" operator="lessThan">
      <formula>50</formula>
    </cfRule>
    <cfRule type="cellIs" dxfId="190" priority="589" stopIfTrue="1" operator="greaterThanOrEqual">
      <formula>50</formula>
    </cfRule>
  </conditionalFormatting>
  <conditionalFormatting sqref="F1009 F1023">
    <cfRule type="cellIs" dxfId="189" priority="526" stopIfTrue="1" operator="lessThan">
      <formula>50</formula>
    </cfRule>
    <cfRule type="cellIs" dxfId="188" priority="516" stopIfTrue="1" operator="lessThan">
      <formula>50</formula>
    </cfRule>
    <cfRule type="cellIs" dxfId="187" priority="514" stopIfTrue="1" operator="greaterThanOrEqual">
      <formula>50</formula>
    </cfRule>
    <cfRule type="cellIs" dxfId="186" priority="517" stopIfTrue="1" operator="lessThan">
      <formula>50</formula>
    </cfRule>
    <cfRule type="cellIs" dxfId="185" priority="518" stopIfTrue="1" operator="lessThan">
      <formula>50</formula>
    </cfRule>
    <cfRule type="cellIs" dxfId="184" priority="519" stopIfTrue="1" operator="greaterThanOrEqual">
      <formula>50</formula>
    </cfRule>
    <cfRule type="cellIs" dxfId="183" priority="521" stopIfTrue="1" operator="lessThan">
      <formula>5050</formula>
    </cfRule>
    <cfRule type="cellIs" dxfId="182" priority="524" stopIfTrue="1" operator="greaterThanOrEqual">
      <formula>50</formula>
    </cfRule>
    <cfRule type="cellIs" dxfId="181" priority="528" stopIfTrue="1" operator="lessThan">
      <formula>50</formula>
    </cfRule>
    <cfRule type="cellIs" dxfId="180" priority="530" stopIfTrue="1" operator="greaterThanOrEqual">
      <formula>50</formula>
    </cfRule>
    <cfRule type="cellIs" dxfId="179" priority="531" stopIfTrue="1" operator="lessThan">
      <formula>50</formula>
    </cfRule>
    <cfRule type="cellIs" dxfId="178" priority="523" stopIfTrue="1" operator="lessThan">
      <formula>50</formula>
    </cfRule>
    <cfRule type="cellIs" dxfId="177" priority="512" stopIfTrue="1" operator="lessThan">
      <formula>50</formula>
    </cfRule>
  </conditionalFormatting>
  <conditionalFormatting sqref="F1009 F1023:F1027">
    <cfRule type="cellIs" dxfId="176" priority="532" stopIfTrue="1" operator="lessThan">
      <formula>50</formula>
    </cfRule>
    <cfRule type="cellIs" dxfId="175" priority="533" stopIfTrue="1" operator="greaterThanOrEqual">
      <formula>50</formula>
    </cfRule>
  </conditionalFormatting>
  <conditionalFormatting sqref="F1009:F1013 F1023">
    <cfRule type="cellIs" dxfId="174" priority="522" stopIfTrue="1" operator="lessThanOrEqual">
      <formula>49</formula>
    </cfRule>
  </conditionalFormatting>
  <conditionalFormatting sqref="F1010:F1012">
    <cfRule type="cellIs" dxfId="173" priority="560" stopIfTrue="1" operator="lessThan">
      <formula>50</formula>
    </cfRule>
    <cfRule type="cellIs" dxfId="172" priority="561" stopIfTrue="1" operator="greaterThanOrEqual">
      <formula>50</formula>
    </cfRule>
  </conditionalFormatting>
  <conditionalFormatting sqref="F1010:F1013">
    <cfRule type="cellIs" dxfId="171" priority="563" stopIfTrue="1" operator="greaterThanOrEqual">
      <formula>50</formula>
    </cfRule>
    <cfRule type="cellIs" dxfId="170" priority="562" stopIfTrue="1" operator="lessThan">
      <formula>50</formula>
    </cfRule>
    <cfRule type="cellIs" dxfId="169" priority="551" stopIfTrue="1" operator="greaterThanOrEqual">
      <formula>50</formula>
    </cfRule>
    <cfRule type="cellIs" dxfId="168" priority="550" stopIfTrue="1" operator="lessThan">
      <formula>50</formula>
    </cfRule>
  </conditionalFormatting>
  <conditionalFormatting sqref="F1013">
    <cfRule type="cellIs" dxfId="167" priority="547" stopIfTrue="1" operator="greaterThanOrEqual">
      <formula>50</formula>
    </cfRule>
    <cfRule type="cellIs" dxfId="166" priority="548" stopIfTrue="1" operator="lessThan">
      <formula>50</formula>
    </cfRule>
    <cfRule type="cellIs" dxfId="165" priority="549" stopIfTrue="1" operator="greaterThanOrEqual">
      <formula>50</formula>
    </cfRule>
    <cfRule type="cellIs" dxfId="164" priority="546" stopIfTrue="1" operator="lessThan">
      <formula>50</formula>
    </cfRule>
  </conditionalFormatting>
  <conditionalFormatting sqref="F1014">
    <cfRule type="cellIs" dxfId="163" priority="356" stopIfTrue="1" operator="lessThan">
      <formula>50</formula>
    </cfRule>
    <cfRule type="cellIs" dxfId="162" priority="365" stopIfTrue="1" operator="greaterThanOrEqual">
      <formula>50</formula>
    </cfRule>
    <cfRule type="cellIs" dxfId="161" priority="354" stopIfTrue="1" operator="greaterThanOrEqual">
      <formula>50</formula>
    </cfRule>
    <cfRule type="cellIs" dxfId="160" priority="360" stopIfTrue="1" operator="lessThan">
      <formula>50</formula>
    </cfRule>
    <cfRule type="cellIs" dxfId="159" priority="361" stopIfTrue="1" operator="greaterThanOrEqual">
      <formula>50</formula>
    </cfRule>
    <cfRule type="cellIs" dxfId="158" priority="362" stopIfTrue="1" operator="lessThan">
      <formula>50</formula>
    </cfRule>
    <cfRule type="cellIs" dxfId="157" priority="364" stopIfTrue="1" operator="lessThan">
      <formula>50</formula>
    </cfRule>
    <cfRule type="cellIs" dxfId="156" priority="353" stopIfTrue="1" operator="lessThan">
      <formula>50</formula>
    </cfRule>
    <cfRule type="cellIs" dxfId="155" priority="359" stopIfTrue="1" operator="greaterThanOrEqual">
      <formula>50</formula>
    </cfRule>
    <cfRule type="cellIs" dxfId="154" priority="352" stopIfTrue="1" operator="lessThanOrEqual">
      <formula>49</formula>
    </cfRule>
    <cfRule type="cellIs" dxfId="153" priority="351" stopIfTrue="1" operator="lessThan">
      <formula>5050</formula>
    </cfRule>
    <cfRule type="cellIs" dxfId="152" priority="349" stopIfTrue="1" operator="greaterThanOrEqual">
      <formula>50</formula>
    </cfRule>
    <cfRule type="cellIs" dxfId="151" priority="342" stopIfTrue="1" operator="lessThan">
      <formula>50</formula>
    </cfRule>
    <cfRule type="cellIs" dxfId="150" priority="348" stopIfTrue="1" operator="lessThan">
      <formula>50</formula>
    </cfRule>
    <cfRule type="cellIs" dxfId="149" priority="347" stopIfTrue="1" operator="lessThan">
      <formula>50</formula>
    </cfRule>
    <cfRule type="cellIs" dxfId="148" priority="346" stopIfTrue="1" operator="lessThan">
      <formula>50</formula>
    </cfRule>
    <cfRule type="cellIs" dxfId="147" priority="344" stopIfTrue="1" operator="greaterThanOrEqual">
      <formula>50</formula>
    </cfRule>
    <cfRule type="cellIs" dxfId="146" priority="341" stopIfTrue="1" operator="greaterThanOrEqual">
      <formula>50</formula>
    </cfRule>
  </conditionalFormatting>
  <conditionalFormatting sqref="F1015 F1018">
    <cfRule type="containsText" dxfId="145" priority="536" stopIfTrue="1" operator="containsText" text="لم">
      <formula>NOT(ISERROR(SEARCH("لم",F1015)))</formula>
    </cfRule>
    <cfRule type="cellIs" dxfId="144" priority="542" stopIfTrue="1" operator="greaterThanOrEqual">
      <formula>50</formula>
    </cfRule>
    <cfRule type="cellIs" dxfId="143" priority="541" stopIfTrue="1" operator="lessThan">
      <formula>50</formula>
    </cfRule>
    <cfRule type="cellIs" dxfId="142" priority="539" stopIfTrue="1" operator="greaterThanOrEqual">
      <formula>50</formula>
    </cfRule>
    <cfRule type="cellIs" dxfId="141" priority="538" stopIfTrue="1" operator="lessThan">
      <formula>50</formula>
    </cfRule>
    <cfRule type="cellIs" dxfId="140" priority="537" stopIfTrue="1" operator="lessThan">
      <formula>50</formula>
    </cfRule>
    <cfRule type="cellIs" dxfId="139" priority="535" stopIfTrue="1" operator="lessThan">
      <formula>50</formula>
    </cfRule>
    <cfRule type="containsText" dxfId="138" priority="534" stopIfTrue="1" operator="containsText" text="لم">
      <formula>NOT(ISERROR(SEARCH("لم",F1015)))</formula>
    </cfRule>
    <cfRule type="cellIs" dxfId="137" priority="544" stopIfTrue="1" operator="greaterThanOrEqual">
      <formula>50</formula>
    </cfRule>
    <cfRule type="cellIs" dxfId="136" priority="543" stopIfTrue="1" operator="lessThan">
      <formula>50</formula>
    </cfRule>
    <cfRule type="cellIs" dxfId="135" priority="540" stopIfTrue="1" operator="lessThan">
      <formula>50</formula>
    </cfRule>
  </conditionalFormatting>
  <conditionalFormatting sqref="F1015">
    <cfRule type="cellIs" dxfId="134" priority="596" stopIfTrue="1" operator="lessThan">
      <formula>50</formula>
    </cfRule>
    <cfRule type="cellIs" dxfId="133" priority="604" stopIfTrue="1" operator="lessThan">
      <formula>50</formula>
    </cfRule>
    <cfRule type="cellIs" dxfId="132" priority="590" stopIfTrue="1" operator="greaterThanOrEqual">
      <formula>50</formula>
    </cfRule>
    <cfRule type="cellIs" dxfId="131" priority="581" stopIfTrue="1" operator="lessThan">
      <formula>50</formula>
    </cfRule>
    <cfRule type="cellIs" dxfId="130" priority="595" stopIfTrue="1" operator="lessThan">
      <formula>50</formula>
    </cfRule>
    <cfRule type="cellIs" dxfId="129" priority="602" stopIfTrue="1" operator="lessThan">
      <formula>50</formula>
    </cfRule>
    <cfRule type="cellIs" dxfId="128" priority="597" stopIfTrue="1" operator="lessThan">
      <formula>50</formula>
    </cfRule>
    <cfRule type="cellIs" dxfId="127" priority="582" stopIfTrue="1" operator="greaterThanOrEqual">
      <formula>50</formula>
    </cfRule>
    <cfRule type="cellIs" dxfId="126" priority="593" stopIfTrue="1" operator="greaterThanOrEqual">
      <formula>50</formula>
    </cfRule>
    <cfRule type="cellIs" dxfId="125" priority="591" stopIfTrue="1" operator="lessThan">
      <formula>50</formula>
    </cfRule>
    <cfRule type="cellIs" dxfId="124" priority="598" stopIfTrue="1" operator="greaterThanOrEqual">
      <formula>50</formula>
    </cfRule>
    <cfRule type="cellIs" dxfId="123" priority="583" stopIfTrue="1" operator="lessThan">
      <formula>50</formula>
    </cfRule>
    <cfRule type="cellIs" dxfId="122" priority="600" stopIfTrue="1" operator="lessThan">
      <formula>5050</formula>
    </cfRule>
    <cfRule type="cellIs" dxfId="121" priority="601" stopIfTrue="1" operator="greaterThanOrEqual">
      <formula>50</formula>
    </cfRule>
  </conditionalFormatting>
  <conditionalFormatting sqref="F1015:F1022">
    <cfRule type="cellIs" dxfId="120" priority="606" stopIfTrue="1" operator="lessThan">
      <formula>50</formula>
    </cfRule>
    <cfRule type="cellIs" dxfId="119" priority="607" stopIfTrue="1" operator="greaterThanOrEqual">
      <formula>50</formula>
    </cfRule>
  </conditionalFormatting>
  <conditionalFormatting sqref="F1017">
    <cfRule type="cellIs" dxfId="118" priority="556" stopIfTrue="1" operator="lessThan">
      <formula>50</formula>
    </cfRule>
    <cfRule type="cellIs" dxfId="117" priority="553" stopIfTrue="1" operator="lessThan">
      <formula>50</formula>
    </cfRule>
    <cfRule type="cellIs" dxfId="116" priority="554" stopIfTrue="1" operator="greaterThanOrEqual">
      <formula>50</formula>
    </cfRule>
    <cfRule type="cellIs" dxfId="115" priority="552" stopIfTrue="1" operator="lessThanOrEqual">
      <formula>49</formula>
    </cfRule>
  </conditionalFormatting>
  <conditionalFormatting sqref="F1019">
    <cfRule type="cellIs" dxfId="114" priority="504" stopIfTrue="1" operator="lessThan">
      <formula>50</formula>
    </cfRule>
    <cfRule type="cellIs" dxfId="113" priority="498" stopIfTrue="1" operator="greaterThanOrEqual">
      <formula>50</formula>
    </cfRule>
    <cfRule type="cellIs" dxfId="112" priority="500" stopIfTrue="1" operator="lessThan">
      <formula>5050</formula>
    </cfRule>
    <cfRule type="cellIs" dxfId="111" priority="501" stopIfTrue="1" operator="greaterThanOrEqual">
      <formula>50</formula>
    </cfRule>
    <cfRule type="cellIs" dxfId="110" priority="493" stopIfTrue="1" operator="greaterThanOrEqual">
      <formula>50</formula>
    </cfRule>
    <cfRule type="cellIs" dxfId="109" priority="506" stopIfTrue="1" operator="lessThan">
      <formula>50</formula>
    </cfRule>
    <cfRule type="cellIs" dxfId="108" priority="507" stopIfTrue="1" operator="greaterThanOrEqual">
      <formula>50</formula>
    </cfRule>
    <cfRule type="cellIs" dxfId="107" priority="489" stopIfTrue="1" operator="lessThan">
      <formula>50</formula>
    </cfRule>
    <cfRule type="cellIs" dxfId="106" priority="495" stopIfTrue="1" operator="lessThan">
      <formula>50</formula>
    </cfRule>
    <cfRule type="cellIs" dxfId="105" priority="490" stopIfTrue="1" operator="greaterThanOrEqual">
      <formula>50</formula>
    </cfRule>
    <cfRule type="cellIs" dxfId="104" priority="497" stopIfTrue="1" operator="lessThan">
      <formula>50</formula>
    </cfRule>
    <cfRule type="cellIs" dxfId="103" priority="487" stopIfTrue="1" operator="greaterThanOrEqual">
      <formula>50</formula>
    </cfRule>
    <cfRule type="cellIs" dxfId="102" priority="496" stopIfTrue="1" operator="lessThan">
      <formula>50</formula>
    </cfRule>
    <cfRule type="cellIs" dxfId="101" priority="502" stopIfTrue="1" operator="lessThan">
      <formula>50</formula>
    </cfRule>
    <cfRule type="cellIs" dxfId="100" priority="485" stopIfTrue="1" operator="lessThanOrEqual">
      <formula>49</formula>
    </cfRule>
    <cfRule type="cellIs" dxfId="99" priority="486" stopIfTrue="1" operator="lessThan">
      <formula>50</formula>
    </cfRule>
    <cfRule type="cellIs" dxfId="98" priority="491" stopIfTrue="1" operator="lessThan">
      <formula>50</formula>
    </cfRule>
  </conditionalFormatting>
  <conditionalFormatting sqref="F1023 F1009">
    <cfRule type="cellIs" dxfId="97" priority="511" stopIfTrue="1" operator="greaterThanOrEqual">
      <formula>50</formula>
    </cfRule>
  </conditionalFormatting>
  <conditionalFormatting sqref="F1023">
    <cfRule type="cellIs" dxfId="96" priority="510" stopIfTrue="1" operator="lessThan">
      <formula>50</formula>
    </cfRule>
    <cfRule type="cellIs" dxfId="95" priority="508" stopIfTrue="1" operator="lessThan">
      <formula>50</formula>
    </cfRule>
    <cfRule type="cellIs" dxfId="94" priority="509" stopIfTrue="1" operator="greaterThanOrEqual">
      <formula>50</formula>
    </cfRule>
  </conditionalFormatting>
  <conditionalFormatting sqref="F1028:F1034">
    <cfRule type="cellIs" dxfId="93" priority="306" stopIfTrue="1" operator="lessThanOrEqual">
      <formula>49</formula>
    </cfRule>
    <cfRule type="cellIs" dxfId="92" priority="307" stopIfTrue="1" operator="lessThan">
      <formula>50</formula>
    </cfRule>
    <cfRule type="cellIs" dxfId="91" priority="315" stopIfTrue="1" operator="lessThan">
      <formula>50</formula>
    </cfRule>
    <cfRule type="cellIs" dxfId="90" priority="316" stopIfTrue="1" operator="greaterThanOrEqual">
      <formula>50</formula>
    </cfRule>
    <cfRule type="cellIs" dxfId="89" priority="314" stopIfTrue="1" operator="greaterThanOrEqual">
      <formula>50</formula>
    </cfRule>
  </conditionalFormatting>
  <conditionalFormatting sqref="F1028:F1036 E1028:E1039 F1038:F1039">
    <cfRule type="cellIs" dxfId="88" priority="324" stopIfTrue="1" operator="greaterThanOrEqual">
      <formula>50</formula>
    </cfRule>
  </conditionalFormatting>
  <conditionalFormatting sqref="F1028:F1036 F1038:F1039">
    <cfRule type="cellIs" dxfId="87" priority="300" stopIfTrue="1" operator="lessThan">
      <formula>50</formula>
    </cfRule>
    <cfRule type="cellIs" dxfId="86" priority="295" stopIfTrue="1" operator="greaterThanOrEqual">
      <formula>50</formula>
    </cfRule>
    <cfRule type="cellIs" dxfId="85" priority="301" stopIfTrue="1" operator="lessThan">
      <formula>50</formula>
    </cfRule>
    <cfRule type="cellIs" dxfId="84" priority="302" stopIfTrue="1" operator="lessThan">
      <formula>50</formula>
    </cfRule>
    <cfRule type="cellIs" dxfId="83" priority="317" stopIfTrue="1" operator="lessThan">
      <formula>50</formula>
    </cfRule>
    <cfRule type="cellIs" dxfId="82" priority="305" stopIfTrue="1" operator="lessThan">
      <formula>5050</formula>
    </cfRule>
    <cfRule type="cellIs" dxfId="81" priority="298" stopIfTrue="1" operator="greaterThanOrEqual">
      <formula>50</formula>
    </cfRule>
    <cfRule type="cellIs" dxfId="80" priority="296" stopIfTrue="1" operator="lessThan">
      <formula>50</formula>
    </cfRule>
    <cfRule type="cellIs" dxfId="79" priority="303" stopIfTrue="1" operator="greaterThanOrEqual">
      <formula>50</formula>
    </cfRule>
  </conditionalFormatting>
  <conditionalFormatting sqref="F1028:F1036">
    <cfRule type="cellIs" dxfId="78" priority="308" stopIfTrue="1" operator="greaterThanOrEqual">
      <formula>50</formula>
    </cfRule>
  </conditionalFormatting>
  <conditionalFormatting sqref="F1035:F1036 F1038:F1039">
    <cfRule type="cellIs" dxfId="77" priority="294" stopIfTrue="1" operator="lessThan">
      <formula>50</formula>
    </cfRule>
  </conditionalFormatting>
  <conditionalFormatting sqref="F1035:F1036">
    <cfRule type="cellIs" dxfId="76" priority="293" stopIfTrue="1" operator="greaterThanOrEqual">
      <formula>50</formula>
    </cfRule>
    <cfRule type="cellIs" dxfId="75" priority="292" stopIfTrue="1" operator="lessThan">
      <formula>50</formula>
    </cfRule>
  </conditionalFormatting>
  <conditionalFormatting sqref="F1036">
    <cfRule type="cellIs" dxfId="74" priority="291" stopIfTrue="1" operator="greaterThanOrEqual">
      <formula>50</formula>
    </cfRule>
    <cfRule type="cellIs" dxfId="73" priority="289" stopIfTrue="1" operator="lessThanOrEqual">
      <formula>49</formula>
    </cfRule>
    <cfRule type="cellIs" dxfId="72" priority="290" stopIfTrue="1" operator="lessThan">
      <formula>50</formula>
    </cfRule>
  </conditionalFormatting>
  <conditionalFormatting sqref="F1038:F1039 F1028:F1036 E1028:E1039">
    <cfRule type="cellIs" dxfId="71" priority="310" stopIfTrue="1" operator="lessThan">
      <formula>50</formula>
    </cfRule>
  </conditionalFormatting>
  <conditionalFormatting sqref="F1038:F1039">
    <cfRule type="cellIs" dxfId="70" priority="309" stopIfTrue="1" operator="greaterThanOrEqual">
      <formula>50</formula>
    </cfRule>
  </conditionalFormatting>
  <conditionalFormatting sqref="F1040 F1043:F1046">
    <cfRule type="cellIs" dxfId="69" priority="163" stopIfTrue="1" operator="lessThan">
      <formula>50</formula>
    </cfRule>
    <cfRule type="cellIs" dxfId="68" priority="183" stopIfTrue="1" operator="lessThan">
      <formula>50</formula>
    </cfRule>
    <cfRule type="cellIs" dxfId="67" priority="175" stopIfTrue="1" operator="lessThan">
      <formula>5050</formula>
    </cfRule>
    <cfRule type="cellIs" dxfId="66" priority="173" stopIfTrue="1" operator="greaterThanOrEqual">
      <formula>50</formula>
    </cfRule>
    <cfRule type="cellIs" dxfId="65" priority="172" stopIfTrue="1" operator="lessThan">
      <formula>50</formula>
    </cfRule>
    <cfRule type="cellIs" dxfId="64" priority="171" stopIfTrue="1" operator="lessThan">
      <formula>50</formula>
    </cfRule>
    <cfRule type="cellIs" dxfId="63" priority="170" stopIfTrue="1" operator="lessThan">
      <formula>50</formula>
    </cfRule>
    <cfRule type="cellIs" dxfId="62" priority="168" stopIfTrue="1" operator="greaterThanOrEqual">
      <formula>50</formula>
    </cfRule>
    <cfRule type="cellIs" dxfId="61" priority="166" stopIfTrue="1" operator="lessThan">
      <formula>50</formula>
    </cfRule>
    <cfRule type="cellIs" dxfId="60" priority="162" stopIfTrue="1" operator="greaterThanOrEqual">
      <formula>50</formula>
    </cfRule>
  </conditionalFormatting>
  <conditionalFormatting sqref="F1040">
    <cfRule type="cellIs" dxfId="59" priority="177" stopIfTrue="1" operator="lessThan">
      <formula>50</formula>
    </cfRule>
    <cfRule type="cellIs" dxfId="58" priority="176" stopIfTrue="1" operator="lessThanOrEqual">
      <formula>49</formula>
    </cfRule>
    <cfRule type="cellIs" dxfId="57" priority="178" stopIfTrue="1" operator="greaterThanOrEqual">
      <formula>50</formula>
    </cfRule>
  </conditionalFormatting>
  <conditionalFormatting sqref="F1040:F1053">
    <cfRule type="cellIs" dxfId="56" priority="132" stopIfTrue="1" operator="greaterThanOrEqual">
      <formula>50</formula>
    </cfRule>
    <cfRule type="cellIs" dxfId="55" priority="131" stopIfTrue="1" operator="lessThan">
      <formula>50</formula>
    </cfRule>
    <cfRule type="cellIs" dxfId="54" priority="115" stopIfTrue="1" operator="greaterThanOrEqual">
      <formula>50</formula>
    </cfRule>
    <cfRule type="cellIs" dxfId="53" priority="108" stopIfTrue="1" operator="lessThan">
      <formula>50</formula>
    </cfRule>
    <cfRule type="cellIs" dxfId="52" priority="109" stopIfTrue="1" operator="greaterThanOrEqual">
      <formula>50</formula>
    </cfRule>
    <cfRule type="cellIs" dxfId="51" priority="111" stopIfTrue="1" operator="greaterThanOrEqual">
      <formula>50</formula>
    </cfRule>
    <cfRule type="cellIs" dxfId="50" priority="110" stopIfTrue="1" operator="lessThan">
      <formula>50</formula>
    </cfRule>
    <cfRule type="cellIs" dxfId="49" priority="125" stopIfTrue="1" operator="lessThan">
      <formula>5050</formula>
    </cfRule>
    <cfRule type="cellIs" dxfId="48" priority="123" stopIfTrue="1" operator="greaterThanOrEqual">
      <formula>50</formula>
    </cfRule>
    <cfRule type="cellIs" dxfId="47" priority="126" stopIfTrue="1" operator="greaterThanOrEqual">
      <formula>50</formula>
    </cfRule>
    <cfRule type="cellIs" dxfId="46" priority="122" stopIfTrue="1" operator="lessThan">
      <formula>50</formula>
    </cfRule>
    <cfRule type="cellIs" dxfId="45" priority="121" stopIfTrue="1" operator="lessThan">
      <formula>50</formula>
    </cfRule>
    <cfRule type="cellIs" dxfId="44" priority="120" stopIfTrue="1" operator="lessThan">
      <formula>50</formula>
    </cfRule>
    <cfRule type="cellIs" dxfId="43" priority="118" stopIfTrue="1" operator="greaterThanOrEqual">
      <formula>50</formula>
    </cfRule>
    <cfRule type="cellIs" dxfId="42" priority="129" stopIfTrue="1" operator="lessThan">
      <formula>50</formula>
    </cfRule>
    <cfRule type="cellIs" dxfId="41" priority="127" stopIfTrue="1" operator="lessThan">
      <formula>50</formula>
    </cfRule>
    <cfRule type="cellIs" dxfId="40" priority="116" stopIfTrue="1" operator="lessThan">
      <formula>50</formula>
    </cfRule>
    <cfRule type="cellIs" dxfId="39" priority="114" stopIfTrue="1" operator="lessThan">
      <formula>50</formula>
    </cfRule>
    <cfRule type="cellIs" dxfId="38" priority="113" stopIfTrue="1" operator="greaterThanOrEqual">
      <formula>50</formula>
    </cfRule>
    <cfRule type="cellIs" dxfId="37" priority="112" stopIfTrue="1" operator="lessThan">
      <formula>50</formula>
    </cfRule>
  </conditionalFormatting>
  <conditionalFormatting sqref="F1040:F1054">
    <cfRule type="cellIs" dxfId="36" priority="77" stopIfTrue="1" operator="lessThanOrEqual">
      <formula>49</formula>
    </cfRule>
    <cfRule type="cellIs" dxfId="35" priority="103" stopIfTrue="1" operator="lessThan">
      <formula>50</formula>
    </cfRule>
  </conditionalFormatting>
  <conditionalFormatting sqref="F1043:F1046 F1040 E1040:E1054">
    <cfRule type="cellIs" dxfId="34" priority="180" stopIfTrue="1" operator="lessThan">
      <formula>50</formula>
    </cfRule>
  </conditionalFormatting>
  <conditionalFormatting sqref="F1043:F1046 F1040">
    <cfRule type="cellIs" dxfId="33" priority="165" stopIfTrue="1" operator="greaterThanOrEqual">
      <formula>50</formula>
    </cfRule>
    <cfRule type="cellIs" dxfId="32" priority="161" stopIfTrue="1" operator="lessThan">
      <formula>50</formula>
    </cfRule>
  </conditionalFormatting>
  <conditionalFormatting sqref="F1043:F1046">
    <cfRule type="cellIs" dxfId="31" priority="179" stopIfTrue="1" operator="greaterThanOrEqual">
      <formula>50</formula>
    </cfRule>
  </conditionalFormatting>
  <conditionalFormatting sqref="F1046">
    <cfRule type="cellIs" dxfId="30" priority="156" stopIfTrue="1" operator="greaterThanOrEqual">
      <formula>50</formula>
    </cfRule>
    <cfRule type="cellIs" dxfId="29" priority="157" stopIfTrue="1" operator="lessThan">
      <formula>50</formula>
    </cfRule>
    <cfRule type="containsText" dxfId="28" priority="151" stopIfTrue="1" operator="containsText" text="لم">
      <formula>NOT(ISERROR(SEARCH("لم",F1046)))</formula>
    </cfRule>
    <cfRule type="cellIs" dxfId="27" priority="152" stopIfTrue="1" operator="lessThan">
      <formula>50</formula>
    </cfRule>
    <cfRule type="containsText" dxfId="26" priority="153" stopIfTrue="1" operator="containsText" text="لم">
      <formula>NOT(ISERROR(SEARCH("لم",F1046)))</formula>
    </cfRule>
    <cfRule type="cellIs" dxfId="25" priority="164" stopIfTrue="1" operator="lessThan">
      <formula>50</formula>
    </cfRule>
    <cfRule type="cellIs" dxfId="24" priority="154" stopIfTrue="1" operator="lessThan">
      <formula>50</formula>
    </cfRule>
    <cfRule type="cellIs" dxfId="23" priority="155" stopIfTrue="1" operator="lessThan">
      <formula>50</formula>
    </cfRule>
    <cfRule type="cellIs" dxfId="22" priority="160" stopIfTrue="1" operator="greaterThanOrEqual">
      <formula>50</formula>
    </cfRule>
    <cfRule type="cellIs" dxfId="21" priority="159" stopIfTrue="1" operator="lessThan">
      <formula>50</formula>
    </cfRule>
    <cfRule type="cellIs" dxfId="20" priority="158" stopIfTrue="1" operator="greaterThanOrEqual">
      <formula>50</formula>
    </cfRule>
  </conditionalFormatting>
  <conditionalFormatting sqref="F1054">
    <cfRule type="cellIs" dxfId="19" priority="99" stopIfTrue="1" operator="lessThan">
      <formula>50</formula>
    </cfRule>
    <cfRule type="cellIs" dxfId="18" priority="98" stopIfTrue="1" operator="greaterThanOrEqual">
      <formula>50</formula>
    </cfRule>
    <cfRule type="cellIs" dxfId="17" priority="84" stopIfTrue="1" operator="lessThan">
      <formula>50</formula>
    </cfRule>
    <cfRule type="cellIs" dxfId="16" priority="79" stopIfTrue="1" operator="greaterThanOrEqual">
      <formula>50</formula>
    </cfRule>
    <cfRule type="cellIs" dxfId="15" priority="82" stopIfTrue="1" operator="lessThan">
      <formula>50</formula>
    </cfRule>
    <cfRule type="cellIs" dxfId="14" priority="78" stopIfTrue="1" operator="lessThan">
      <formula>50</formula>
    </cfRule>
    <cfRule type="cellIs" dxfId="13" priority="97" stopIfTrue="1" operator="lessThan">
      <formula>5050</formula>
    </cfRule>
    <cfRule type="cellIs" dxfId="12" priority="81" stopIfTrue="1" operator="greaterThanOrEqual">
      <formula>50</formula>
    </cfRule>
    <cfRule type="cellIs" dxfId="11" priority="95" stopIfTrue="1" operator="greaterThanOrEqual">
      <formula>50</formula>
    </cfRule>
    <cfRule type="cellIs" dxfId="10" priority="94" stopIfTrue="1" operator="lessThan">
      <formula>50</formula>
    </cfRule>
    <cfRule type="cellIs" dxfId="9" priority="83" stopIfTrue="1" operator="greaterThanOrEqual">
      <formula>50</formula>
    </cfRule>
    <cfRule type="cellIs" dxfId="8" priority="85" stopIfTrue="1" operator="greaterThanOrEqual">
      <formula>50</formula>
    </cfRule>
    <cfRule type="cellIs" dxfId="7" priority="80" stopIfTrue="1" operator="lessThan">
      <formula>50</formula>
    </cfRule>
    <cfRule type="cellIs" dxfId="6" priority="101" stopIfTrue="1" operator="lessThan">
      <formula>50</formula>
    </cfRule>
    <cfRule type="cellIs" dxfId="5" priority="93" stopIfTrue="1" operator="lessThan">
      <formula>50</formula>
    </cfRule>
    <cfRule type="cellIs" dxfId="4" priority="92" stopIfTrue="1" operator="lessThan">
      <formula>50</formula>
    </cfRule>
    <cfRule type="cellIs" dxfId="3" priority="88" stopIfTrue="1" operator="lessThan">
      <formula>50</formula>
    </cfRule>
    <cfRule type="cellIs" dxfId="2" priority="87" stopIfTrue="1" operator="greaterThanOrEqual">
      <formula>50</formula>
    </cfRule>
    <cfRule type="cellIs" dxfId="1" priority="86" stopIfTrue="1" operator="lessThan">
      <formula>50</formula>
    </cfRule>
    <cfRule type="cellIs" dxfId="0" priority="90" stopIfTrue="1" operator="greaterThanOrEqual">
      <formula>50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6</vt:i4>
      </vt:variant>
      <vt:variant>
        <vt:lpstr>النطاقات المسماة</vt:lpstr>
      </vt:variant>
      <vt:variant>
        <vt:i4>1</vt:i4>
      </vt:variant>
    </vt:vector>
  </HeadingPairs>
  <TitlesOfParts>
    <vt:vector size="7" baseType="lpstr">
      <vt:lpstr>تعليمات التسجيل </vt:lpstr>
      <vt:lpstr>إدخال البيانات</vt:lpstr>
      <vt:lpstr>اختيار المقررات</vt:lpstr>
      <vt:lpstr>الإستمارة</vt:lpstr>
      <vt:lpstr>pol</vt:lpstr>
      <vt:lpstr>Sheet1</vt:lpstr>
      <vt:lpstr>الإستمارة!Print_Area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ahmad hamdash</dc:creator>
  <cp:lastModifiedBy>lenovo-lap</cp:lastModifiedBy>
  <cp:revision/>
  <cp:lastPrinted>2024-01-21T07:38:19Z</cp:lastPrinted>
  <dcterms:created xsi:type="dcterms:W3CDTF">2015-06-05T18:17:20Z</dcterms:created>
  <dcterms:modified xsi:type="dcterms:W3CDTF">2025-03-11T08:07:41Z</dcterms:modified>
</cp:coreProperties>
</file>