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lenovo-lap\Desktop\استمارات تسجيل ف2 للعام 2024-2025\استمارات موقع ف2 2024-2025\الترجمة\"/>
    </mc:Choice>
  </mc:AlternateContent>
  <xr:revisionPtr revIDLastSave="0" documentId="13_ncr:1_{EFD27A88-42C6-47EE-9A9C-B833B0EF32F1}" xr6:coauthVersionLast="47" xr6:coauthVersionMax="47" xr10:uidLastSave="{00000000-0000-0000-0000-000000000000}"/>
  <workbookProtection workbookAlgorithmName="SHA-512" workbookHashValue="+reQiKfcWWeWPXbFfZWvXrlQVOBcd8K1uJrsbD6CfauLPsk1Vgwp+kl77L8SFc5paN8+L+CUIrJrdT0qGzTiWA==" workbookSaltValue="IaYZOjtXH/ugnNsTMOBFWA==" workbookSpinCount="100000" lockStructure="1"/>
  <bookViews>
    <workbookView xWindow="-108" yWindow="-108" windowWidth="23256" windowHeight="12576" activeTab="1"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externalReferences>
    <externalReference r:id="rId8"/>
  </externalReferences>
  <definedNames>
    <definedName name="_xlnm._FilterDatabase" localSheetId="1" hidden="1">'إدخال البيانات'!$I$6:$I$21</definedName>
    <definedName name="_xlnm._FilterDatabase" localSheetId="5" hidden="1">ورقة2!$A$2:$AZ$1996</definedName>
    <definedName name="_xlnm._FilterDatabase" localSheetId="6" hidden="1">ورقة4!$A$1:$AR$1878</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16" i="20" l="1"/>
  <c r="AL1016" i="20"/>
  <c r="AM1016" i="20"/>
  <c r="F1" i="18"/>
  <c r="A2" i="18" s="1"/>
  <c r="AE1521" i="20" l="1"/>
  <c r="AE1518" i="20"/>
  <c r="AE1517" i="20"/>
  <c r="AE1515" i="20"/>
  <c r="AE1513" i="20"/>
  <c r="AE1512" i="20"/>
  <c r="AE1503" i="20"/>
  <c r="AE1501" i="20"/>
  <c r="AE1495" i="20"/>
  <c r="AE1492" i="20"/>
  <c r="AE1491" i="20"/>
  <c r="AE1490" i="20"/>
  <c r="AE1483" i="20"/>
  <c r="AE1482" i="20"/>
  <c r="AE1480" i="20"/>
  <c r="AE1477" i="20"/>
  <c r="AE1475" i="20"/>
  <c r="AE1473" i="20"/>
  <c r="AE1472" i="20"/>
  <c r="AE1470" i="20"/>
  <c r="AE1465" i="20"/>
  <c r="AE1463" i="20"/>
  <c r="AE1461" i="20"/>
  <c r="AE1460" i="20"/>
  <c r="AE1458" i="20"/>
  <c r="AE1457" i="20"/>
  <c r="AE1453" i="20"/>
  <c r="AE1452" i="20"/>
  <c r="AE1451" i="20"/>
  <c r="AE1447" i="20"/>
  <c r="AE1446" i="20"/>
  <c r="AE1445" i="20"/>
  <c r="AE1443" i="20"/>
  <c r="AE1440" i="20"/>
  <c r="AE1436" i="20"/>
  <c r="AE1434" i="20"/>
  <c r="AE1433" i="20"/>
  <c r="AE1432" i="20"/>
  <c r="AE1428" i="20"/>
  <c r="AE1427" i="20"/>
  <c r="AE1426" i="20"/>
  <c r="AE1425" i="20"/>
  <c r="AE1421" i="20"/>
  <c r="AE1419" i="20"/>
  <c r="AE1412" i="20"/>
  <c r="AE1410" i="20"/>
  <c r="AE1408" i="20"/>
  <c r="AE1406" i="20"/>
  <c r="AE1405" i="20"/>
  <c r="AE1396" i="20"/>
  <c r="AE1395" i="20"/>
  <c r="AE1394" i="20"/>
  <c r="AE1392" i="20"/>
  <c r="AE1390" i="20"/>
  <c r="AE1389" i="20"/>
  <c r="AE1388" i="20"/>
  <c r="AE1381" i="20"/>
  <c r="AE1378" i="20"/>
  <c r="AE1375" i="20"/>
  <c r="AE1374" i="20"/>
  <c r="AE1373" i="20"/>
  <c r="AE1372" i="20"/>
  <c r="AE1328" i="20"/>
  <c r="AE1324" i="20"/>
  <c r="AE1321" i="20"/>
  <c r="AE1317" i="20"/>
  <c r="AE1306" i="20"/>
  <c r="AE1301" i="20"/>
  <c r="AE1290" i="20"/>
  <c r="AE1264" i="20"/>
  <c r="AE1240" i="20"/>
  <c r="AE1226" i="20"/>
  <c r="AE1223" i="20"/>
  <c r="AE1212" i="20"/>
  <c r="AE1207" i="20"/>
  <c r="AE1203" i="20"/>
  <c r="AE1185" i="20"/>
  <c r="AE840" i="20"/>
  <c r="AE25" i="20"/>
  <c r="G10" i="18" l="1"/>
  <c r="F10" i="18"/>
  <c r="E10" i="18"/>
  <c r="D10" i="18" l="1"/>
  <c r="C10" i="18"/>
  <c r="B10" i="18"/>
  <c r="A10" i="18"/>
  <c r="B7" i="18"/>
  <c r="A7" i="18"/>
  <c r="D1" i="18"/>
  <c r="AL1521" i="20"/>
  <c r="AL1518" i="20"/>
  <c r="AM1517" i="20"/>
  <c r="AL1517" i="20"/>
  <c r="AM1516" i="20"/>
  <c r="AL1515" i="20"/>
  <c r="AL1513" i="20"/>
  <c r="AL1512" i="20"/>
  <c r="AM1503" i="20"/>
  <c r="AL1503" i="20"/>
  <c r="AL1501" i="20"/>
  <c r="AM1495" i="20"/>
  <c r="AL1495" i="20"/>
  <c r="AL1492" i="20"/>
  <c r="AL1491" i="20"/>
  <c r="AL1490" i="20"/>
  <c r="AL1483" i="20"/>
  <c r="AL1482" i="20"/>
  <c r="AM1480" i="20"/>
  <c r="AL1480" i="20"/>
  <c r="AM1477" i="20"/>
  <c r="AL1477" i="20"/>
  <c r="AL1475" i="20"/>
  <c r="AM1473" i="20"/>
  <c r="AL1473" i="20"/>
  <c r="AL1472" i="20"/>
  <c r="AL1470" i="20"/>
  <c r="AL1465" i="20"/>
  <c r="AM1463" i="20"/>
  <c r="AL1463" i="20"/>
  <c r="AL1461" i="20"/>
  <c r="AL1460" i="20"/>
  <c r="AL1458" i="20"/>
  <c r="AL1457" i="20"/>
  <c r="AL1453" i="20"/>
  <c r="AM1452" i="20"/>
  <c r="AL1452" i="20"/>
  <c r="AL1451" i="20"/>
  <c r="AL1447" i="20"/>
  <c r="AM1446" i="20"/>
  <c r="AL1446" i="20"/>
  <c r="AM1445" i="20"/>
  <c r="AL1445" i="20"/>
  <c r="AL1443" i="20"/>
  <c r="AL1440" i="20"/>
  <c r="AM1436" i="20"/>
  <c r="AL1436" i="20"/>
  <c r="AL1434" i="20"/>
  <c r="AM1433" i="20"/>
  <c r="AL1433" i="20"/>
  <c r="AM1432" i="20"/>
  <c r="AL1432" i="20"/>
  <c r="AM1428" i="20"/>
  <c r="AL1428" i="20"/>
  <c r="AM1427" i="20"/>
  <c r="AL1427" i="20"/>
  <c r="AL1426" i="20"/>
  <c r="AL1425" i="20"/>
  <c r="AM1421" i="20"/>
  <c r="AL1421" i="20"/>
  <c r="AM1419" i="20"/>
  <c r="AL1419" i="20"/>
  <c r="AM1412" i="20"/>
  <c r="AL1412" i="20"/>
  <c r="AM1410" i="20"/>
  <c r="AL1410" i="20"/>
  <c r="AL1408" i="20"/>
  <c r="AM1406" i="20"/>
  <c r="AL1406" i="20"/>
  <c r="AM1405" i="20"/>
  <c r="AL1405" i="20"/>
  <c r="AL1396" i="20"/>
  <c r="AL1395" i="20"/>
  <c r="AM1394" i="20"/>
  <c r="AL1394" i="20"/>
  <c r="AL1392" i="20"/>
  <c r="AM1390" i="20"/>
  <c r="AL1390" i="20"/>
  <c r="AL1389" i="20"/>
  <c r="AL1388" i="20"/>
  <c r="AL1381" i="20"/>
  <c r="AL1378" i="20"/>
  <c r="AM1375" i="20"/>
  <c r="AL1375" i="20"/>
  <c r="AL1374" i="20"/>
  <c r="AL1373" i="20"/>
  <c r="AL1372" i="20"/>
  <c r="AL1328" i="20"/>
  <c r="AM1324" i="20"/>
  <c r="AL1324" i="20"/>
  <c r="AL1321" i="20"/>
  <c r="AM1317" i="20"/>
  <c r="AL1317" i="20"/>
  <c r="AM1306" i="20"/>
  <c r="AL1306" i="20"/>
  <c r="AL1301" i="20"/>
  <c r="AL1290" i="20"/>
  <c r="AL1264" i="20"/>
  <c r="AL1240" i="20"/>
  <c r="AL1226" i="20"/>
  <c r="AL1223" i="20"/>
  <c r="AM1212" i="20"/>
  <c r="AL1212" i="20"/>
  <c r="AL1207" i="20"/>
  <c r="AL1203" i="20"/>
  <c r="AM1185" i="20"/>
  <c r="AL1185" i="20"/>
  <c r="AM878" i="20"/>
  <c r="AM840" i="20"/>
  <c r="AL840" i="20"/>
  <c r="AM777" i="20"/>
  <c r="AM696" i="20"/>
  <c r="AL25" i="20"/>
  <c r="DO5" i="17" l="1"/>
  <c r="DN5" i="17"/>
  <c r="DM5" i="17"/>
  <c r="DL5" i="17"/>
  <c r="DE5" i="17"/>
  <c r="CY5" i="17"/>
  <c r="G39" i="11"/>
  <c r="V31" i="11"/>
  <c r="V30" i="11"/>
  <c r="V29" i="11"/>
  <c r="V28" i="11"/>
  <c r="J25" i="11"/>
  <c r="AE22" i="11"/>
  <c r="E22" i="11"/>
  <c r="Z11" i="11"/>
  <c r="Y11" i="11" s="1"/>
  <c r="Z7" i="11"/>
  <c r="Y7" i="11" s="1"/>
  <c r="Z6" i="11"/>
  <c r="Y6" i="11" s="1"/>
  <c r="Z5" i="11"/>
  <c r="Y5" i="11" s="1"/>
  <c r="AD1" i="11"/>
  <c r="B1" i="11"/>
  <c r="AY45" i="5"/>
  <c r="AX45" i="5"/>
  <c r="AW45" i="5"/>
  <c r="AY44" i="5"/>
  <c r="AX44" i="5"/>
  <c r="AW44" i="5"/>
  <c r="AY43" i="5"/>
  <c r="AX43" i="5"/>
  <c r="AW43" i="5"/>
  <c r="AY42" i="5"/>
  <c r="AX42" i="5"/>
  <c r="AW42" i="5"/>
  <c r="AY41" i="5"/>
  <c r="AX41" i="5"/>
  <c r="AW41" i="5"/>
  <c r="AY40" i="5"/>
  <c r="AX40" i="5"/>
  <c r="AW40" i="5"/>
  <c r="AY39" i="5"/>
  <c r="AX39" i="5"/>
  <c r="AW39" i="5"/>
  <c r="AY38" i="5"/>
  <c r="AX38" i="5"/>
  <c r="AW38" i="5"/>
  <c r="AY37" i="5"/>
  <c r="AX37" i="5"/>
  <c r="AW37" i="5"/>
  <c r="AY36" i="5"/>
  <c r="AX36" i="5"/>
  <c r="AW36" i="5"/>
  <c r="AY35" i="5"/>
  <c r="AX35" i="5"/>
  <c r="AW35" i="5"/>
  <c r="AY34" i="5"/>
  <c r="AX34" i="5"/>
  <c r="AW34" i="5"/>
  <c r="AY33" i="5"/>
  <c r="AX33" i="5"/>
  <c r="AW33" i="5"/>
  <c r="AY32" i="5"/>
  <c r="AX32" i="5"/>
  <c r="AW32" i="5"/>
  <c r="AY31" i="5"/>
  <c r="AX31" i="5"/>
  <c r="AW31" i="5"/>
  <c r="AY30" i="5"/>
  <c r="AX30" i="5"/>
  <c r="AW30" i="5"/>
  <c r="AY29" i="5"/>
  <c r="AX29" i="5"/>
  <c r="AW29" i="5"/>
  <c r="AY28" i="5"/>
  <c r="AX28" i="5"/>
  <c r="AW28" i="5"/>
  <c r="AY26" i="5"/>
  <c r="AX26" i="5"/>
  <c r="AW26" i="5"/>
  <c r="AY25" i="5"/>
  <c r="AX25" i="5"/>
  <c r="AW25" i="5"/>
  <c r="AY24" i="5"/>
  <c r="AX24" i="5"/>
  <c r="AW24" i="5"/>
  <c r="AY23" i="5"/>
  <c r="AX23" i="5"/>
  <c r="AW23" i="5"/>
  <c r="AY22" i="5"/>
  <c r="AX22" i="5"/>
  <c r="AW22" i="5"/>
  <c r="AY21" i="5"/>
  <c r="AX21" i="5"/>
  <c r="AW21" i="5"/>
  <c r="AY20" i="5"/>
  <c r="AX20" i="5"/>
  <c r="AW20" i="5"/>
  <c r="AY19" i="5"/>
  <c r="AX19" i="5"/>
  <c r="AW19" i="5"/>
  <c r="AY18" i="5"/>
  <c r="AX18" i="5"/>
  <c r="AW18" i="5"/>
  <c r="AY17" i="5"/>
  <c r="AX17" i="5"/>
  <c r="AW17" i="5"/>
  <c r="AY16" i="5"/>
  <c r="AX16" i="5"/>
  <c r="AW16" i="5"/>
  <c r="AY15" i="5"/>
  <c r="AX15" i="5"/>
  <c r="AW15" i="5"/>
  <c r="AY14" i="5"/>
  <c r="AX14" i="5"/>
  <c r="AW14" i="5"/>
  <c r="AY13" i="5"/>
  <c r="AX13" i="5"/>
  <c r="AW13" i="5"/>
  <c r="AY12" i="5"/>
  <c r="AX12" i="5"/>
  <c r="AW12" i="5"/>
  <c r="AY11" i="5"/>
  <c r="AX11" i="5"/>
  <c r="AW11" i="5"/>
  <c r="AY10" i="5"/>
  <c r="AX10" i="5"/>
  <c r="AW10" i="5"/>
  <c r="AY9" i="5"/>
  <c r="AX9" i="5"/>
  <c r="AW9" i="5"/>
  <c r="AY8" i="5"/>
  <c r="AX8" i="5"/>
  <c r="AW8" i="5"/>
  <c r="AY7" i="5"/>
  <c r="AX7" i="5"/>
  <c r="AW7" i="5"/>
  <c r="AY6" i="5"/>
  <c r="AX6" i="5"/>
  <c r="AW6" i="5"/>
  <c r="AY5" i="5"/>
  <c r="AX5" i="5"/>
  <c r="AW5" i="5"/>
  <c r="AF4" i="5"/>
  <c r="O5" i="17" s="1"/>
  <c r="AC4" i="5"/>
  <c r="H7" i="11" s="1"/>
  <c r="Z21" i="11" s="1"/>
  <c r="Y21" i="11" s="1"/>
  <c r="X4" i="5"/>
  <c r="M5" i="17" s="1"/>
  <c r="AL2" i="5"/>
  <c r="F1" i="5"/>
  <c r="R4" i="5"/>
  <c r="K6" i="11" s="1"/>
  <c r="Z18" i="11" s="1"/>
  <c r="Y18" i="11" s="1"/>
  <c r="M4" i="5"/>
  <c r="F4" i="5"/>
  <c r="AF1" i="5"/>
  <c r="AC1" i="5"/>
  <c r="H4" i="11" s="1"/>
  <c r="Z9" i="11" s="1"/>
  <c r="Y9" i="11" s="1"/>
  <c r="X1" i="5"/>
  <c r="R1" i="5"/>
  <c r="M2" i="11" s="1"/>
  <c r="Z3" i="11" s="1"/>
  <c r="Y3" i="11" s="1"/>
  <c r="C45" i="5" l="1"/>
  <c r="C41" i="5"/>
  <c r="D36" i="5" s="1"/>
  <c r="C48" i="5"/>
  <c r="C44" i="5"/>
  <c r="C40" i="5"/>
  <c r="D35" i="5" s="1"/>
  <c r="C46" i="5"/>
  <c r="C42" i="5"/>
  <c r="C47" i="5"/>
  <c r="C43" i="5"/>
  <c r="C39" i="5"/>
  <c r="C50" i="5"/>
  <c r="U6" i="5"/>
  <c r="C49" i="5"/>
  <c r="R5" i="5"/>
  <c r="K22" i="11" s="1"/>
  <c r="X5" i="5"/>
  <c r="F2" i="5"/>
  <c r="AC5" i="5"/>
  <c r="W25" i="5" s="1"/>
  <c r="J23" i="11" s="1"/>
  <c r="M1" i="5"/>
  <c r="H2" i="11" s="1"/>
  <c r="F3" i="5"/>
  <c r="M3" i="5"/>
  <c r="D5" i="11" s="1"/>
  <c r="Z12" i="11" s="1"/>
  <c r="Y12" i="11" s="1"/>
  <c r="AH19" i="5"/>
  <c r="AB19" i="5" s="1"/>
  <c r="AH9" i="5"/>
  <c r="AB9" i="5" s="1"/>
  <c r="Z11" i="5"/>
  <c r="T11" i="5" s="1"/>
  <c r="R15" i="5"/>
  <c r="L15" i="5" s="1"/>
  <c r="J17" i="5"/>
  <c r="AH18" i="5"/>
  <c r="AB18" i="5" s="1"/>
  <c r="AH8" i="5"/>
  <c r="AB8" i="5" s="1"/>
  <c r="Z10" i="5"/>
  <c r="T10" i="5" s="1"/>
  <c r="R12" i="5"/>
  <c r="L12" i="5" s="1"/>
  <c r="J16" i="5"/>
  <c r="C16" i="5" s="1"/>
  <c r="AH17" i="5"/>
  <c r="AB17" i="5" s="1"/>
  <c r="Z19" i="5"/>
  <c r="T19" i="5" s="1"/>
  <c r="Z9" i="5"/>
  <c r="T9" i="5" s="1"/>
  <c r="R11" i="5"/>
  <c r="L11" i="5" s="1"/>
  <c r="J15" i="5"/>
  <c r="AH16" i="5"/>
  <c r="AB16" i="5" s="1"/>
  <c r="Z18" i="5"/>
  <c r="T18" i="5" s="1"/>
  <c r="Z8" i="5"/>
  <c r="T8" i="5" s="1"/>
  <c r="R10" i="5"/>
  <c r="L10" i="5" s="1"/>
  <c r="J12" i="5"/>
  <c r="C12" i="5" s="1"/>
  <c r="AH15" i="5"/>
  <c r="AB15" i="5" s="1"/>
  <c r="Z17" i="5"/>
  <c r="T17" i="5" s="1"/>
  <c r="R19" i="5"/>
  <c r="L19" i="5" s="1"/>
  <c r="R9" i="5"/>
  <c r="L9" i="5" s="1"/>
  <c r="J11" i="5"/>
  <c r="AH12" i="5"/>
  <c r="AB12" i="5" s="1"/>
  <c r="Z16" i="5"/>
  <c r="T16" i="5" s="1"/>
  <c r="R18" i="5"/>
  <c r="L18" i="5" s="1"/>
  <c r="R8" i="5"/>
  <c r="L8" i="5" s="1"/>
  <c r="J10" i="5"/>
  <c r="AH11" i="5"/>
  <c r="AB11" i="5" s="1"/>
  <c r="Z15" i="5"/>
  <c r="T15" i="5" s="1"/>
  <c r="R17" i="5"/>
  <c r="L17" i="5" s="1"/>
  <c r="J19" i="5"/>
  <c r="J9" i="5"/>
  <c r="AH10" i="5"/>
  <c r="AB10" i="5" s="1"/>
  <c r="Z12" i="5"/>
  <c r="T12" i="5" s="1"/>
  <c r="R16" i="5"/>
  <c r="L16" i="5" s="1"/>
  <c r="J18" i="5"/>
  <c r="C18" i="5" s="1"/>
  <c r="J8" i="5"/>
  <c r="B19" i="11"/>
  <c r="K7" i="11"/>
  <c r="Z22" i="11" s="1"/>
  <c r="Y22" i="11" s="1"/>
  <c r="N5" i="17"/>
  <c r="D7" i="11"/>
  <c r="Z20" i="11" s="1"/>
  <c r="Y20" i="11" s="1"/>
  <c r="A5" i="17"/>
  <c r="D2" i="11"/>
  <c r="E34" i="11" s="1"/>
  <c r="E39" i="11" s="1"/>
  <c r="Q5" i="17"/>
  <c r="P6" i="11"/>
  <c r="Z19" i="11" s="1"/>
  <c r="Y19" i="11" s="1"/>
  <c r="P5" i="17"/>
  <c r="H6" i="11"/>
  <c r="Z17" i="11" s="1"/>
  <c r="Y17" i="11" s="1"/>
  <c r="E5" i="17"/>
  <c r="K4" i="11"/>
  <c r="Z10" i="11" s="1"/>
  <c r="Y10" i="11" s="1"/>
  <c r="P2" i="11"/>
  <c r="Z4" i="11" s="1"/>
  <c r="Y4" i="11" s="1"/>
  <c r="D5" i="17"/>
  <c r="Z28" i="5"/>
  <c r="S27" i="5" s="1"/>
  <c r="F5" i="17"/>
  <c r="R5" i="17"/>
  <c r="C5" i="17"/>
  <c r="O26" i="5" l="1"/>
  <c r="J24" i="11" s="1"/>
  <c r="C6" i="5"/>
  <c r="A6" i="5"/>
  <c r="C26" i="5"/>
  <c r="D26" i="5" s="1"/>
  <c r="C29" i="5"/>
  <c r="D29" i="5" s="1"/>
  <c r="C33" i="5"/>
  <c r="D33" i="5" s="1"/>
  <c r="C27" i="5"/>
  <c r="D27" i="5" s="1"/>
  <c r="C31" i="5"/>
  <c r="D31" i="5" s="1"/>
  <c r="C35" i="5"/>
  <c r="C36" i="5"/>
  <c r="C30" i="5"/>
  <c r="D30" i="5" s="1"/>
  <c r="C34" i="5"/>
  <c r="D34" i="5"/>
  <c r="C28" i="5"/>
  <c r="D28" i="5" s="1"/>
  <c r="C32" i="5"/>
  <c r="D32" i="5" s="1"/>
  <c r="AO5" i="17"/>
  <c r="C15" i="5"/>
  <c r="Y5" i="17"/>
  <c r="C10" i="5"/>
  <c r="AZ17" i="5"/>
  <c r="C17" i="5"/>
  <c r="W5" i="17"/>
  <c r="C9" i="5"/>
  <c r="AZ19" i="5"/>
  <c r="C19" i="5"/>
  <c r="A11" i="5"/>
  <c r="AM11" i="5" s="1"/>
  <c r="C11" i="5"/>
  <c r="A8" i="5"/>
  <c r="AM8" i="5" s="1"/>
  <c r="C8" i="5"/>
  <c r="J5" i="17"/>
  <c r="X3" i="5"/>
  <c r="K5" i="17" s="1"/>
  <c r="AC3" i="5"/>
  <c r="K5" i="11" s="1"/>
  <c r="Z14" i="11" s="1"/>
  <c r="Y14" i="11" s="1"/>
  <c r="R3" i="5"/>
  <c r="H5" i="11" s="1"/>
  <c r="Z13" i="11" s="1"/>
  <c r="Y13" i="11" s="1"/>
  <c r="AF3" i="5"/>
  <c r="L5" i="17" s="1"/>
  <c r="AY5" i="17"/>
  <c r="D25" i="5"/>
  <c r="B27" i="11" s="1"/>
  <c r="I5" i="17"/>
  <c r="D4" i="11"/>
  <c r="B34" i="11" s="1"/>
  <c r="B39" i="11" s="1"/>
  <c r="BI5" i="17"/>
  <c r="AZ32" i="5"/>
  <c r="AA12" i="5"/>
  <c r="AM38" i="5" s="1"/>
  <c r="AZ31" i="5"/>
  <c r="BA5" i="17"/>
  <c r="S17" i="5"/>
  <c r="AM41" i="5" s="1"/>
  <c r="AZ13" i="5"/>
  <c r="AZ44" i="5"/>
  <c r="S12" i="5"/>
  <c r="AM33" i="5" s="1"/>
  <c r="AE5" i="17"/>
  <c r="AA15" i="5"/>
  <c r="AM44" i="5" s="1"/>
  <c r="BK5" i="17"/>
  <c r="S19" i="5"/>
  <c r="AM43" i="5" s="1"/>
  <c r="AZ12" i="5"/>
  <c r="S11" i="5"/>
  <c r="AM32" i="5" s="1"/>
  <c r="K17" i="5"/>
  <c r="AM25" i="5" s="1"/>
  <c r="AM5" i="17"/>
  <c r="AZ11" i="5"/>
  <c r="AA16" i="5"/>
  <c r="AM45" i="5" s="1"/>
  <c r="AZ28" i="5"/>
  <c r="AZ36" i="5"/>
  <c r="CC5" i="17"/>
  <c r="S15" i="5"/>
  <c r="AM39" i="5" s="1"/>
  <c r="AZ43" i="5"/>
  <c r="AA17" i="5"/>
  <c r="AM46" i="5" s="1"/>
  <c r="CQ5" i="17"/>
  <c r="AZ29" i="5"/>
  <c r="AZ6" i="5"/>
  <c r="A9" i="5"/>
  <c r="AM9" i="5" s="1"/>
  <c r="CK5" i="17"/>
  <c r="AZ23" i="5"/>
  <c r="BE5" i="17"/>
  <c r="K18" i="5"/>
  <c r="AM26" i="5" s="1"/>
  <c r="BO5" i="17"/>
  <c r="AZ40" i="5"/>
  <c r="G1" i="18"/>
  <c r="AZ14" i="5"/>
  <c r="CI5" i="17"/>
  <c r="U5" i="17"/>
  <c r="K9" i="5"/>
  <c r="AM14" i="5" s="1"/>
  <c r="AS5" i="17"/>
  <c r="AG5" i="17"/>
  <c r="AZ5" i="5"/>
  <c r="AQ5" i="17"/>
  <c r="A16" i="5"/>
  <c r="AM19" i="5" s="1"/>
  <c r="AZ16" i="5"/>
  <c r="CV5" i="17"/>
  <c r="AZ35" i="5"/>
  <c r="CA5" i="17"/>
  <c r="CU5" i="17"/>
  <c r="AA19" i="5"/>
  <c r="AM48" i="5" s="1"/>
  <c r="AZ45" i="5"/>
  <c r="AZ8" i="5"/>
  <c r="AA5" i="17"/>
  <c r="K12" i="5"/>
  <c r="AM17" i="5" s="1"/>
  <c r="CX5" i="17"/>
  <c r="S18" i="5"/>
  <c r="AM42" i="5" s="1"/>
  <c r="AZ39" i="5"/>
  <c r="S5" i="17"/>
  <c r="D3" i="11"/>
  <c r="B8" i="11"/>
  <c r="AZ42" i="5"/>
  <c r="CO5" i="17"/>
  <c r="A19" i="5"/>
  <c r="AM22" i="5" s="1"/>
  <c r="K10" i="5"/>
  <c r="AM15" i="5" s="1"/>
  <c r="AZ30" i="5"/>
  <c r="AZ34" i="5"/>
  <c r="AC5" i="17"/>
  <c r="AA11" i="5"/>
  <c r="AM37" i="5" s="1"/>
  <c r="BY5" i="17"/>
  <c r="AI5" i="17"/>
  <c r="S10" i="5"/>
  <c r="AM31" i="5" s="1"/>
  <c r="AZ22" i="5"/>
  <c r="BM5" i="17"/>
  <c r="A17" i="5"/>
  <c r="AM20" i="5" s="1"/>
  <c r="AZ38" i="5"/>
  <c r="BS5" i="17"/>
  <c r="BQ5" i="17"/>
  <c r="AA8" i="5"/>
  <c r="AM34" i="5" s="1"/>
  <c r="BC5" i="17"/>
  <c r="CG5" i="17"/>
  <c r="AW5" i="17"/>
  <c r="AZ41" i="5"/>
  <c r="CM5" i="17"/>
  <c r="AZ7" i="5"/>
  <c r="I13" i="5"/>
  <c r="G13" i="5"/>
  <c r="A12" i="5"/>
  <c r="AM12" i="5" s="1"/>
  <c r="AZ9" i="5"/>
  <c r="J13" i="5"/>
  <c r="AK5" i="17"/>
  <c r="K11" i="5"/>
  <c r="AM16" i="5" s="1"/>
  <c r="H13" i="5"/>
  <c r="R24" i="5"/>
  <c r="A10" i="5"/>
  <c r="AM10" i="5" s="1"/>
  <c r="AF20" i="5"/>
  <c r="K15" i="5"/>
  <c r="AM23" i="5" s="1"/>
  <c r="P13" i="5"/>
  <c r="AU5" i="17"/>
  <c r="AG20" i="5"/>
  <c r="BU5" i="17"/>
  <c r="AZ26" i="5"/>
  <c r="K8" i="5"/>
  <c r="AM13" i="5" s="1"/>
  <c r="AA9" i="5"/>
  <c r="AM35" i="5" s="1"/>
  <c r="R13" i="5"/>
  <c r="AH13" i="5"/>
  <c r="AZ24" i="5"/>
  <c r="O20" i="5"/>
  <c r="W13" i="5"/>
  <c r="H20" i="5"/>
  <c r="P20" i="5"/>
  <c r="AZ20" i="5"/>
  <c r="W20" i="5"/>
  <c r="AE20" i="5"/>
  <c r="R20" i="5"/>
  <c r="O13" i="5"/>
  <c r="A18" i="5"/>
  <c r="AM21" i="5" s="1"/>
  <c r="AA10" i="5"/>
  <c r="AM36" i="5" s="1"/>
  <c r="CS5" i="17"/>
  <c r="BG5" i="17"/>
  <c r="S16" i="5"/>
  <c r="AM40" i="5" s="1"/>
  <c r="I20" i="5"/>
  <c r="Q20" i="5"/>
  <c r="Y13" i="5"/>
  <c r="Q13" i="5"/>
  <c r="K19" i="5"/>
  <c r="AM28" i="5" s="1"/>
  <c r="X13" i="5"/>
  <c r="Z20" i="5"/>
  <c r="AA18" i="5"/>
  <c r="AM47" i="5" s="1"/>
  <c r="AZ18" i="5"/>
  <c r="Z13" i="5"/>
  <c r="S9" i="5"/>
  <c r="AM30" i="5" s="1"/>
  <c r="AZ33" i="5"/>
  <c r="AZ10" i="5"/>
  <c r="S8" i="5"/>
  <c r="AM29" i="5" s="1"/>
  <c r="AZ15" i="5"/>
  <c r="AH20" i="5"/>
  <c r="AZ25" i="5"/>
  <c r="AF13" i="5"/>
  <c r="AG13" i="5"/>
  <c r="K16" i="5"/>
  <c r="AM24" i="5" s="1"/>
  <c r="B5" i="17"/>
  <c r="Y20" i="5"/>
  <c r="G20" i="5"/>
  <c r="AZ21" i="5"/>
  <c r="A15" i="5"/>
  <c r="AM18" i="5" s="1"/>
  <c r="AE13" i="5"/>
  <c r="BW5" i="17"/>
  <c r="X20" i="5"/>
  <c r="CE5" i="17"/>
  <c r="J20" i="5"/>
  <c r="AZ37" i="5"/>
  <c r="CW5" i="17"/>
  <c r="N22" i="11"/>
  <c r="DX5" i="17"/>
  <c r="G5" i="17" l="1"/>
  <c r="D6" i="11"/>
  <c r="Z16" i="11" s="1"/>
  <c r="Y16" i="11" s="1"/>
  <c r="H33" i="11"/>
  <c r="H38" i="11" s="1"/>
  <c r="H5" i="17"/>
  <c r="P5" i="11"/>
  <c r="Z15" i="11" s="1"/>
  <c r="Y15" i="11" s="1"/>
  <c r="Z8" i="11"/>
  <c r="Y8" i="11" s="1"/>
  <c r="B29" i="11"/>
  <c r="G28" i="11"/>
  <c r="DW5" i="17"/>
  <c r="DS5" i="17"/>
  <c r="DT5" i="17"/>
  <c r="DV5" i="17"/>
  <c r="DP5" i="17"/>
  <c r="G30" i="11"/>
  <c r="V20" i="11"/>
  <c r="J14" i="11" s="1"/>
  <c r="Q14" i="11" s="1"/>
  <c r="V12" i="11"/>
  <c r="B13" i="11" s="1"/>
  <c r="I13" i="11" s="1"/>
  <c r="V19" i="11"/>
  <c r="J13" i="11" s="1"/>
  <c r="K13" i="11" s="1"/>
  <c r="V13" i="11"/>
  <c r="B14" i="11" s="1"/>
  <c r="H14" i="11" s="1"/>
  <c r="C13" i="5"/>
  <c r="C20" i="5"/>
  <c r="DB5" i="17"/>
  <c r="AB13" i="5"/>
  <c r="V23" i="11"/>
  <c r="J17" i="11" s="1"/>
  <c r="P17" i="11" s="1"/>
  <c r="V14" i="11"/>
  <c r="B15" i="11" s="1"/>
  <c r="D15" i="11" s="1"/>
  <c r="V18" i="11"/>
  <c r="J12" i="11" s="1"/>
  <c r="K12" i="11" s="1"/>
  <c r="V17" i="11"/>
  <c r="B18" i="11" s="1"/>
  <c r="D18" i="11" s="1"/>
  <c r="V21" i="11"/>
  <c r="J15" i="11" s="1"/>
  <c r="K15" i="11" s="1"/>
  <c r="V11" i="11"/>
  <c r="B12" i="11" s="1"/>
  <c r="I12" i="11" s="1"/>
  <c r="V22" i="11"/>
  <c r="J16" i="11" s="1"/>
  <c r="K16" i="11" s="1"/>
  <c r="AB20" i="5"/>
  <c r="V15" i="11"/>
  <c r="B16" i="11" s="1"/>
  <c r="H16" i="11" s="1"/>
  <c r="V24" i="11"/>
  <c r="J18" i="11" s="1"/>
  <c r="L18" i="11" s="1"/>
  <c r="V16" i="11"/>
  <c r="B17" i="11" s="1"/>
  <c r="D17" i="11" s="1"/>
  <c r="AE25" i="5"/>
  <c r="AE26" i="5"/>
  <c r="DI5" i="17" s="1"/>
  <c r="Z27" i="5"/>
  <c r="M21" i="11" s="1"/>
  <c r="O27" i="5"/>
  <c r="O25" i="5" s="1"/>
  <c r="AE27" i="5"/>
  <c r="AA4" i="11" l="1"/>
  <c r="AE4" i="11" s="1"/>
  <c r="L13" i="5"/>
  <c r="AA10" i="11"/>
  <c r="AE10" i="11" s="1"/>
  <c r="AA8" i="11"/>
  <c r="AE8" i="11" s="1"/>
  <c r="T20" i="5"/>
  <c r="AA15" i="11"/>
  <c r="AE15" i="11" s="1"/>
  <c r="AA9" i="11"/>
  <c r="AE9" i="11" s="1"/>
  <c r="AA11" i="11"/>
  <c r="AE11" i="11" s="1"/>
  <c r="T13" i="5"/>
  <c r="L20" i="5"/>
  <c r="AA18" i="1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AH29" i="5"/>
  <c r="K21" i="11"/>
  <c r="F21" i="11"/>
  <c r="DH5" i="17"/>
  <c r="DJ5" i="17"/>
  <c r="Q21" i="11"/>
  <c r="CZ5" i="17"/>
  <c r="E24" i="11"/>
  <c r="U21" i="5" l="1"/>
  <c r="O28" i="5" s="1"/>
  <c r="O29" i="5" s="1"/>
  <c r="BX5" i="17"/>
  <c r="CL5" i="17"/>
  <c r="Z5" i="17"/>
  <c r="AD5" i="17"/>
  <c r="BJ5" i="17"/>
  <c r="BF5" i="17"/>
  <c r="BT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C5" i="17" l="1"/>
  <c r="E25" i="11"/>
  <c r="DD5" i="17"/>
  <c r="E26" i="11"/>
  <c r="F33" i="11" s="1"/>
  <c r="W29" i="5"/>
  <c r="DF5" i="17" s="1"/>
  <c r="AD29" i="5" l="1"/>
  <c r="DG5" i="17" l="1"/>
  <c r="F38" i="11"/>
</calcChain>
</file>

<file path=xl/sharedStrings.xml><?xml version="1.0" encoding="utf-8"?>
<sst xmlns="http://schemas.openxmlformats.org/spreadsheetml/2006/main" count="34908" uniqueCount="4248">
  <si>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</si>
  <si>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</si>
  <si>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</si>
  <si>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</si>
  <si>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</si>
  <si>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</si>
  <si>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</si>
  <si>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</si>
  <si>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</si>
  <si>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</si>
  <si>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</si>
  <si>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</si>
  <si>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</si>
  <si>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</si>
  <si>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</si>
  <si>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</si>
  <si>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</si>
  <si>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</si>
  <si>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</si>
  <si>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</si>
  <si>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</si>
  <si>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</si>
  <si>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</si>
  <si>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</si>
  <si>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</si>
  <si>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</si>
  <si>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</si>
  <si>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</si>
  <si>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</si>
  <si>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</si>
  <si>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</si>
  <si>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</si>
  <si>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</si>
  <si>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</si>
  <si>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</si>
  <si>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</si>
  <si>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</si>
  <si>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</si>
  <si>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</si>
  <si>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</si>
  <si>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</si>
  <si>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</si>
  <si>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</si>
  <si>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</si>
  <si>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</si>
  <si>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</si>
  <si>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</si>
  <si>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</si>
  <si>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</si>
  <si>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</si>
  <si>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</si>
  <si>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</si>
  <si>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</si>
  <si>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</si>
  <si>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</si>
  <si>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</si>
  <si>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</si>
  <si>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</si>
  <si>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</si>
  <si>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</si>
  <si>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</si>
  <si>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</si>
  <si>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</si>
  <si>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</si>
  <si>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</si>
  <si>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</si>
  <si>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</si>
  <si>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عزت</t>
  </si>
  <si>
    <t>سالم</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</si>
  <si>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</si>
  <si>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</si>
  <si>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</si>
  <si>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</si>
  <si>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</si>
  <si>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</si>
  <si>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</si>
  <si>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</si>
  <si>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</si>
  <si>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</si>
  <si>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</si>
  <si>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</si>
  <si>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</si>
  <si>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</si>
  <si>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</si>
  <si>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</si>
  <si>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</si>
  <si>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بسام</t>
  </si>
  <si>
    <t>محي الدين</t>
  </si>
  <si>
    <t>رفيق</t>
  </si>
  <si>
    <t>غسان</t>
  </si>
  <si>
    <t>حسن</t>
  </si>
  <si>
    <t>عباس</t>
  </si>
  <si>
    <t>عبد الرزاق</t>
  </si>
  <si>
    <t>خضر</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</si>
  <si>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</si>
  <si>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</si>
  <si>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</si>
  <si>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</si>
  <si>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</si>
  <si>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</si>
  <si>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</si>
  <si>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</si>
  <si>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</si>
  <si>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</si>
  <si>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</si>
  <si>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</si>
  <si>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</si>
  <si>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</si>
  <si>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</si>
  <si>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</si>
  <si>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</si>
  <si>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</si>
  <si>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</si>
  <si>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</si>
  <si>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</si>
  <si>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</si>
  <si>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</si>
  <si>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</si>
  <si>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</si>
  <si>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</si>
  <si>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</si>
  <si>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</si>
  <si>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</si>
  <si>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</si>
  <si>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</si>
  <si>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</si>
  <si>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يونس</t>
  </si>
  <si>
    <t>مصطفى</t>
  </si>
  <si>
    <t>نبيل</t>
  </si>
  <si>
    <t>معن</t>
  </si>
  <si>
    <t>عماد</t>
  </si>
  <si>
    <t>هشام</t>
  </si>
  <si>
    <t>عبد</t>
  </si>
  <si>
    <t>موسى</t>
  </si>
  <si>
    <t>محمد بشار</t>
  </si>
  <si>
    <t>نادر</t>
  </si>
  <si>
    <t>محمد شريف</t>
  </si>
  <si>
    <t>رضوان</t>
  </si>
  <si>
    <t>فريد</t>
  </si>
  <si>
    <t>وليد</t>
  </si>
  <si>
    <t>سمير</t>
  </si>
  <si>
    <t>كمال</t>
  </si>
  <si>
    <t>نزيه</t>
  </si>
  <si>
    <t>عبدو</t>
  </si>
  <si>
    <t>ممدوح</t>
  </si>
  <si>
    <t>فايز</t>
  </si>
  <si>
    <t>نور الدين</t>
  </si>
  <si>
    <t>رياض</t>
  </si>
  <si>
    <t>امين</t>
  </si>
  <si>
    <t>فاروق</t>
  </si>
  <si>
    <t>عادل</t>
  </si>
  <si>
    <t>سليم</t>
  </si>
  <si>
    <t>هيثم</t>
  </si>
  <si>
    <t>تركي</t>
  </si>
  <si>
    <t>شريف</t>
  </si>
  <si>
    <t>مفيد</t>
  </si>
  <si>
    <t>زهير</t>
  </si>
  <si>
    <t>محمد عيد</t>
  </si>
  <si>
    <t>سهيل</t>
  </si>
  <si>
    <t>جهاد</t>
  </si>
  <si>
    <t>عبد الكريم</t>
  </si>
  <si>
    <t>فهد</t>
  </si>
  <si>
    <t>عبدالله</t>
  </si>
  <si>
    <t>عمار</t>
  </si>
  <si>
    <t>حسان</t>
  </si>
  <si>
    <t>سامي</t>
  </si>
  <si>
    <t>عبد اللطيف</t>
  </si>
  <si>
    <t>نصر</t>
  </si>
  <si>
    <t>برهان</t>
  </si>
  <si>
    <t>صفوان</t>
  </si>
  <si>
    <t>خميس</t>
  </si>
  <si>
    <t>لؤي</t>
  </si>
  <si>
    <t>عاطف</t>
  </si>
  <si>
    <t>فادي</t>
  </si>
  <si>
    <t>عبد الرحيم</t>
  </si>
  <si>
    <t>محمد بسام</t>
  </si>
  <si>
    <t>حسام الدين</t>
  </si>
  <si>
    <t>اسامه</t>
  </si>
  <si>
    <t>فوزي</t>
  </si>
  <si>
    <t>معتز</t>
  </si>
  <si>
    <t>عبد الغني</t>
  </si>
  <si>
    <t>نسيب</t>
  </si>
  <si>
    <t>باسل</t>
  </si>
  <si>
    <t>محمد عدنان</t>
  </si>
  <si>
    <t>محمد وليد</t>
  </si>
  <si>
    <t>عثمان</t>
  </si>
  <si>
    <t>سامر</t>
  </si>
  <si>
    <t>ميسر</t>
  </si>
  <si>
    <t>ياسين</t>
  </si>
  <si>
    <t>بلال</t>
  </si>
  <si>
    <t>عبد الحميد</t>
  </si>
  <si>
    <t>عرفان</t>
  </si>
  <si>
    <t>سهام</t>
  </si>
  <si>
    <t>بهاء الدين</t>
  </si>
  <si>
    <t>محمد ديب</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</si>
  <si>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</si>
  <si>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</si>
  <si>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</si>
  <si>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</si>
  <si>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</si>
  <si>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</si>
  <si>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</si>
  <si>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</si>
  <si>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</si>
  <si>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</si>
  <si>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</si>
  <si>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</si>
  <si>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</si>
  <si>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</si>
  <si>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</si>
  <si>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</si>
  <si>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</si>
  <si>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</si>
  <si>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</si>
  <si>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</si>
  <si>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</si>
  <si>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</si>
  <si>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</si>
  <si>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</si>
  <si>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</si>
  <si>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</si>
  <si>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</si>
  <si>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</si>
  <si>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</si>
  <si>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</si>
  <si>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</si>
  <si>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</si>
  <si>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</si>
  <si>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</si>
  <si>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</si>
  <si>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</si>
  <si>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</si>
  <si>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</si>
  <si>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</si>
  <si>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</si>
  <si>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</si>
  <si>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</si>
  <si>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</si>
  <si>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</si>
  <si>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</si>
  <si>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</si>
  <si>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</si>
  <si>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</si>
  <si>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</si>
  <si>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</si>
  <si>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</si>
  <si>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</si>
  <si>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</si>
  <si>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</si>
  <si>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نديمه</t>
  </si>
  <si>
    <t>هناء</t>
  </si>
  <si>
    <t>دلال</t>
  </si>
  <si>
    <t>فاطمه</t>
  </si>
  <si>
    <t>محاسن</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</si>
  <si>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</si>
  <si>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</si>
  <si>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</si>
  <si>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</si>
  <si>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</si>
  <si>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</si>
  <si>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</si>
  <si>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</si>
  <si>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</si>
  <si>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</si>
  <si>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</si>
  <si>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</si>
  <si>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</si>
  <si>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</si>
  <si>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</si>
  <si>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</si>
  <si>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</si>
  <si>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</si>
  <si>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</si>
  <si>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</si>
  <si>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</si>
  <si>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</si>
  <si>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</si>
  <si>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</si>
  <si>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</si>
  <si>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</si>
  <si>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</si>
  <si>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اميره</t>
  </si>
  <si>
    <t>غاده</t>
  </si>
  <si>
    <t>ربيعه</t>
  </si>
  <si>
    <t>صفاء</t>
  </si>
  <si>
    <t>باسمه</t>
  </si>
  <si>
    <t>ريما</t>
  </si>
  <si>
    <t>ابتسام</t>
  </si>
  <si>
    <t>الهام</t>
  </si>
  <si>
    <t>عائشه</t>
  </si>
  <si>
    <t>خوله</t>
  </si>
  <si>
    <t>بشرى</t>
  </si>
  <si>
    <t>هلا</t>
  </si>
  <si>
    <t>ليلى</t>
  </si>
  <si>
    <t>لينا</t>
  </si>
  <si>
    <t>نبيله</t>
  </si>
  <si>
    <t>نها</t>
  </si>
  <si>
    <t>سعده</t>
  </si>
  <si>
    <t>فطيم</t>
  </si>
  <si>
    <t>هديه</t>
  </si>
  <si>
    <t>فوزيه</t>
  </si>
  <si>
    <t>امل</t>
  </si>
  <si>
    <t>ناديا</t>
  </si>
  <si>
    <t>حميده</t>
  </si>
  <si>
    <t>عزيزه</t>
  </si>
  <si>
    <t>ملك</t>
  </si>
  <si>
    <t>امنه</t>
  </si>
  <si>
    <t>سليمه</t>
  </si>
  <si>
    <t>مياده</t>
  </si>
  <si>
    <t>خالديه</t>
  </si>
  <si>
    <t>مي</t>
  </si>
  <si>
    <t>نعمت</t>
  </si>
  <si>
    <t>ناريمان</t>
  </si>
  <si>
    <t>روضه</t>
  </si>
  <si>
    <t>فريال</t>
  </si>
  <si>
    <t>رانيا</t>
  </si>
  <si>
    <t>سهير</t>
  </si>
  <si>
    <t>ساميه</t>
  </si>
  <si>
    <t>مامون</t>
  </si>
  <si>
    <t>رحاب</t>
  </si>
  <si>
    <t>نهله</t>
  </si>
  <si>
    <t>غصون</t>
  </si>
  <si>
    <t>مؤمنه</t>
  </si>
  <si>
    <t>اسمهان</t>
  </si>
  <si>
    <t>فاديا</t>
  </si>
  <si>
    <t>روعه</t>
  </si>
  <si>
    <t>مهى</t>
  </si>
  <si>
    <t>رنا</t>
  </si>
  <si>
    <t>فتحيه</t>
  </si>
  <si>
    <t>عائده</t>
  </si>
  <si>
    <t>هاجر</t>
  </si>
  <si>
    <t>ريم</t>
  </si>
  <si>
    <t>سوزان</t>
  </si>
  <si>
    <t>جهينه</t>
  </si>
  <si>
    <t>عفاف</t>
  </si>
  <si>
    <t>فريزه</t>
  </si>
  <si>
    <t>هناده</t>
  </si>
  <si>
    <t>لميس</t>
  </si>
  <si>
    <t>نوره</t>
  </si>
  <si>
    <t>سوريا</t>
  </si>
  <si>
    <t>ازدهار</t>
  </si>
  <si>
    <t>بشيره</t>
  </si>
  <si>
    <t>فتاه</t>
  </si>
  <si>
    <t>عواطف</t>
  </si>
  <si>
    <t>حسناء</t>
  </si>
  <si>
    <t>رقيه</t>
  </si>
  <si>
    <t>نظيره</t>
  </si>
  <si>
    <t>ملكه</t>
  </si>
  <si>
    <t>نور</t>
  </si>
  <si>
    <t>كاسر</t>
  </si>
  <si>
    <t>خالده</t>
  </si>
  <si>
    <t>محمد منير</t>
  </si>
  <si>
    <t>زهور</t>
  </si>
  <si>
    <t>المقرر المسجل للمرة الأولى</t>
  </si>
  <si>
    <t>المقرر المسجل للمرة الثانية</t>
  </si>
  <si>
    <t>المقرر المسجل لاكثر من مرة</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</si>
  <si>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</si>
  <si>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</si>
  <si>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</si>
  <si>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</si>
  <si>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</si>
  <si>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</si>
  <si>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</si>
  <si>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</si>
  <si>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</si>
  <si>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</si>
  <si>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</si>
  <si>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</si>
  <si>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</si>
  <si>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</si>
  <si>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</si>
  <si>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</si>
  <si>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</si>
  <si>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</si>
  <si>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</si>
  <si>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</si>
  <si>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</si>
  <si>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</si>
  <si>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</si>
  <si>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</si>
  <si>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</si>
  <si>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</si>
  <si>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</si>
  <si>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</si>
  <si>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</si>
  <si>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</si>
  <si>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</si>
  <si>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</si>
  <si>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</si>
  <si>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</si>
  <si>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</si>
  <si>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</si>
  <si>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</si>
  <si>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</si>
  <si>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</si>
  <si>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</si>
  <si>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</si>
  <si>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</si>
  <si>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</si>
  <si>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</si>
  <si>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</si>
  <si>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</si>
  <si>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</si>
  <si>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</si>
  <si>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</si>
  <si>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</si>
  <si>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</si>
  <si>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مرفت</t>
  </si>
  <si>
    <t>خديجة</t>
  </si>
  <si>
    <t>ماري</t>
  </si>
  <si>
    <t>مزيد</t>
  </si>
  <si>
    <t>دعد</t>
  </si>
  <si>
    <t>فارس</t>
  </si>
  <si>
    <t>اكتمال</t>
  </si>
  <si>
    <t>نبيها</t>
  </si>
  <si>
    <t>تغريد</t>
  </si>
  <si>
    <t>اميرة</t>
  </si>
  <si>
    <t>محمد امين</t>
  </si>
  <si>
    <t>ياسر</t>
  </si>
  <si>
    <t>محمد ياسر</t>
  </si>
  <si>
    <t>غادة</t>
  </si>
  <si>
    <t>جورجيت</t>
  </si>
  <si>
    <t>محمد فواز</t>
  </si>
  <si>
    <t>عز الدين</t>
  </si>
  <si>
    <t>ثريا</t>
  </si>
  <si>
    <t>دنيا</t>
  </si>
  <si>
    <t>عائشة</t>
  </si>
  <si>
    <t>غالب</t>
  </si>
  <si>
    <t>فلك</t>
  </si>
  <si>
    <t>اكرم</t>
  </si>
  <si>
    <t>هايل</t>
  </si>
  <si>
    <t>فايزة</t>
  </si>
  <si>
    <t>رمزيه</t>
  </si>
  <si>
    <t>رابعه</t>
  </si>
  <si>
    <t>حاتم</t>
  </si>
  <si>
    <t>وفيق</t>
  </si>
  <si>
    <t>نواف</t>
  </si>
  <si>
    <t>نجاح</t>
  </si>
  <si>
    <t>طاهر</t>
  </si>
  <si>
    <t>خيريه</t>
  </si>
  <si>
    <t>حياة</t>
  </si>
  <si>
    <t>ايوب</t>
  </si>
  <si>
    <t>ريمه</t>
  </si>
  <si>
    <t>سعيد</t>
  </si>
  <si>
    <t>نجيب</t>
  </si>
  <si>
    <t>حسني</t>
  </si>
  <si>
    <t>رباح</t>
  </si>
  <si>
    <t>رشيد</t>
  </si>
  <si>
    <t>جيهان</t>
  </si>
  <si>
    <t>احلام</t>
  </si>
  <si>
    <t>رسميه</t>
  </si>
  <si>
    <t>زكريا</t>
  </si>
  <si>
    <t>منتهى</t>
  </si>
  <si>
    <t>نجود</t>
  </si>
  <si>
    <t>محمد الخطيب</t>
  </si>
  <si>
    <t>حمزة</t>
  </si>
  <si>
    <t>هاني</t>
  </si>
  <si>
    <t>قاسم</t>
  </si>
  <si>
    <t>مأمون</t>
  </si>
  <si>
    <t>هنادي</t>
  </si>
  <si>
    <t>حمود</t>
  </si>
  <si>
    <t>زكيه</t>
  </si>
  <si>
    <t>نسرين</t>
  </si>
  <si>
    <t>مهند</t>
  </si>
  <si>
    <t>اميمه</t>
  </si>
  <si>
    <t>جمانه</t>
  </si>
  <si>
    <t>جاسم</t>
  </si>
  <si>
    <t>حمده</t>
  </si>
  <si>
    <t>صبحيه</t>
  </si>
  <si>
    <t>عبد السلام</t>
  </si>
  <si>
    <t>زهيه</t>
  </si>
  <si>
    <t>حسنه</t>
  </si>
  <si>
    <t>رائده</t>
  </si>
  <si>
    <t>الثالثة</t>
  </si>
  <si>
    <t>الأولى</t>
  </si>
  <si>
    <t>الثانية</t>
  </si>
  <si>
    <t>الثالثة حديث</t>
  </si>
  <si>
    <t>الثانية حديث</t>
  </si>
  <si>
    <t>تحسين</t>
  </si>
  <si>
    <t>صالحه</t>
  </si>
  <si>
    <t>سعيده</t>
  </si>
  <si>
    <t>نعيم</t>
  </si>
  <si>
    <t>صلاح الدين</t>
  </si>
  <si>
    <t>محمد حسن</t>
  </si>
  <si>
    <t>شمسه</t>
  </si>
  <si>
    <t>طلال</t>
  </si>
  <si>
    <t>احسان</t>
  </si>
  <si>
    <t>غازيه</t>
  </si>
  <si>
    <t>اعتدال</t>
  </si>
  <si>
    <t>ناجيه</t>
  </si>
  <si>
    <t>اياد</t>
  </si>
  <si>
    <t>زيدان</t>
  </si>
  <si>
    <t>ماجده</t>
  </si>
  <si>
    <t>مشهور</t>
  </si>
  <si>
    <t>انصاف</t>
  </si>
  <si>
    <t>رامز</t>
  </si>
  <si>
    <t>نوفل</t>
  </si>
  <si>
    <t>ماهر</t>
  </si>
  <si>
    <t>خلدون</t>
  </si>
  <si>
    <t>منال</t>
  </si>
  <si>
    <t>رويده</t>
  </si>
  <si>
    <t>طارق</t>
  </si>
  <si>
    <t>انعام</t>
  </si>
  <si>
    <t>نديم</t>
  </si>
  <si>
    <t>عطا الله</t>
  </si>
  <si>
    <t>وجيه</t>
  </si>
  <si>
    <t>وائل</t>
  </si>
  <si>
    <t>راغده</t>
  </si>
  <si>
    <t>فريز</t>
  </si>
  <si>
    <t>بثينه</t>
  </si>
  <si>
    <t>مازنه</t>
  </si>
  <si>
    <t>هيسم</t>
  </si>
  <si>
    <t>لمى</t>
  </si>
  <si>
    <t>سميه</t>
  </si>
  <si>
    <t>رسلان</t>
  </si>
  <si>
    <t>آمال</t>
  </si>
  <si>
    <t>وسيم</t>
  </si>
  <si>
    <t>مفيده</t>
  </si>
  <si>
    <t>حسام</t>
  </si>
  <si>
    <t>باسم</t>
  </si>
  <si>
    <t>فيروز</t>
  </si>
  <si>
    <t>ساميا</t>
  </si>
  <si>
    <t>فريده</t>
  </si>
  <si>
    <t>عامر</t>
  </si>
  <si>
    <t>سوريه</t>
  </si>
  <si>
    <t>ديب</t>
  </si>
  <si>
    <t>رضا</t>
  </si>
  <si>
    <t>شما</t>
  </si>
  <si>
    <t>عيده</t>
  </si>
  <si>
    <t>فايزه</t>
  </si>
  <si>
    <t>بسمه</t>
  </si>
  <si>
    <t>شفيق</t>
  </si>
  <si>
    <t>بديع</t>
  </si>
  <si>
    <t>غياث</t>
  </si>
  <si>
    <t>رولا</t>
  </si>
  <si>
    <t>حسنا</t>
  </si>
  <si>
    <t>رانيه</t>
  </si>
  <si>
    <t>فراس</t>
  </si>
  <si>
    <t>عقل</t>
  </si>
  <si>
    <t>وفيقه</t>
  </si>
  <si>
    <t>حيدر</t>
  </si>
  <si>
    <t>هاشم</t>
  </si>
  <si>
    <t>انيس</t>
  </si>
  <si>
    <t>صبا</t>
  </si>
  <si>
    <t>مالك</t>
  </si>
  <si>
    <t>عبد الناصر</t>
  </si>
  <si>
    <t>فدوى</t>
  </si>
  <si>
    <t>أحمد</t>
  </si>
  <si>
    <t>ليلا</t>
  </si>
  <si>
    <t>ثائر</t>
  </si>
  <si>
    <t>عبد المنعم</t>
  </si>
  <si>
    <t>ورده</t>
  </si>
  <si>
    <t>أمل</t>
  </si>
  <si>
    <t>فطوم</t>
  </si>
  <si>
    <t>جمعه</t>
  </si>
  <si>
    <t>شاديه</t>
  </si>
  <si>
    <t>اسما</t>
  </si>
  <si>
    <t>لمياء</t>
  </si>
  <si>
    <t>غيداء</t>
  </si>
  <si>
    <t>زكي</t>
  </si>
  <si>
    <t>عبدالمنعم</t>
  </si>
  <si>
    <t>انس</t>
  </si>
  <si>
    <t>عهد</t>
  </si>
  <si>
    <t>كرم</t>
  </si>
  <si>
    <t>مديحه</t>
  </si>
  <si>
    <t>عبد الفتاح</t>
  </si>
  <si>
    <t>نور علي</t>
  </si>
  <si>
    <t>فاديه</t>
  </si>
  <si>
    <t>تركيه</t>
  </si>
  <si>
    <t>عبدالكريم</t>
  </si>
  <si>
    <t>صفا</t>
  </si>
  <si>
    <t>سهيلا</t>
  </si>
  <si>
    <t>غفران</t>
  </si>
  <si>
    <t>نجلا</t>
  </si>
  <si>
    <t>أمين</t>
  </si>
  <si>
    <t>ابتهاج</t>
  </si>
  <si>
    <t>عايد</t>
  </si>
  <si>
    <t>معروف</t>
  </si>
  <si>
    <t>عبد الحكيم</t>
  </si>
  <si>
    <t>ختام</t>
  </si>
  <si>
    <t>حنا</t>
  </si>
  <si>
    <t>نعمات</t>
  </si>
  <si>
    <t>عوض</t>
  </si>
  <si>
    <t>زيد</t>
  </si>
  <si>
    <t>محمد زياد</t>
  </si>
  <si>
    <t>محمد نبيل</t>
  </si>
  <si>
    <t>ناهد</t>
  </si>
  <si>
    <t>نهلا</t>
  </si>
  <si>
    <t>فداء</t>
  </si>
  <si>
    <t>فتون</t>
  </si>
  <si>
    <t>محمد زهير</t>
  </si>
  <si>
    <t>بارعه</t>
  </si>
  <si>
    <t>محمد صياح</t>
  </si>
  <si>
    <t>محمد هشام</t>
  </si>
  <si>
    <t>محمد ماهر</t>
  </si>
  <si>
    <t>محمد رضوان</t>
  </si>
  <si>
    <t>محمد ايمن</t>
  </si>
  <si>
    <t>اماني</t>
  </si>
  <si>
    <t>محمد نزار</t>
  </si>
  <si>
    <t>اديب</t>
  </si>
  <si>
    <t>وصال</t>
  </si>
  <si>
    <t>محمد عمار</t>
  </si>
  <si>
    <t>رزان</t>
  </si>
  <si>
    <t>ميرفت</t>
  </si>
  <si>
    <t>مرهف</t>
  </si>
  <si>
    <t>جانيت</t>
  </si>
  <si>
    <t>دلال الحمد</t>
  </si>
  <si>
    <t>سجيعه</t>
  </si>
  <si>
    <t>محمد معتز</t>
  </si>
  <si>
    <t>شحاده</t>
  </si>
  <si>
    <t>سعود</t>
  </si>
  <si>
    <t>محمد عمر</t>
  </si>
  <si>
    <t>نظميه</t>
  </si>
  <si>
    <t>العبد</t>
  </si>
  <si>
    <t>بسمة</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</si>
  <si>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</si>
  <si>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</si>
  <si>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</si>
  <si>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</si>
  <si>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</si>
  <si>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</si>
  <si>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</si>
  <si>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</si>
  <si>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</si>
  <si>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</si>
  <si>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</si>
  <si>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</si>
  <si>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اميمة</t>
  </si>
  <si>
    <t>حمدة</t>
  </si>
  <si>
    <t>حمدان</t>
  </si>
  <si>
    <t>صبري</t>
  </si>
  <si>
    <t>امنة</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</si>
  <si>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</si>
  <si>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</si>
  <si>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</si>
  <si>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</si>
  <si>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</si>
  <si>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</si>
  <si>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</si>
  <si>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</si>
  <si>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</si>
  <si>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</si>
  <si>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</si>
  <si>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</si>
  <si>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</si>
  <si>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</si>
  <si>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</si>
  <si>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</si>
  <si>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</si>
  <si>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</si>
  <si>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</si>
  <si>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</si>
  <si>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</si>
  <si>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</si>
  <si>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</si>
  <si>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</si>
  <si>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</si>
  <si>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</si>
  <si>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</si>
  <si>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</si>
  <si>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</si>
  <si>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</si>
  <si>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</si>
  <si>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</si>
  <si>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</si>
  <si>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</si>
  <si>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</si>
  <si>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</si>
  <si>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</si>
  <si>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</si>
  <si>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</si>
  <si>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</si>
  <si>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</si>
  <si>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</si>
  <si>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</si>
  <si>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</si>
  <si>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</si>
  <si>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</si>
  <si>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</si>
  <si>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</si>
  <si>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</si>
  <si>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</si>
  <si>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</si>
  <si>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</si>
  <si>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</si>
  <si>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</si>
  <si>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</si>
  <si>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</si>
  <si>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</si>
  <si>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</si>
  <si>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</si>
  <si>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</si>
  <si>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</si>
  <si>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</si>
  <si>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</si>
  <si>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</si>
  <si>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رنيم حمشو</t>
  </si>
  <si>
    <t>عليه</t>
  </si>
  <si>
    <t>حسنيه</t>
  </si>
  <si>
    <t>محرز</t>
  </si>
  <si>
    <t>الجزائرية</t>
  </si>
  <si>
    <t>عبد الحي</t>
  </si>
  <si>
    <t>سحوم</t>
  </si>
  <si>
    <t>وزيره</t>
  </si>
  <si>
    <t>عبدالرحمن</t>
  </si>
  <si>
    <t>السودانية</t>
  </si>
  <si>
    <t>رندا</t>
  </si>
  <si>
    <t>محمد طارق</t>
  </si>
  <si>
    <t>سلطانه</t>
  </si>
  <si>
    <t>محمد نذير</t>
  </si>
  <si>
    <t>ناهده</t>
  </si>
  <si>
    <t>وضحه</t>
  </si>
  <si>
    <t>محمد المحمد</t>
  </si>
  <si>
    <t>بدور</t>
  </si>
  <si>
    <t>محمد صبحي</t>
  </si>
  <si>
    <t>ندوه</t>
  </si>
  <si>
    <t>محمد سعيد</t>
  </si>
  <si>
    <t>محمد سالم</t>
  </si>
  <si>
    <t>كامل</t>
  </si>
  <si>
    <t>سميرة</t>
  </si>
  <si>
    <t>عيدة</t>
  </si>
  <si>
    <t>محمد سامر</t>
  </si>
  <si>
    <t>عمران</t>
  </si>
  <si>
    <t>غزاله</t>
  </si>
  <si>
    <t>منار</t>
  </si>
  <si>
    <t>سلمى</t>
  </si>
  <si>
    <t>سلطان</t>
  </si>
  <si>
    <t>فاضل</t>
  </si>
  <si>
    <t>أيمن</t>
  </si>
  <si>
    <t>أنور</t>
  </si>
  <si>
    <t>محمد ناصر</t>
  </si>
  <si>
    <t>ابتهال</t>
  </si>
  <si>
    <t>نور الهدى</t>
  </si>
  <si>
    <t>إبراهيم</t>
  </si>
  <si>
    <t>نجاة</t>
  </si>
  <si>
    <t xml:space="preserve">حسن </t>
  </si>
  <si>
    <t>كليمه</t>
  </si>
  <si>
    <t>لينه</t>
  </si>
  <si>
    <t>لطيفة</t>
  </si>
  <si>
    <t>A</t>
  </si>
  <si>
    <t>الفصل الأول 2021-2022</t>
  </si>
  <si>
    <t>في حال وجود أي خطأ يمكنك التعديل من هنا</t>
  </si>
  <si>
    <t>الاستنفاذ</t>
  </si>
  <si>
    <t>بدر</t>
  </si>
  <si>
    <t>ناهي</t>
  </si>
  <si>
    <t>شاهين</t>
  </si>
  <si>
    <t>ميشيل</t>
  </si>
  <si>
    <t>شكري</t>
  </si>
  <si>
    <t>هبا</t>
  </si>
  <si>
    <t>عماد الدين</t>
  </si>
  <si>
    <t>صفيه</t>
  </si>
  <si>
    <t>ادهم</t>
  </si>
  <si>
    <t>خيرية</t>
  </si>
  <si>
    <t>راتب</t>
  </si>
  <si>
    <t>محمد سمير</t>
  </si>
  <si>
    <t>جومانه</t>
  </si>
  <si>
    <t>عبد الهادي</t>
  </si>
  <si>
    <t>ياسمين</t>
  </si>
  <si>
    <t>محمد رياض</t>
  </si>
  <si>
    <t>دياب</t>
  </si>
  <si>
    <t>فاطمه خولاني</t>
  </si>
  <si>
    <t>رافع</t>
  </si>
  <si>
    <t>تريز</t>
  </si>
  <si>
    <t>زينه</t>
  </si>
  <si>
    <t>ماجدة</t>
  </si>
  <si>
    <t>محمد اسماعيل</t>
  </si>
  <si>
    <t>محمد خالد</t>
  </si>
  <si>
    <t>عبد القادر</t>
  </si>
  <si>
    <t>ربيع</t>
  </si>
  <si>
    <t>معين</t>
  </si>
  <si>
    <t>هديل</t>
  </si>
  <si>
    <t>ناظم</t>
  </si>
  <si>
    <t>محمد توفيق</t>
  </si>
  <si>
    <t>شفيقه</t>
  </si>
  <si>
    <t>الاء المحمد</t>
  </si>
  <si>
    <t>نازك</t>
  </si>
  <si>
    <t>محمد بركات</t>
  </si>
  <si>
    <t>تهاني</t>
  </si>
  <si>
    <t>قصي</t>
  </si>
  <si>
    <t>عبد المعين</t>
  </si>
  <si>
    <t>شاهر</t>
  </si>
  <si>
    <t>محمد اسامه</t>
  </si>
  <si>
    <t>نهى</t>
  </si>
  <si>
    <t>محمد حسان</t>
  </si>
  <si>
    <t>محمد عماد</t>
  </si>
  <si>
    <t>رائد</t>
  </si>
  <si>
    <t>ثابت</t>
  </si>
  <si>
    <t>واصف</t>
  </si>
  <si>
    <t>خالدية</t>
  </si>
  <si>
    <t>شحادة</t>
  </si>
  <si>
    <t>نعمان</t>
  </si>
  <si>
    <t>شكيب</t>
  </si>
  <si>
    <t>محمد جمال</t>
  </si>
  <si>
    <t>نهيدة</t>
  </si>
  <si>
    <t>محمدخير</t>
  </si>
  <si>
    <t>فتحي</t>
  </si>
  <si>
    <t>نصوح</t>
  </si>
  <si>
    <t>ضحى</t>
  </si>
  <si>
    <t>فطمه</t>
  </si>
  <si>
    <t>احمد راتب</t>
  </si>
  <si>
    <t>زهريه</t>
  </si>
  <si>
    <t>محمد غسان</t>
  </si>
  <si>
    <t>شاكر</t>
  </si>
  <si>
    <t>بدر الدين</t>
  </si>
  <si>
    <t>محمد جواد</t>
  </si>
  <si>
    <t>شوقي</t>
  </si>
  <si>
    <t>كفاء</t>
  </si>
  <si>
    <t>رئيف</t>
  </si>
  <si>
    <t>عيد</t>
  </si>
  <si>
    <t>نبال</t>
  </si>
  <si>
    <t>وجيها</t>
  </si>
  <si>
    <t>سميحة</t>
  </si>
  <si>
    <t>فرحان</t>
  </si>
  <si>
    <t>ضياء</t>
  </si>
  <si>
    <t>شيرين</t>
  </si>
  <si>
    <t>زكية</t>
  </si>
  <si>
    <t>هناء الخطيب</t>
  </si>
  <si>
    <t>محمد صالح</t>
  </si>
  <si>
    <t>مبروك</t>
  </si>
  <si>
    <t>سعدو</t>
  </si>
  <si>
    <t>صقر</t>
  </si>
  <si>
    <t>عزيز</t>
  </si>
  <si>
    <t>رشا</t>
  </si>
  <si>
    <t>أسعد</t>
  </si>
  <si>
    <t>سميا</t>
  </si>
  <si>
    <t>شمس الدين</t>
  </si>
  <si>
    <t>اديبه</t>
  </si>
  <si>
    <t>مسلم</t>
  </si>
  <si>
    <t>كريم</t>
  </si>
  <si>
    <t>حميدة</t>
  </si>
  <si>
    <t>حوريه</t>
  </si>
  <si>
    <t>فوزية</t>
  </si>
  <si>
    <t>محمد شاهر</t>
  </si>
  <si>
    <t>شريفه</t>
  </si>
  <si>
    <t>عبد الاله</t>
  </si>
  <si>
    <t>فائزه</t>
  </si>
  <si>
    <t>ايسر</t>
  </si>
  <si>
    <t>رمزي</t>
  </si>
  <si>
    <t>تمام</t>
  </si>
  <si>
    <t>محمد هيثم</t>
  </si>
  <si>
    <t>الفصل الثاني 2021-2022</t>
  </si>
  <si>
    <t>بهيه</t>
  </si>
  <si>
    <t>آمنه</t>
  </si>
  <si>
    <t>ظبيا</t>
  </si>
  <si>
    <t>محمد عماد الدين</t>
  </si>
  <si>
    <t>سيف الدين</t>
  </si>
  <si>
    <t>هنيه</t>
  </si>
  <si>
    <t>نور مصطفى</t>
  </si>
  <si>
    <t>هندي</t>
  </si>
  <si>
    <t>نور حسون</t>
  </si>
  <si>
    <t>غزوان</t>
  </si>
  <si>
    <t>جاكلين</t>
  </si>
  <si>
    <t>عبد و</t>
  </si>
  <si>
    <t>تميمه</t>
  </si>
  <si>
    <t>سعد الدين</t>
  </si>
  <si>
    <t>رفاه</t>
  </si>
  <si>
    <t>سلما</t>
  </si>
  <si>
    <t>شكريه</t>
  </si>
  <si>
    <t>محمد نافع</t>
  </si>
  <si>
    <t>محمد فريز</t>
  </si>
  <si>
    <t>سلمى طاهر</t>
  </si>
  <si>
    <t>نبيله عبد القادر</t>
  </si>
  <si>
    <t>مهيبه</t>
  </si>
  <si>
    <t>رنا احمد</t>
  </si>
  <si>
    <t>نوفه</t>
  </si>
  <si>
    <t>اسعاف</t>
  </si>
  <si>
    <t>صبريه</t>
  </si>
  <si>
    <t>رفعه</t>
  </si>
  <si>
    <t>بشرى الرفاعي</t>
  </si>
  <si>
    <t>سميره خير</t>
  </si>
  <si>
    <t>جاد الكريم</t>
  </si>
  <si>
    <t>نجيدا</t>
  </si>
  <si>
    <t>نجاه</t>
  </si>
  <si>
    <t>نبيلا</t>
  </si>
  <si>
    <t>رابيه</t>
  </si>
  <si>
    <t>مارلين</t>
  </si>
  <si>
    <t>لما الصفدي</t>
  </si>
  <si>
    <t>روان الحموي</t>
  </si>
  <si>
    <t>حميد</t>
  </si>
  <si>
    <t>نهيده</t>
  </si>
  <si>
    <t>لميه</t>
  </si>
  <si>
    <t>فوزه</t>
  </si>
  <si>
    <t>محمد بشير</t>
  </si>
  <si>
    <t>نايفه</t>
  </si>
  <si>
    <t>خضره</t>
  </si>
  <si>
    <t>اخلاص</t>
  </si>
  <si>
    <t>ثنيه</t>
  </si>
  <si>
    <t>ثلجه</t>
  </si>
  <si>
    <t>ميس ديب</t>
  </si>
  <si>
    <t>براءه</t>
  </si>
  <si>
    <t>خطيره</t>
  </si>
  <si>
    <t>ايهاب</t>
  </si>
  <si>
    <t>منا</t>
  </si>
  <si>
    <t>ذيبه</t>
  </si>
  <si>
    <t>نصره</t>
  </si>
  <si>
    <t>موريس</t>
  </si>
  <si>
    <t>مكرم</t>
  </si>
  <si>
    <t>فتحية</t>
  </si>
  <si>
    <t>شهرزاد</t>
  </si>
  <si>
    <t>امتثال</t>
  </si>
  <si>
    <t>سنيه</t>
  </si>
  <si>
    <t>محمد جمعه</t>
  </si>
  <si>
    <t>دينا</t>
  </si>
  <si>
    <t>اسماء عيسى</t>
  </si>
  <si>
    <t>اسراء</t>
  </si>
  <si>
    <t>احمد حسن</t>
  </si>
  <si>
    <t>عبد ه</t>
  </si>
  <si>
    <t>حمدو</t>
  </si>
  <si>
    <t>ماريا</t>
  </si>
  <si>
    <t>مروه قاسم</t>
  </si>
  <si>
    <t>باسل حيدر</t>
  </si>
  <si>
    <t>أمان سليمان</t>
  </si>
  <si>
    <t>غفران المعلم</t>
  </si>
  <si>
    <t>روند ابو السعود</t>
  </si>
  <si>
    <t>منى الشريف</t>
  </si>
  <si>
    <t>يمام الحشا</t>
  </si>
  <si>
    <t>يثرب النعمان</t>
  </si>
  <si>
    <t>قنال</t>
  </si>
  <si>
    <t>ولاء ابوالهيجاء</t>
  </si>
  <si>
    <t>وفاء مرعي</t>
  </si>
  <si>
    <t>مسرة</t>
  </si>
  <si>
    <t>وسيم عبد الصمد</t>
  </si>
  <si>
    <t>ورده الصوص</t>
  </si>
  <si>
    <t>وديان الحوشان</t>
  </si>
  <si>
    <t>وجدي معروف</t>
  </si>
  <si>
    <t>بسمات</t>
  </si>
  <si>
    <t>هيام الشمالي</t>
  </si>
  <si>
    <t>هناده العش</t>
  </si>
  <si>
    <t>بدرية</t>
  </si>
  <si>
    <t>هزار القاق</t>
  </si>
  <si>
    <t>غيصان</t>
  </si>
  <si>
    <t>هديل محمود</t>
  </si>
  <si>
    <t>ذكي</t>
  </si>
  <si>
    <t>هبه الله موصلي</t>
  </si>
  <si>
    <t>هبه العوام</t>
  </si>
  <si>
    <t>هبه التشه</t>
  </si>
  <si>
    <t>هاني القبلان</t>
  </si>
  <si>
    <t>هالين فياض</t>
  </si>
  <si>
    <t>نور سعيد</t>
  </si>
  <si>
    <t>نور جنن</t>
  </si>
  <si>
    <t>محمدفهد</t>
  </si>
  <si>
    <t>نور الزحيلي</t>
  </si>
  <si>
    <t>نسرين قرقورا</t>
  </si>
  <si>
    <t>نسرين المحمد</t>
  </si>
  <si>
    <t>نجاح الحسامي</t>
  </si>
  <si>
    <t>نتالي عباس</t>
  </si>
  <si>
    <t>منار زيود</t>
  </si>
  <si>
    <t>مصطفى طه</t>
  </si>
  <si>
    <t>مرح كحل</t>
  </si>
  <si>
    <t>مرح العبد الله</t>
  </si>
  <si>
    <t>محمدحسين الحسيني</t>
  </si>
  <si>
    <t>احمدسليم</t>
  </si>
  <si>
    <t>محمد عبد العزيز المقصاتي</t>
  </si>
  <si>
    <t>محمد حسن حيدر</t>
  </si>
  <si>
    <t>مجدالدين الصفدي</t>
  </si>
  <si>
    <t>ماريا الخليلي</t>
  </si>
  <si>
    <t>لينا المقداد</t>
  </si>
  <si>
    <t>لين اسكندراني</t>
  </si>
  <si>
    <t>ليث ابو ارشيد</t>
  </si>
  <si>
    <t>هويده</t>
  </si>
  <si>
    <t>لانا قرقور</t>
  </si>
  <si>
    <t>عبدالناصر</t>
  </si>
  <si>
    <t>مشاعل</t>
  </si>
  <si>
    <t>لانا عمايري</t>
  </si>
  <si>
    <t>شذا</t>
  </si>
  <si>
    <t>أمينة</t>
  </si>
  <si>
    <t>كاترين بريك هنيدي</t>
  </si>
  <si>
    <t>قصي المحمد</t>
  </si>
  <si>
    <t>فاطمه الجارودي</t>
  </si>
  <si>
    <t>محمدذيب</t>
  </si>
  <si>
    <t>غيداء تميم</t>
  </si>
  <si>
    <t>غصون جمعة</t>
  </si>
  <si>
    <t>غصون الطرشان</t>
  </si>
  <si>
    <t>غدير محرز</t>
  </si>
  <si>
    <t>عمار القصير</t>
  </si>
  <si>
    <t>عماد النحاس</t>
  </si>
  <si>
    <t>اعتماد</t>
  </si>
  <si>
    <t>علا الحمصي</t>
  </si>
  <si>
    <t>عز الدين البيرقدار</t>
  </si>
  <si>
    <t>عروبه الحبشي</t>
  </si>
  <si>
    <t>محمدبشير</t>
  </si>
  <si>
    <t>عبير العجوري</t>
  </si>
  <si>
    <t>عبدالقادر تللوالنشواتي</t>
  </si>
  <si>
    <t>عبدالقادر الهلال</t>
  </si>
  <si>
    <t>عبدالجواد</t>
  </si>
  <si>
    <t>شهد المنذر</t>
  </si>
  <si>
    <t>شذى قطان</t>
  </si>
  <si>
    <t>شاميه الشنوان</t>
  </si>
  <si>
    <t>سيدرا مراد</t>
  </si>
  <si>
    <t>كاوا</t>
  </si>
  <si>
    <t>سوسن الجمله</t>
  </si>
  <si>
    <t>محمدمأمون</t>
  </si>
  <si>
    <t>لبنى</t>
  </si>
  <si>
    <t>سعاد خازم</t>
  </si>
  <si>
    <t>وفيقة</t>
  </si>
  <si>
    <t>سحاب ابراهيم</t>
  </si>
  <si>
    <t>شهرو</t>
  </si>
  <si>
    <t>سالي سليمان</t>
  </si>
  <si>
    <t>ساره العظمه</t>
  </si>
  <si>
    <t>ساجده زيدان</t>
  </si>
  <si>
    <t>محمد صلاح الدين</t>
  </si>
  <si>
    <t>زينب ضوا</t>
  </si>
  <si>
    <t>ريم غزال</t>
  </si>
  <si>
    <t>ريم عمر</t>
  </si>
  <si>
    <t>ريم الشرع</t>
  </si>
  <si>
    <t>ريم الشبلي</t>
  </si>
  <si>
    <t>روعة شيخاني</t>
  </si>
  <si>
    <t>روجين خلو</t>
  </si>
  <si>
    <t>بحري</t>
  </si>
  <si>
    <t>روان علامه</t>
  </si>
  <si>
    <t>رهام ابراهيم</t>
  </si>
  <si>
    <t>نزيرة</t>
  </si>
  <si>
    <t>رنيم ابو نومه</t>
  </si>
  <si>
    <t>رنوه الغبره</t>
  </si>
  <si>
    <t>محمدانس</t>
  </si>
  <si>
    <t>رشا الاشقر</t>
  </si>
  <si>
    <t>رزان جدوع</t>
  </si>
  <si>
    <t>نسروان</t>
  </si>
  <si>
    <t>ربا بكر</t>
  </si>
  <si>
    <t>رانيا بغدادي</t>
  </si>
  <si>
    <t>دعاء شحاده</t>
  </si>
  <si>
    <t>محمدفايز</t>
  </si>
  <si>
    <t>داليا المحمد</t>
  </si>
  <si>
    <t>خلود علي</t>
  </si>
  <si>
    <t>خلود الشاملي</t>
  </si>
  <si>
    <t>خالد حاطوم</t>
  </si>
  <si>
    <t>غزية</t>
  </si>
  <si>
    <t>حمدي الخياط</t>
  </si>
  <si>
    <t>محمدشكيب</t>
  </si>
  <si>
    <t>حكمة</t>
  </si>
  <si>
    <t>حلا شباره</t>
  </si>
  <si>
    <t>حسن فندي</t>
  </si>
  <si>
    <t>جيهان بربور</t>
  </si>
  <si>
    <t>جهينه الغزاوي</t>
  </si>
  <si>
    <t>جمعه الجمعه</t>
  </si>
  <si>
    <t>جلال كساب</t>
  </si>
  <si>
    <t>بيان النجم</t>
  </si>
  <si>
    <t>بشار والي</t>
  </si>
  <si>
    <t>بدور ناقور</t>
  </si>
  <si>
    <t>نجمه</t>
  </si>
  <si>
    <t>بتول شمبورش</t>
  </si>
  <si>
    <t>آمنه الحريري</t>
  </si>
  <si>
    <t>آمنة بربور</t>
  </si>
  <si>
    <t>آلاء طحله</t>
  </si>
  <si>
    <t>أماني جاسم</t>
  </si>
  <si>
    <t>ايلياء ابو حمدة</t>
  </si>
  <si>
    <t>انس مرسل</t>
  </si>
  <si>
    <t>انتصار خميس</t>
  </si>
  <si>
    <t>أمون</t>
  </si>
  <si>
    <t>دحام</t>
  </si>
  <si>
    <t>اشرف رمضان المحسن</t>
  </si>
  <si>
    <t>اشراق الزعبي</t>
  </si>
  <si>
    <t>اسراء نسلي</t>
  </si>
  <si>
    <t>اسامة معط الله</t>
  </si>
  <si>
    <t>اروى النحلاوي</t>
  </si>
  <si>
    <t>احمد يونس</t>
  </si>
  <si>
    <t>حليمه يونس</t>
  </si>
  <si>
    <t>احمد ابراهيم</t>
  </si>
  <si>
    <t>هاني العواد</t>
  </si>
  <si>
    <t>نور الهدى الزامل</t>
  </si>
  <si>
    <t>رضوه</t>
  </si>
  <si>
    <t>محمد عماد الحكيم</t>
  </si>
  <si>
    <t>خلود موسى</t>
  </si>
  <si>
    <t>ماري البلال</t>
  </si>
  <si>
    <t>فاتنه سويد</t>
  </si>
  <si>
    <t>حنيفه</t>
  </si>
  <si>
    <t>شام مهنا</t>
  </si>
  <si>
    <t>نورهان ابراهيم</t>
  </si>
  <si>
    <t>نزيهة</t>
  </si>
  <si>
    <t>جورية</t>
  </si>
  <si>
    <t>نور الهزاع</t>
  </si>
  <si>
    <t>نوريه</t>
  </si>
  <si>
    <t>منال باشا</t>
  </si>
  <si>
    <t>منار زهره</t>
  </si>
  <si>
    <t>معتصم يوسف</t>
  </si>
  <si>
    <t>مصطفى وانلي</t>
  </si>
  <si>
    <t>محمد يحيى عكاش</t>
  </si>
  <si>
    <t>محمد درويش</t>
  </si>
  <si>
    <t>محمد النعسان</t>
  </si>
  <si>
    <t>محمد المصري</t>
  </si>
  <si>
    <t>هبة</t>
  </si>
  <si>
    <t>عنان</t>
  </si>
  <si>
    <t>لما ايوب</t>
  </si>
  <si>
    <t>لجين زغبي</t>
  </si>
  <si>
    <t>فهيمه العلي</t>
  </si>
  <si>
    <t>خليف</t>
  </si>
  <si>
    <t>غفران الرفاعي</t>
  </si>
  <si>
    <t>هويدة</t>
  </si>
  <si>
    <t>علي يحيى</t>
  </si>
  <si>
    <t>علي صقر</t>
  </si>
  <si>
    <t>عبير سليمان</t>
  </si>
  <si>
    <t>صفا الغريب</t>
  </si>
  <si>
    <t>مرزوق</t>
  </si>
  <si>
    <t>سوزان طعمه</t>
  </si>
  <si>
    <t>سمر الحلبي</t>
  </si>
  <si>
    <t>سعاد الرباعي</t>
  </si>
  <si>
    <t>إيمان</t>
  </si>
  <si>
    <t>رولا المعايطه</t>
  </si>
  <si>
    <t>أحلام</t>
  </si>
  <si>
    <t>رهف سوار</t>
  </si>
  <si>
    <t>نهلة</t>
  </si>
  <si>
    <t>رزان المسالمه</t>
  </si>
  <si>
    <t>غزوه</t>
  </si>
  <si>
    <t>شكر الله</t>
  </si>
  <si>
    <t>فضيلة</t>
  </si>
  <si>
    <t>ديمه المعلم</t>
  </si>
  <si>
    <t>خير</t>
  </si>
  <si>
    <t>بوران</t>
  </si>
  <si>
    <t>حلا العلي</t>
  </si>
  <si>
    <t>جاسر الجاسر الهوش</t>
  </si>
  <si>
    <t>براءة العلي</t>
  </si>
  <si>
    <t>محمد مهند</t>
  </si>
  <si>
    <t>اقبال</t>
  </si>
  <si>
    <t>اياد ابو عيسى</t>
  </si>
  <si>
    <t>سهيلة</t>
  </si>
  <si>
    <t>اسماء حسين</t>
  </si>
  <si>
    <t>اسماء السليمان المنصور</t>
  </si>
  <si>
    <t>اسراء الكنعان</t>
  </si>
  <si>
    <t>رسمية</t>
  </si>
  <si>
    <t>أسماء</t>
  </si>
  <si>
    <t>شاهيناز</t>
  </si>
  <si>
    <t>نعامه</t>
  </si>
  <si>
    <t>كلثوم</t>
  </si>
  <si>
    <t>يمن</t>
  </si>
  <si>
    <t>سماح</t>
  </si>
  <si>
    <t>محمدديب</t>
  </si>
  <si>
    <t>ميريه البدين</t>
  </si>
  <si>
    <t>محمد العطا</t>
  </si>
  <si>
    <t>نشأت</t>
  </si>
  <si>
    <t>حسيبا</t>
  </si>
  <si>
    <t>علا اسماعيل</t>
  </si>
  <si>
    <t>فريدة</t>
  </si>
  <si>
    <t>صهيب مقصود</t>
  </si>
  <si>
    <t>شادي الخطيب</t>
  </si>
  <si>
    <t>فاتنة</t>
  </si>
  <si>
    <t>اسيه</t>
  </si>
  <si>
    <t>مجلي</t>
  </si>
  <si>
    <t>فريزة</t>
  </si>
  <si>
    <t>دجانه نابلسي</t>
  </si>
  <si>
    <t>محمد فتاح</t>
  </si>
  <si>
    <t>نسرين محمد</t>
  </si>
  <si>
    <t>حميدي</t>
  </si>
  <si>
    <t>بثينه العواد الملحم</t>
  </si>
  <si>
    <t>مها الطعمه</t>
  </si>
  <si>
    <t>ايمان الرفاعي</t>
  </si>
  <si>
    <t>أميره</t>
  </si>
  <si>
    <t>اخلاص الخطيب</t>
  </si>
  <si>
    <t>محمدتيسير</t>
  </si>
  <si>
    <t>ديبه</t>
  </si>
  <si>
    <t>محمد مفيد</t>
  </si>
  <si>
    <t>مروه</t>
  </si>
  <si>
    <t>محمد فائز</t>
  </si>
  <si>
    <t>بتول الحمد</t>
  </si>
  <si>
    <t>نور الهدى مخللاتي</t>
  </si>
  <si>
    <t>عبد الباري</t>
  </si>
  <si>
    <t>ليديا</t>
  </si>
  <si>
    <t>نورا طعمه</t>
  </si>
  <si>
    <t>كفا</t>
  </si>
  <si>
    <t>راما حسن</t>
  </si>
  <si>
    <t>حمد عطية</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</si>
  <si>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</si>
  <si>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</si>
  <si>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</si>
  <si>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</si>
  <si>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</si>
  <si>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</si>
  <si>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</si>
  <si>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</si>
  <si>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</si>
  <si>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</si>
  <si>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</si>
  <si>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</si>
  <si>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</si>
  <si>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</si>
  <si>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</si>
  <si>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</si>
  <si>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</si>
  <si>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</si>
  <si>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</si>
  <si>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</si>
  <si>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</si>
  <si>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</si>
  <si>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</si>
  <si>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</si>
  <si>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</si>
  <si>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</si>
  <si>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</si>
  <si>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</si>
  <si>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</si>
  <si>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</si>
  <si>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</si>
  <si>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</si>
  <si>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</si>
  <si>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</si>
  <si>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</si>
  <si>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</si>
  <si>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</si>
  <si>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</si>
  <si>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</si>
  <si>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</si>
  <si>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</si>
  <si>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</si>
  <si>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</si>
  <si>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</si>
  <si>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</si>
  <si>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</si>
  <si>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</si>
  <si>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</si>
  <si>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</si>
  <si>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</si>
  <si>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</si>
  <si>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</si>
  <si>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</si>
  <si>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</si>
  <si>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</si>
  <si>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</si>
  <si>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</si>
  <si>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</si>
  <si>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</si>
  <si>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</si>
  <si>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</si>
  <si>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</si>
  <si>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</si>
  <si>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</si>
  <si>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الاولى</t>
  </si>
  <si>
    <t>احلام الحلبي</t>
  </si>
  <si>
    <t>احلام الخرسان</t>
  </si>
  <si>
    <t>نفل</t>
  </si>
  <si>
    <t>داود</t>
  </si>
  <si>
    <t>نصار</t>
  </si>
  <si>
    <t>احمد الحميدي</t>
  </si>
  <si>
    <t>مرهج</t>
  </si>
  <si>
    <t>احمد ظاهر</t>
  </si>
  <si>
    <t>اسراء نعمه</t>
  </si>
  <si>
    <t>انثى</t>
  </si>
  <si>
    <t>ساره</t>
  </si>
  <si>
    <t>الاء الاحمد</t>
  </si>
  <si>
    <t>الاء مرعي</t>
  </si>
  <si>
    <t>عبد المطلب</t>
  </si>
  <si>
    <t>الين حسن</t>
  </si>
  <si>
    <t>امينه المقداد</t>
  </si>
  <si>
    <t>عيشه</t>
  </si>
  <si>
    <t>ايمان الحمادي</t>
  </si>
  <si>
    <t>المعتصم بالله</t>
  </si>
  <si>
    <t>ايمان الخطيب</t>
  </si>
  <si>
    <t>ايمان الدنفه</t>
  </si>
  <si>
    <t>ايمان الناطور</t>
  </si>
  <si>
    <t>ايمان سره</t>
  </si>
  <si>
    <t>أبرار عرعار</t>
  </si>
  <si>
    <t>أحمد العلي</t>
  </si>
  <si>
    <t>علا</t>
  </si>
  <si>
    <t>عبداللطيف</t>
  </si>
  <si>
    <t>أنس البيش</t>
  </si>
  <si>
    <t>فمر</t>
  </si>
  <si>
    <t>آلاء الخطيب</t>
  </si>
  <si>
    <t>نورهان</t>
  </si>
  <si>
    <t>آلاء حاج علي</t>
  </si>
  <si>
    <t>آلاء يوسف</t>
  </si>
  <si>
    <t>آمال سليك</t>
  </si>
  <si>
    <t>آية شمس الدين</t>
  </si>
  <si>
    <t>آية ونوس</t>
  </si>
  <si>
    <t>آيه البني</t>
  </si>
  <si>
    <t>آيه بكور</t>
  </si>
  <si>
    <t>بتول حافظ</t>
  </si>
  <si>
    <t>بتول دريس</t>
  </si>
  <si>
    <t>بتول شريبا</t>
  </si>
  <si>
    <t>بثينه السويد</t>
  </si>
  <si>
    <t>تبارك</t>
  </si>
  <si>
    <t>بشار الفاضل</t>
  </si>
  <si>
    <t>بشرى الحريري</t>
  </si>
  <si>
    <t>بشرى رجب</t>
  </si>
  <si>
    <t>بشرى ناصيف</t>
  </si>
  <si>
    <t>بكر ضمان</t>
  </si>
  <si>
    <t>بيان خنشور</t>
  </si>
  <si>
    <t>تبارك محمد</t>
  </si>
  <si>
    <t>عربية</t>
  </si>
  <si>
    <t>تركي مسعود</t>
  </si>
  <si>
    <t>تسنيم المصري</t>
  </si>
  <si>
    <t>اريج</t>
  </si>
  <si>
    <t>بركات</t>
  </si>
  <si>
    <t>ثراء مطر</t>
  </si>
  <si>
    <t>جلنار احمد</t>
  </si>
  <si>
    <t>جمانه العبد الله</t>
  </si>
  <si>
    <t>المعتز بالله</t>
  </si>
  <si>
    <t>جهاد جاسم</t>
  </si>
  <si>
    <t>جورج دروج</t>
  </si>
  <si>
    <t>حلا الحسين</t>
  </si>
  <si>
    <t>حلا العبدون الحسن</t>
  </si>
  <si>
    <t>حمزه قطيفاني</t>
  </si>
  <si>
    <t>حنين حسين</t>
  </si>
  <si>
    <t>حنين دكور</t>
  </si>
  <si>
    <t>خديجه شومان</t>
  </si>
  <si>
    <t>خديجه طعمة</t>
  </si>
  <si>
    <t>مظهر</t>
  </si>
  <si>
    <t>داليا صوان</t>
  </si>
  <si>
    <t>ربا</t>
  </si>
  <si>
    <t>نورس</t>
  </si>
  <si>
    <t>دعاء ابو جبل</t>
  </si>
  <si>
    <t>دعاء الجاسم</t>
  </si>
  <si>
    <t>دعاء العنيز</t>
  </si>
  <si>
    <t>خضير</t>
  </si>
  <si>
    <t>دعاء كربوج</t>
  </si>
  <si>
    <t>دعاء محضر</t>
  </si>
  <si>
    <t>علاء</t>
  </si>
  <si>
    <t>راما دكدك</t>
  </si>
  <si>
    <t>سعد</t>
  </si>
  <si>
    <t>رامه مسلم</t>
  </si>
  <si>
    <t>رجاء جوديه</t>
  </si>
  <si>
    <t>منيرة</t>
  </si>
  <si>
    <t>رشا العبدالله</t>
  </si>
  <si>
    <t>شيخه</t>
  </si>
  <si>
    <t>رشا المحمد</t>
  </si>
  <si>
    <t>حمامه</t>
  </si>
  <si>
    <t>رغد الزعبي</t>
  </si>
  <si>
    <t>فرات</t>
  </si>
  <si>
    <t>رقداء الاحمد</t>
  </si>
  <si>
    <t>رقيه علي</t>
  </si>
  <si>
    <t>رنا الغريب</t>
  </si>
  <si>
    <t>محمدشريف</t>
  </si>
  <si>
    <t>رنيم الكور</t>
  </si>
  <si>
    <t>رهف القويدر</t>
  </si>
  <si>
    <t>رهف سويد</t>
  </si>
  <si>
    <t>محمدمصطفى</t>
  </si>
  <si>
    <t>روعه ناصر</t>
  </si>
  <si>
    <t>رؤى الطحان</t>
  </si>
  <si>
    <t>رؤى خليفه</t>
  </si>
  <si>
    <t>ريم العيد</t>
  </si>
  <si>
    <t>ريم منصور</t>
  </si>
  <si>
    <t>ريم ميره</t>
  </si>
  <si>
    <t>زينب ابراهيم</t>
  </si>
  <si>
    <t>سفير</t>
  </si>
  <si>
    <t>أنوار</t>
  </si>
  <si>
    <t>زينب البني</t>
  </si>
  <si>
    <t>ثناء سليمان</t>
  </si>
  <si>
    <t>زينب العتيري</t>
  </si>
  <si>
    <t>زينه امين</t>
  </si>
  <si>
    <t>ساره ظاظا</t>
  </si>
  <si>
    <t>سدره العثمان</t>
  </si>
  <si>
    <t>عبد العليم</t>
  </si>
  <si>
    <t>نجف</t>
  </si>
  <si>
    <t>سدره العيسى</t>
  </si>
  <si>
    <t>سها</t>
  </si>
  <si>
    <t>سلام حامض</t>
  </si>
  <si>
    <t>سمارى ميهوب</t>
  </si>
  <si>
    <t>سهير المحمود</t>
  </si>
  <si>
    <t>روان</t>
  </si>
  <si>
    <t>شادي أبوعدل</t>
  </si>
  <si>
    <t>شهد محمد بركات</t>
  </si>
  <si>
    <t>محمد وهيب</t>
  </si>
  <si>
    <t>صبا نصرالدين</t>
  </si>
  <si>
    <t>شوكت</t>
  </si>
  <si>
    <t>فوزيه سيف</t>
  </si>
  <si>
    <t>ماويه</t>
  </si>
  <si>
    <t>فكريه</t>
  </si>
  <si>
    <t>صلاح الدين شهاب الأحمد</t>
  </si>
  <si>
    <t>عارف البكور</t>
  </si>
  <si>
    <t>عبدالجبار</t>
  </si>
  <si>
    <t>عامر ويحا</t>
  </si>
  <si>
    <t>عائشة عبدو</t>
  </si>
  <si>
    <t>عبدالحنان</t>
  </si>
  <si>
    <t>عبد الرحمن شربجي</t>
  </si>
  <si>
    <t>عبد السلام عبد الحليم</t>
  </si>
  <si>
    <t>عبد القادر المرعي</t>
  </si>
  <si>
    <t>عبدالله المصطفى</t>
  </si>
  <si>
    <t>خزام</t>
  </si>
  <si>
    <t>خلفة</t>
  </si>
  <si>
    <t>عبدالله حاج حسن</t>
  </si>
  <si>
    <t>عبير البودي</t>
  </si>
  <si>
    <t>عبير بلال</t>
  </si>
  <si>
    <t>عدي سعيد</t>
  </si>
  <si>
    <t>علا الرفاعي</t>
  </si>
  <si>
    <t>هديه الرفاعي</t>
  </si>
  <si>
    <t>سميح</t>
  </si>
  <si>
    <t>علاء حماده</t>
  </si>
  <si>
    <t>علام القنطار</t>
  </si>
  <si>
    <t>علي احمد</t>
  </si>
  <si>
    <t>حلوه</t>
  </si>
  <si>
    <t>علي حسين</t>
  </si>
  <si>
    <t>علي عبدالقادر</t>
  </si>
  <si>
    <t>غدير عرو</t>
  </si>
  <si>
    <t>وزيرة</t>
  </si>
  <si>
    <t>فاطمه العبيد</t>
  </si>
  <si>
    <t>فاطمه درويش</t>
  </si>
  <si>
    <t>فاطمه عثمان</t>
  </si>
  <si>
    <t>فداء المغربي</t>
  </si>
  <si>
    <t>فريال الحمامي</t>
  </si>
  <si>
    <t>فلا صقر</t>
  </si>
  <si>
    <t>قمر الزمان جمو</t>
  </si>
  <si>
    <t>قمر توبه</t>
  </si>
  <si>
    <t>بهاء</t>
  </si>
  <si>
    <t>كامله اتمت</t>
  </si>
  <si>
    <t>محموده</t>
  </si>
  <si>
    <t>كنان ابراهيم</t>
  </si>
  <si>
    <t>كارم</t>
  </si>
  <si>
    <t>كندة الأحمر</t>
  </si>
  <si>
    <t>ربال</t>
  </si>
  <si>
    <t>كنده ديب</t>
  </si>
  <si>
    <t>شادي</t>
  </si>
  <si>
    <t>دينيز</t>
  </si>
  <si>
    <t>لانا عيسى</t>
  </si>
  <si>
    <t>لبانة ابراهيم</t>
  </si>
  <si>
    <t>جودت</t>
  </si>
  <si>
    <t>لما محمود</t>
  </si>
  <si>
    <t>ليال شيا</t>
  </si>
  <si>
    <t>لينا زند الحديد</t>
  </si>
  <si>
    <t>ليندا حلو</t>
  </si>
  <si>
    <t>باسمة</t>
  </si>
  <si>
    <t>مايا قشقش</t>
  </si>
  <si>
    <t>احمد صخر</t>
  </si>
  <si>
    <t>مجدولين دكور</t>
  </si>
  <si>
    <t>محمد العمار</t>
  </si>
  <si>
    <t>محمد المصطفى</t>
  </si>
  <si>
    <t>محمد حمد</t>
  </si>
  <si>
    <t>محمد خير سمارة</t>
  </si>
  <si>
    <t>محمد طلال ادلبي</t>
  </si>
  <si>
    <t>محمد عجيب</t>
  </si>
  <si>
    <t>محمد قويدر</t>
  </si>
  <si>
    <t>محمد محي الدين</t>
  </si>
  <si>
    <t>محمدمجد انجو</t>
  </si>
  <si>
    <t>مراد النزال</t>
  </si>
  <si>
    <t>مروة المحاميد</t>
  </si>
  <si>
    <t>مروه القصار</t>
  </si>
  <si>
    <t>مريم علي</t>
  </si>
  <si>
    <t>مضاء النجم</t>
  </si>
  <si>
    <t>مضر الشاهين</t>
  </si>
  <si>
    <t>منال الغضبان</t>
  </si>
  <si>
    <t>دهام</t>
  </si>
  <si>
    <t>عجيبه</t>
  </si>
  <si>
    <t>منتهى مطلق</t>
  </si>
  <si>
    <t>سعدة</t>
  </si>
  <si>
    <t>مها عبدالخالق</t>
  </si>
  <si>
    <t>ذيب</t>
  </si>
  <si>
    <t>دارين</t>
  </si>
  <si>
    <t>مي الخطيب</t>
  </si>
  <si>
    <t>ميرنا عبدو</t>
  </si>
  <si>
    <t>يمنى</t>
  </si>
  <si>
    <t>ميساء العيسى</t>
  </si>
  <si>
    <t>زعيان</t>
  </si>
  <si>
    <t>وضحيه</t>
  </si>
  <si>
    <t>ميشيل الجط</t>
  </si>
  <si>
    <t>ناتالي ابوزخم</t>
  </si>
  <si>
    <t>نادر الطايع</t>
  </si>
  <si>
    <t>نانسي العلي</t>
  </si>
  <si>
    <t>نغم الابراهيم</t>
  </si>
  <si>
    <t>نور الخطيب</t>
  </si>
  <si>
    <t>نور السوفاني</t>
  </si>
  <si>
    <t>نور الهدى المصري</t>
  </si>
  <si>
    <t>نور شيخاني</t>
  </si>
  <si>
    <t>نور مراد</t>
  </si>
  <si>
    <t>نوران جمو</t>
  </si>
  <si>
    <t xml:space="preserve">الأولى </t>
  </si>
  <si>
    <t>شفيعه</t>
  </si>
  <si>
    <t>هاجر شعبان</t>
  </si>
  <si>
    <t>زهرة</t>
  </si>
  <si>
    <t>هبة الله عوض</t>
  </si>
  <si>
    <t>هبة باشا</t>
  </si>
  <si>
    <t>هبه ويحه</t>
  </si>
  <si>
    <t>هلا غريواتي</t>
  </si>
  <si>
    <t>هناء المذيب</t>
  </si>
  <si>
    <t>رابحه</t>
  </si>
  <si>
    <t>هند الجلاب</t>
  </si>
  <si>
    <t>عتبه</t>
  </si>
  <si>
    <t>هيلين الحرفوش</t>
  </si>
  <si>
    <t>وفاء السعدي</t>
  </si>
  <si>
    <t>ياسمين حسين</t>
  </si>
  <si>
    <t>عجوم</t>
  </si>
  <si>
    <t>يحيى نجار</t>
  </si>
  <si>
    <t>يمان القبيطري</t>
  </si>
  <si>
    <t>يمان صباغ</t>
  </si>
  <si>
    <t>يوسف الحسن</t>
  </si>
  <si>
    <t>محمد الفشتكي</t>
  </si>
  <si>
    <t>ادبي</t>
  </si>
  <si>
    <t>شرعي</t>
  </si>
  <si>
    <t xml:space="preserve">ريف دمشق </t>
  </si>
  <si>
    <t>يبرود</t>
  </si>
  <si>
    <t xml:space="preserve">دمشق </t>
  </si>
  <si>
    <t>الرياض</t>
  </si>
  <si>
    <t>حماه</t>
  </si>
  <si>
    <t>الضمير</t>
  </si>
  <si>
    <t>قطنا</t>
  </si>
  <si>
    <t>معضمية</t>
  </si>
  <si>
    <t>جرمانا</t>
  </si>
  <si>
    <t>قبر الست</t>
  </si>
  <si>
    <t>السيدة زينب</t>
  </si>
  <si>
    <t>التل</t>
  </si>
  <si>
    <t>زبداني</t>
  </si>
  <si>
    <t>عربين</t>
  </si>
  <si>
    <t xml:space="preserve">عربين </t>
  </si>
  <si>
    <t>راس العين</t>
  </si>
  <si>
    <t>دوما</t>
  </si>
  <si>
    <t xml:space="preserve">دوما </t>
  </si>
  <si>
    <t>مخيم اليرموك</t>
  </si>
  <si>
    <t>بانياس</t>
  </si>
  <si>
    <t>ليبيا</t>
  </si>
  <si>
    <t>قارة</t>
  </si>
  <si>
    <t>النبك</t>
  </si>
  <si>
    <t>منين</t>
  </si>
  <si>
    <t>مصياف</t>
  </si>
  <si>
    <t>سقبا</t>
  </si>
  <si>
    <t>حرستا</t>
  </si>
  <si>
    <t>المنصورة</t>
  </si>
  <si>
    <t>رنكوس</t>
  </si>
  <si>
    <t>الشيخ مسكين</t>
  </si>
  <si>
    <t>الرفيد</t>
  </si>
  <si>
    <t>بيت سحم</t>
  </si>
  <si>
    <t>كناكر</t>
  </si>
  <si>
    <t>بيت عانا</t>
  </si>
  <si>
    <t>المغاير</t>
  </si>
  <si>
    <t>جسرين</t>
  </si>
  <si>
    <t>قدسيا</t>
  </si>
  <si>
    <t>الباب</t>
  </si>
  <si>
    <t>كفريا</t>
  </si>
  <si>
    <t>بسيمه</t>
  </si>
  <si>
    <t>راس المعره</t>
  </si>
  <si>
    <t>الفصل الثاني 2022-2023</t>
  </si>
  <si>
    <t>اشرفية صحنايا</t>
  </si>
  <si>
    <t>عبادة</t>
  </si>
  <si>
    <t>ريمة اللحف</t>
  </si>
  <si>
    <t>الزهراء</t>
  </si>
  <si>
    <t>دريكيش</t>
  </si>
  <si>
    <t>DAMASCUS</t>
  </si>
  <si>
    <t xml:space="preserve">Damascus </t>
  </si>
  <si>
    <t>الحسكه</t>
  </si>
  <si>
    <t>سبينة</t>
  </si>
  <si>
    <t>جب الاملس</t>
  </si>
  <si>
    <t xml:space="preserve">جبلة </t>
  </si>
  <si>
    <t>سلمية</t>
  </si>
  <si>
    <t>رضيمة اللواء</t>
  </si>
  <si>
    <t>داما</t>
  </si>
  <si>
    <t>سورية</t>
  </si>
  <si>
    <t>مورك</t>
  </si>
  <si>
    <t>اليس</t>
  </si>
  <si>
    <t>خضرة</t>
  </si>
  <si>
    <t>نجلاء</t>
  </si>
  <si>
    <t>جمول</t>
  </si>
  <si>
    <t>امونه</t>
  </si>
  <si>
    <t>خيرو</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</si>
  <si>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</si>
  <si>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</si>
  <si>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</si>
  <si>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اسم الاب</t>
  </si>
  <si>
    <t>اسم الام</t>
  </si>
  <si>
    <t>مستنفذ الفصل الأول 2021-2022</t>
  </si>
  <si>
    <t>مستنفذ الفصل الثاني 2020-2021</t>
  </si>
  <si>
    <t>مستنفذ فصل ثاني 22-23</t>
  </si>
  <si>
    <t>استنفذ في الفصل الأول 2023-2024</t>
  </si>
  <si>
    <t>استنفذ في الفصل الأول للعام الدراسي 22-23</t>
  </si>
  <si>
    <t>مستنفذ الفصل الثاني 2021-2022</t>
  </si>
  <si>
    <t>حسنية</t>
  </si>
  <si>
    <t>أكرم</t>
  </si>
  <si>
    <t>محمدعادل</t>
  </si>
  <si>
    <t>يسرة</t>
  </si>
  <si>
    <t>محمدزياد</t>
  </si>
  <si>
    <t>لميس نخله</t>
  </si>
  <si>
    <t>محمدنادر</t>
  </si>
  <si>
    <t>ابراهيم جامع</t>
  </si>
  <si>
    <t>آصف</t>
  </si>
  <si>
    <t>ابراهيم خليل</t>
  </si>
  <si>
    <t>اريج الرطل</t>
  </si>
  <si>
    <t>اسفيا</t>
  </si>
  <si>
    <t>اسماء الأحمر</t>
  </si>
  <si>
    <t>اسماء سمور</t>
  </si>
  <si>
    <t>الاء غنام</t>
  </si>
  <si>
    <t>البتول الزعبي</t>
  </si>
  <si>
    <t>محمد حكم</t>
  </si>
  <si>
    <t>امتنان كرنبه</t>
  </si>
  <si>
    <t>امل حسن</t>
  </si>
  <si>
    <t>امل شولح</t>
  </si>
  <si>
    <t>امل قحيص</t>
  </si>
  <si>
    <t>انس كريشان</t>
  </si>
  <si>
    <t>عبدالمالك</t>
  </si>
  <si>
    <t>ايفانا صخر</t>
  </si>
  <si>
    <t>جلال</t>
  </si>
  <si>
    <t>ايلي يعقوب</t>
  </si>
  <si>
    <t>جرجي</t>
  </si>
  <si>
    <t>ايمان حميدة</t>
  </si>
  <si>
    <t>ايمان سحلول</t>
  </si>
  <si>
    <t>ايهاب خلوف</t>
  </si>
  <si>
    <t>أسيل الحج</t>
  </si>
  <si>
    <t>أمان العقاد</t>
  </si>
  <si>
    <t>محمد جهاد</t>
  </si>
  <si>
    <t>لونه همت</t>
  </si>
  <si>
    <t>أميرة تلاماز</t>
  </si>
  <si>
    <t>احمدتوفيق</t>
  </si>
  <si>
    <t>أيه نشواتي</t>
  </si>
  <si>
    <t>آلاء الحاج علي</t>
  </si>
  <si>
    <t>آلاء الحلواني</t>
  </si>
  <si>
    <t>آلاء النجم</t>
  </si>
  <si>
    <t>آيه البداوي</t>
  </si>
  <si>
    <t>آيه الخطيب</t>
  </si>
  <si>
    <t>بارعه حماده</t>
  </si>
  <si>
    <t>باسل كاظم</t>
  </si>
  <si>
    <t>بتول ادريس</t>
  </si>
  <si>
    <t>بيان العابد</t>
  </si>
  <si>
    <t>بيان برخش</t>
  </si>
  <si>
    <t>بيداء سعود</t>
  </si>
  <si>
    <t>جنى الميراسعد</t>
  </si>
  <si>
    <t>سراب</t>
  </si>
  <si>
    <t>جودي كواره</t>
  </si>
  <si>
    <t>جيهان يوسف</t>
  </si>
  <si>
    <t>نثينة</t>
  </si>
  <si>
    <t>حلا ابراهيم</t>
  </si>
  <si>
    <t>حمزه حسن</t>
  </si>
  <si>
    <t>أديب</t>
  </si>
  <si>
    <t>حنان احمد</t>
  </si>
  <si>
    <t>حنان قرحيلي</t>
  </si>
  <si>
    <t>داوود</t>
  </si>
  <si>
    <t>حنين نهار</t>
  </si>
  <si>
    <t>خلود الهندي</t>
  </si>
  <si>
    <t>خليل ديب</t>
  </si>
  <si>
    <t>خيال العنداري</t>
  </si>
  <si>
    <t>امان</t>
  </si>
  <si>
    <t>داليا حلبيه</t>
  </si>
  <si>
    <t>دانة المصري</t>
  </si>
  <si>
    <t>ديمه درةالعمري</t>
  </si>
  <si>
    <t>راما السلوم</t>
  </si>
  <si>
    <t>راما الشعراني</t>
  </si>
  <si>
    <t>جدعان</t>
  </si>
  <si>
    <t>ربا مصطفى</t>
  </si>
  <si>
    <t>رشا خمم</t>
  </si>
  <si>
    <t>رشا مان الدين</t>
  </si>
  <si>
    <t>رغد العموري</t>
  </si>
  <si>
    <t>رغد خبيه</t>
  </si>
  <si>
    <t>رغد سعده</t>
  </si>
  <si>
    <t>رنيم عثمان</t>
  </si>
  <si>
    <t>مقبوله</t>
  </si>
  <si>
    <t>رهام البوش</t>
  </si>
  <si>
    <t>رهف خليفه</t>
  </si>
  <si>
    <t>محمدمروان</t>
  </si>
  <si>
    <t>رهف درموش</t>
  </si>
  <si>
    <t>روان حسن</t>
  </si>
  <si>
    <t>ريبال زرزور</t>
  </si>
  <si>
    <t>نورالدين</t>
  </si>
  <si>
    <t>ريم دلا</t>
  </si>
  <si>
    <t>ريم ونوس</t>
  </si>
  <si>
    <t>كينده</t>
  </si>
  <si>
    <t>زهور آحو</t>
  </si>
  <si>
    <t>زياد علي</t>
  </si>
  <si>
    <t>آمال جحجاح</t>
  </si>
  <si>
    <t>سارة صوان</t>
  </si>
  <si>
    <t>ساره الحنفي</t>
  </si>
  <si>
    <t>ساره الشلبي</t>
  </si>
  <si>
    <t>حفيظه</t>
  </si>
  <si>
    <t>ساره حجل</t>
  </si>
  <si>
    <t>طوني</t>
  </si>
  <si>
    <t>منى العسافين</t>
  </si>
  <si>
    <t>ساره صيموعه</t>
  </si>
  <si>
    <t>ساريه الحاج حسين</t>
  </si>
  <si>
    <t>سالي الدهني</t>
  </si>
  <si>
    <t>اناس</t>
  </si>
  <si>
    <t>سالي محمد</t>
  </si>
  <si>
    <t>سامر  ابو الخير</t>
  </si>
  <si>
    <t>سعد فنتوخ</t>
  </si>
  <si>
    <t>سكينه خلف</t>
  </si>
  <si>
    <t>سلوى المشهور</t>
  </si>
  <si>
    <t>سندس</t>
  </si>
  <si>
    <t>سميا هيجر</t>
  </si>
  <si>
    <t>سندس عمام</t>
  </si>
  <si>
    <t>سوزان المصري</t>
  </si>
  <si>
    <t>سوزان ملص</t>
  </si>
  <si>
    <t>سيرين الحلبي</t>
  </si>
  <si>
    <t>نجود محمود</t>
  </si>
  <si>
    <t>شيماء السليمان</t>
  </si>
  <si>
    <t>صفاء اسماعيل</t>
  </si>
  <si>
    <t>محمدجميل</t>
  </si>
  <si>
    <t>عباده البكر</t>
  </si>
  <si>
    <t>عبد الهادي العلي</t>
  </si>
  <si>
    <t>عبير العلي</t>
  </si>
  <si>
    <t>عبود</t>
  </si>
  <si>
    <t>عبير سميحه</t>
  </si>
  <si>
    <t>عز الدين زيتون</t>
  </si>
  <si>
    <t>عصام سعيد</t>
  </si>
  <si>
    <t>عطور رنجبال</t>
  </si>
  <si>
    <t>علا حمدان</t>
  </si>
  <si>
    <t>علي الحبيب</t>
  </si>
  <si>
    <t>علي حواط</t>
  </si>
  <si>
    <t>فاتن الحلبي</t>
  </si>
  <si>
    <t>قدور</t>
  </si>
  <si>
    <t>فاطمه ارحيم</t>
  </si>
  <si>
    <t>فداء غانم</t>
  </si>
  <si>
    <t>فرح الجلق</t>
  </si>
  <si>
    <t>فؤاد كمود</t>
  </si>
  <si>
    <t>محمدصبري</t>
  </si>
  <si>
    <t>كاترين الجمال</t>
  </si>
  <si>
    <t>كريم محمد</t>
  </si>
  <si>
    <t>مارد</t>
  </si>
  <si>
    <t>لبنى الحرفوش</t>
  </si>
  <si>
    <t>لبنى شاهين</t>
  </si>
  <si>
    <t>لما السعيد</t>
  </si>
  <si>
    <t>لمى أيبو</t>
  </si>
  <si>
    <t>لونا سوارو</t>
  </si>
  <si>
    <t>عبدالمجيد</t>
  </si>
  <si>
    <t>ليلاس حلواني</t>
  </si>
  <si>
    <t>لين  الشيحاوي</t>
  </si>
  <si>
    <t xml:space="preserve">لين  المهاجر طرابزونلي </t>
  </si>
  <si>
    <t xml:space="preserve">محمد ياسين </t>
  </si>
  <si>
    <t>لين عواد</t>
  </si>
  <si>
    <t>ماريه عيسى</t>
  </si>
  <si>
    <t>مشهديه</t>
  </si>
  <si>
    <t>ماسة عزو</t>
  </si>
  <si>
    <t>ماسه الشعار</t>
  </si>
  <si>
    <t>محمد الشيخ</t>
  </si>
  <si>
    <t>محمد النن</t>
  </si>
  <si>
    <t>محمد البدوي</t>
  </si>
  <si>
    <t>محمد عدي  الفوال</t>
  </si>
  <si>
    <t>مجدولين</t>
  </si>
  <si>
    <t>محمد موفق قدح</t>
  </si>
  <si>
    <t>محمود شبعانيه</t>
  </si>
  <si>
    <t>مرام خوجه</t>
  </si>
  <si>
    <t>عائشه عصله</t>
  </si>
  <si>
    <t>مرح حسون</t>
  </si>
  <si>
    <t>مروة رمضان</t>
  </si>
  <si>
    <t>مروه الأغواني</t>
  </si>
  <si>
    <t>مروه الخضر</t>
  </si>
  <si>
    <t>مريم الرفاعي</t>
  </si>
  <si>
    <t>مريم سقور</t>
  </si>
  <si>
    <t>ملك خضور</t>
  </si>
  <si>
    <t>ملكه الحسواني</t>
  </si>
  <si>
    <t>ملهم الصالح</t>
  </si>
  <si>
    <t>منال الجاسم</t>
  </si>
  <si>
    <t>منى الحمصاني</t>
  </si>
  <si>
    <t>منى كعكه</t>
  </si>
  <si>
    <t>مؤمنه ياسين</t>
  </si>
  <si>
    <t>ناديا ابوعجيب</t>
  </si>
  <si>
    <t>نانور ابو لوي</t>
  </si>
  <si>
    <t>راجي</t>
  </si>
  <si>
    <t>نداء البطل</t>
  </si>
  <si>
    <t>نور الحلاق</t>
  </si>
  <si>
    <t>نور الهدى داوود</t>
  </si>
  <si>
    <t>نور صالح</t>
  </si>
  <si>
    <t>نورالهدى عباس</t>
  </si>
  <si>
    <t>نورس الصالح</t>
  </si>
  <si>
    <t>نيفين الشاهين</t>
  </si>
  <si>
    <t>محمدوليد</t>
  </si>
  <si>
    <t>هادي محمد</t>
  </si>
  <si>
    <t>هبة علي</t>
  </si>
  <si>
    <t>هبه الخليل</t>
  </si>
  <si>
    <t>هبه عيون</t>
  </si>
  <si>
    <t>هبه هدلا</t>
  </si>
  <si>
    <t>هديل الحلبي</t>
  </si>
  <si>
    <t>هلا الحسين</t>
  </si>
  <si>
    <t>وداد ابوحوى</t>
  </si>
  <si>
    <t>وعد فريجة</t>
  </si>
  <si>
    <t>وفاء ابو اسماعيل</t>
  </si>
  <si>
    <t>يسمين الحلقي</t>
  </si>
  <si>
    <t>يمان الخباز</t>
  </si>
  <si>
    <t>مرح شهاب الدين</t>
  </si>
  <si>
    <t>رنا الحجلي</t>
  </si>
  <si>
    <t>نعيمه القصار</t>
  </si>
  <si>
    <t xml:space="preserve">عربية سورية </t>
  </si>
  <si>
    <t>الحضر</t>
  </si>
  <si>
    <t>دير البخت</t>
  </si>
  <si>
    <t xml:space="preserve">بصرى الشام </t>
  </si>
  <si>
    <t>السورية</t>
  </si>
  <si>
    <t xml:space="preserve">داريا </t>
  </si>
  <si>
    <t xml:space="preserve">العربية السورية </t>
  </si>
  <si>
    <t>العربية الفلسطينية</t>
  </si>
  <si>
    <t>رستن</t>
  </si>
  <si>
    <t xml:space="preserve">عربي سوري </t>
  </si>
  <si>
    <t>خربة غزاله</t>
  </si>
  <si>
    <t>سوري</t>
  </si>
  <si>
    <t xml:space="preserve">الدعتور </t>
  </si>
  <si>
    <t>ينبع البحر</t>
  </si>
  <si>
    <t>عربي سوري</t>
  </si>
  <si>
    <t>الدي</t>
  </si>
  <si>
    <t>الشارقه</t>
  </si>
  <si>
    <t>دبلان</t>
  </si>
  <si>
    <t>الكشمة</t>
  </si>
  <si>
    <t>قورقنيا</t>
  </si>
  <si>
    <t>الجلمه</t>
  </si>
  <si>
    <t>الحتان</t>
  </si>
  <si>
    <t>لبنان</t>
  </si>
  <si>
    <t>إستمارة برنامج الترجمة للفصل الثاني للعام الدراسي 2025/2024</t>
  </si>
  <si>
    <t xml:space="preserve">                                                المقررات المسجلة في الفصل الثاني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</si>
  <si>
    <t>الفصل الثاني2024-2023</t>
  </si>
  <si>
    <t>الرقم</t>
  </si>
  <si>
    <t xml:space="preserve">وضع الطالب </t>
  </si>
  <si>
    <t>استنفذ في الفصل الثاني 23-24</t>
  </si>
  <si>
    <t>الرقم الامتحاني</t>
  </si>
  <si>
    <t>الايقافوالحرمان</t>
  </si>
  <si>
    <t>تاريخ الايقاف</t>
  </si>
  <si>
    <t>فصل أول 2018-2019</t>
  </si>
  <si>
    <t>فصل ثاني 2018-2019</t>
  </si>
  <si>
    <t>فصل أول 2019-2020</t>
  </si>
  <si>
    <t>فصل أول 2020-2021</t>
  </si>
  <si>
    <t>فصل ثاني 2020-2021</t>
  </si>
  <si>
    <t>فصل أول 2021-2022</t>
  </si>
  <si>
    <t>فصل ثاني 2021-2022</t>
  </si>
  <si>
    <t>منقطع ف1 2022-2023</t>
  </si>
  <si>
    <t>منقطع ف2 22/23</t>
  </si>
  <si>
    <t>منقطع ف1 23/24</t>
  </si>
  <si>
    <t>منقطع ف2 2023/2024</t>
  </si>
  <si>
    <t>أمنه</t>
  </si>
  <si>
    <t>زهرية</t>
  </si>
  <si>
    <t>أنف</t>
  </si>
  <si>
    <t>اوهان</t>
  </si>
  <si>
    <t>منقطع ف1 25/24</t>
  </si>
  <si>
    <t xml:space="preserve">خالد ولو </t>
  </si>
  <si>
    <t>ديما العاص</t>
  </si>
  <si>
    <t>آلاء سعسع</t>
  </si>
  <si>
    <t>بسام هماش</t>
  </si>
  <si>
    <t>فرح عنتابي</t>
  </si>
  <si>
    <t>محمد البصيري</t>
  </si>
  <si>
    <t>حمدي</t>
  </si>
  <si>
    <t>محمد خير احمد</t>
  </si>
  <si>
    <t>مرم عباسي</t>
  </si>
  <si>
    <t>نضال العمار</t>
  </si>
  <si>
    <t>هبه الدبور</t>
  </si>
  <si>
    <t>هدى الرهبان</t>
  </si>
  <si>
    <t>احميد العبو</t>
  </si>
  <si>
    <t>احمد تميم</t>
  </si>
  <si>
    <t>اسماعيل منلا علي</t>
  </si>
  <si>
    <t>عيدان</t>
  </si>
  <si>
    <t>اصلان سيركه</t>
  </si>
  <si>
    <t>بشار خدام الجامع</t>
  </si>
  <si>
    <t>بلال الغياض</t>
  </si>
  <si>
    <t>رامي حمشو</t>
  </si>
  <si>
    <t>رانية المهايني</t>
  </si>
  <si>
    <t>احمد زياد</t>
  </si>
  <si>
    <t>زياد المحمد</t>
  </si>
  <si>
    <t>سعد المحيمد</t>
  </si>
  <si>
    <t>سوزر داوود</t>
  </si>
  <si>
    <t>عامر قاسم</t>
  </si>
  <si>
    <t>عبد الرحمن طويل</t>
  </si>
  <si>
    <t>عمر الحريري</t>
  </si>
  <si>
    <t>لين مهيدي الاصيل</t>
  </si>
  <si>
    <t>محمد الضاهر</t>
  </si>
  <si>
    <t>محمد بلال نسب</t>
  </si>
  <si>
    <t xml:space="preserve">محمد خير </t>
  </si>
  <si>
    <t>محمد خير الاحمد</t>
  </si>
  <si>
    <t>محمد رامي الحلواني الرفاعي</t>
  </si>
  <si>
    <t>مسطاوي العلي</t>
  </si>
  <si>
    <t>هناء النابلسي</t>
  </si>
  <si>
    <t>وائل الشرع</t>
  </si>
  <si>
    <t>سيبان حسين</t>
  </si>
  <si>
    <t>عائشة الحريري</t>
  </si>
  <si>
    <t>عبدالقادر الاحمد المصطو</t>
  </si>
  <si>
    <t>محمد الاحمد القرفان</t>
  </si>
  <si>
    <t>مروه بيري ايوبي</t>
  </si>
  <si>
    <t>معاذ عاشور</t>
  </si>
  <si>
    <t>ندى المجاريش</t>
  </si>
  <si>
    <t>يحى البليلي</t>
  </si>
  <si>
    <t>خلدون الرفاعي</t>
  </si>
  <si>
    <t>شفان رسول</t>
  </si>
  <si>
    <t>عبد الحمن الحجي</t>
  </si>
  <si>
    <t>عبد الله العبد الله</t>
  </si>
  <si>
    <t>عبد المنعم المصلح</t>
  </si>
  <si>
    <t>صلاح اليونس</t>
  </si>
  <si>
    <t>بسام العبيد</t>
  </si>
  <si>
    <t>حسين صايمه</t>
  </si>
  <si>
    <t>عليان</t>
  </si>
  <si>
    <t>احمد خليل</t>
  </si>
  <si>
    <t>ريما عرمان</t>
  </si>
  <si>
    <t>محمد بدر</t>
  </si>
  <si>
    <t>سامر الكردي</t>
  </si>
  <si>
    <t>اشتر</t>
  </si>
  <si>
    <t>علياء حاتم</t>
  </si>
  <si>
    <t>غاليه ترياقي</t>
  </si>
  <si>
    <t>ليى نجم الدين</t>
  </si>
  <si>
    <t>مجد ابو لوح</t>
  </si>
  <si>
    <t>محمد الشنيتي</t>
  </si>
  <si>
    <t>محمد قداح</t>
  </si>
  <si>
    <t>محمد مروان خادم السروجي</t>
  </si>
  <si>
    <t>نهله وداعه</t>
  </si>
  <si>
    <t>هزار القطيفان</t>
  </si>
  <si>
    <t>الاء القزاز</t>
  </si>
  <si>
    <t xml:space="preserve">غسان </t>
  </si>
  <si>
    <t>عمرو الصاري</t>
  </si>
  <si>
    <t>محمد الجلود</t>
  </si>
  <si>
    <t>محمود درويش</t>
  </si>
  <si>
    <t xml:space="preserve">مريم فتينه </t>
  </si>
  <si>
    <t>واصل العلي</t>
  </si>
  <si>
    <t>وسام الحسين</t>
  </si>
  <si>
    <t>طه خلف</t>
  </si>
  <si>
    <t>عكاش</t>
  </si>
  <si>
    <t>مايا الزبيبي</t>
  </si>
  <si>
    <t>محمد كريزان</t>
  </si>
  <si>
    <t>سمر الحسيني</t>
  </si>
  <si>
    <t>ضياء ابو علي مهنا</t>
  </si>
  <si>
    <t>هجران</t>
  </si>
  <si>
    <t>عبير الحمادة</t>
  </si>
  <si>
    <t>نور الهدى المصطفى</t>
  </si>
  <si>
    <t>علي الحميدي</t>
  </si>
  <si>
    <t>محمد هلال</t>
  </si>
  <si>
    <t>حنين شيتي</t>
  </si>
  <si>
    <t>رعد الحاج محمود</t>
  </si>
  <si>
    <t>مالك مدخنه</t>
  </si>
  <si>
    <t>عمر الحمصي</t>
  </si>
  <si>
    <t>اريج علي</t>
  </si>
  <si>
    <t>خزعل</t>
  </si>
  <si>
    <t>بتول سلوم</t>
  </si>
  <si>
    <t>ياسمين الشريحي</t>
  </si>
  <si>
    <t xml:space="preserve">مروة جوعانه </t>
  </si>
  <si>
    <t>محمد ادريس</t>
  </si>
  <si>
    <t>حسام الشيخ عمر</t>
  </si>
  <si>
    <t>ضحى العقاد</t>
  </si>
  <si>
    <t>عبير الجمال</t>
  </si>
  <si>
    <t>محمد عوض</t>
  </si>
  <si>
    <t>عبده</t>
  </si>
  <si>
    <t>هدى شغري</t>
  </si>
  <si>
    <t>رنيم المجاريش</t>
  </si>
  <si>
    <t>مؤيد قصار بني المرجه</t>
  </si>
  <si>
    <t>محمود المحمد</t>
  </si>
  <si>
    <t>ضياف</t>
  </si>
  <si>
    <t>نور دخنوس</t>
  </si>
  <si>
    <t>احمد الرشدان</t>
  </si>
  <si>
    <t>خالد مالك</t>
  </si>
  <si>
    <t>ريما ابو عساف</t>
  </si>
  <si>
    <t>اسراء كيالي</t>
  </si>
  <si>
    <t>اماني الصلخدي</t>
  </si>
  <si>
    <t>منتهى الشعابين</t>
  </si>
  <si>
    <t>شتوه</t>
  </si>
  <si>
    <t>مازن دياب</t>
  </si>
  <si>
    <t>الاء العبود</t>
  </si>
  <si>
    <t>سعديه</t>
  </si>
  <si>
    <t>رشا ابو حمود</t>
  </si>
  <si>
    <t>ريم كيوان</t>
  </si>
  <si>
    <t>شمعه</t>
  </si>
  <si>
    <t>سوسن احمد</t>
  </si>
  <si>
    <t>هزار الشيخ</t>
  </si>
  <si>
    <t>سامر الزعبي</t>
  </si>
  <si>
    <t>فادية الصعيدي</t>
  </si>
  <si>
    <t>قتيبه السيد احمد</t>
  </si>
  <si>
    <t>زيدانه</t>
  </si>
  <si>
    <t>رامي زيدو</t>
  </si>
  <si>
    <t>عبد العزيز الشافعي</t>
  </si>
  <si>
    <t>مشهور الركابي</t>
  </si>
  <si>
    <t>مضر خصروف</t>
  </si>
  <si>
    <t>عبد الرحمن جزار</t>
  </si>
  <si>
    <t>محمد شاكر الحنش</t>
  </si>
  <si>
    <t>ندى شربجي</t>
  </si>
  <si>
    <t>احمد الصفدي</t>
  </si>
  <si>
    <t>لمى المهايني</t>
  </si>
  <si>
    <t>راويه</t>
  </si>
  <si>
    <t>محمد قده</t>
  </si>
  <si>
    <t>لجين سنوبر</t>
  </si>
  <si>
    <t>احمد صبره</t>
  </si>
  <si>
    <t>راما الزاقوت</t>
  </si>
  <si>
    <t>فضيله</t>
  </si>
  <si>
    <t>صفاء الاحمد</t>
  </si>
  <si>
    <t>وحيد</t>
  </si>
  <si>
    <t>فاتن خطاب</t>
  </si>
  <si>
    <t>مروه الاحمد</t>
  </si>
  <si>
    <t>هبه غزاله عينيه</t>
  </si>
  <si>
    <t>رنيم الدبس</t>
  </si>
  <si>
    <t>تقى اللبابيدي</t>
  </si>
  <si>
    <t>فاطمه عيون</t>
  </si>
  <si>
    <t>كنزا سيركه</t>
  </si>
  <si>
    <t>احمد سلمو</t>
  </si>
  <si>
    <t>سوزان بركات</t>
  </si>
  <si>
    <t>نور الدين قويدر</t>
  </si>
  <si>
    <t>ولاء توتنجي</t>
  </si>
  <si>
    <t>مايا حمود</t>
  </si>
  <si>
    <t>ريمان عيود</t>
  </si>
  <si>
    <t>رناد الطرودي</t>
  </si>
  <si>
    <t>عزات</t>
  </si>
  <si>
    <t>زاهيرة</t>
  </si>
  <si>
    <t>مرح الخطيب</t>
  </si>
  <si>
    <t>مسعود</t>
  </si>
  <si>
    <t>غانم</t>
  </si>
  <si>
    <t>روان البرادعي</t>
  </si>
  <si>
    <t>تامر ياسمينه</t>
  </si>
  <si>
    <t>كناز</t>
  </si>
  <si>
    <t>ياسمين الخضري</t>
  </si>
  <si>
    <t>نور الهدى الصالح</t>
  </si>
  <si>
    <t>منوه عليوي</t>
  </si>
  <si>
    <t>ايه الصباغ</t>
  </si>
  <si>
    <t>محمد عبد المجيد</t>
  </si>
  <si>
    <t>خلود العربش</t>
  </si>
  <si>
    <t>محمد فاروق</t>
  </si>
  <si>
    <t>عبير المنجد</t>
  </si>
  <si>
    <t>مريم المصلا</t>
  </si>
  <si>
    <t>ملاك تبان</t>
  </si>
  <si>
    <t>ممدوح الفالح</t>
  </si>
  <si>
    <t>شراد</t>
  </si>
  <si>
    <t>مي الاحمد</t>
  </si>
  <si>
    <t>ابراهيم حافظ</t>
  </si>
  <si>
    <t>احمد الحفار</t>
  </si>
  <si>
    <t>محمدرضا</t>
  </si>
  <si>
    <t>احمد العبيد</t>
  </si>
  <si>
    <t>احمد مريشه</t>
  </si>
  <si>
    <t>اسامة كنعان</t>
  </si>
  <si>
    <t>اسراء بدوي</t>
  </si>
  <si>
    <t>اسراء رعد</t>
  </si>
  <si>
    <t>اسكندر الحسين</t>
  </si>
  <si>
    <t>سميرة الحسين</t>
  </si>
  <si>
    <t>اسماء الرحيل</t>
  </si>
  <si>
    <t>اشرف علي</t>
  </si>
  <si>
    <t>اصاله حيدر</t>
  </si>
  <si>
    <t>عبدالحسين</t>
  </si>
  <si>
    <t>الاء ابوعزام</t>
  </si>
  <si>
    <t>عبدالهادي</t>
  </si>
  <si>
    <t>الاء الخنيفس</t>
  </si>
  <si>
    <t>الاء الدعاس</t>
  </si>
  <si>
    <t>الاء نعانسه</t>
  </si>
  <si>
    <t>الزهراء حيدر</t>
  </si>
  <si>
    <t>انس الشوفي</t>
  </si>
  <si>
    <t>زهرالهيل</t>
  </si>
  <si>
    <t>انوار علوش</t>
  </si>
  <si>
    <t>ايمان ابو داود</t>
  </si>
  <si>
    <t>منى حورانية</t>
  </si>
  <si>
    <t>ايناس الحطاب</t>
  </si>
  <si>
    <t>عبد الرؤوف</t>
  </si>
  <si>
    <t>ايه ميا</t>
  </si>
  <si>
    <t>رشا حموش</t>
  </si>
  <si>
    <t>آلاء تركماني</t>
  </si>
  <si>
    <t>صباح تركماني</t>
  </si>
  <si>
    <t>آمنه الحصبه</t>
  </si>
  <si>
    <t>حسنه العرنوس</t>
  </si>
  <si>
    <t>آيات بركات</t>
  </si>
  <si>
    <t>آيه طربيه</t>
  </si>
  <si>
    <t>أحمد رسلان</t>
  </si>
  <si>
    <t>أحمد ضميريه</t>
  </si>
  <si>
    <t>أسماء البحرى</t>
  </si>
  <si>
    <t>أيه بكداش</t>
  </si>
  <si>
    <t>بتول اسماعيل</t>
  </si>
  <si>
    <t>بتول صقر</t>
  </si>
  <si>
    <t>براءة صالح</t>
  </si>
  <si>
    <t>فاطمة احمد</t>
  </si>
  <si>
    <t>بسام اسبر</t>
  </si>
  <si>
    <t>بشار الخضر</t>
  </si>
  <si>
    <t>بشرى سويد</t>
  </si>
  <si>
    <t>بشرى موسى العبد الله</t>
  </si>
  <si>
    <t>بلال رزق</t>
  </si>
  <si>
    <t>بلقيس المسالمه</t>
  </si>
  <si>
    <t>بيان قره طحان</t>
  </si>
  <si>
    <t>سامي قره طحان</t>
  </si>
  <si>
    <t>منال دعبول</t>
  </si>
  <si>
    <t>تبارك جاسم</t>
  </si>
  <si>
    <t>تغريد حيدر</t>
  </si>
  <si>
    <t>مفيه</t>
  </si>
  <si>
    <t>تماره فهيد</t>
  </si>
  <si>
    <t>ثريا احمد</t>
  </si>
  <si>
    <t>جان وس صوقار</t>
  </si>
  <si>
    <t>جمال الدين زعير</t>
  </si>
  <si>
    <t>جمانه احمد</t>
  </si>
  <si>
    <t>جمانة</t>
  </si>
  <si>
    <t>جنان الخبيل</t>
  </si>
  <si>
    <t>جود بدوره</t>
  </si>
  <si>
    <t>جيني حسين</t>
  </si>
  <si>
    <t>عبد الحليم</t>
  </si>
  <si>
    <t>حازم محمود</t>
  </si>
  <si>
    <t>شعلان</t>
  </si>
  <si>
    <t>حسان شرف الدين</t>
  </si>
  <si>
    <t>حسين العوض</t>
  </si>
  <si>
    <t>هويدا الزايد</t>
  </si>
  <si>
    <t>حسين سليمان</t>
  </si>
  <si>
    <t>مرتضى</t>
  </si>
  <si>
    <t>حفيظه جعنينه</t>
  </si>
  <si>
    <t>حلا عيسى</t>
  </si>
  <si>
    <t>سمعان</t>
  </si>
  <si>
    <t>حماد العرنوس</t>
  </si>
  <si>
    <t>حمدة غصن</t>
  </si>
  <si>
    <t>نايفة</t>
  </si>
  <si>
    <t>حمده ابراهيم</t>
  </si>
  <si>
    <t>حمزه القراعزه</t>
  </si>
  <si>
    <t>حنان الخليف</t>
  </si>
  <si>
    <t>حنان الزعبي</t>
  </si>
  <si>
    <t>حنان الشيخ</t>
  </si>
  <si>
    <t>حنان المبيض</t>
  </si>
  <si>
    <t>محمد حمدي</t>
  </si>
  <si>
    <t>حنين شعبان</t>
  </si>
  <si>
    <t>حيدر داود</t>
  </si>
  <si>
    <t>خالد احمد</t>
  </si>
  <si>
    <t>هنية حسين</t>
  </si>
  <si>
    <t>خديجه البيش</t>
  </si>
  <si>
    <t>خضره بكر</t>
  </si>
  <si>
    <t>دارين سلمان</t>
  </si>
  <si>
    <t>فاطمه عليوي</t>
  </si>
  <si>
    <t>دانيه سعلوك</t>
  </si>
  <si>
    <t>دعاء النبواني</t>
  </si>
  <si>
    <t>ديالا غبره</t>
  </si>
  <si>
    <t>ديانا بشونه</t>
  </si>
  <si>
    <t>نانسي</t>
  </si>
  <si>
    <t>دياناعبيسي</t>
  </si>
  <si>
    <t>ديما شلغين</t>
  </si>
  <si>
    <t>ديمه هدد مغربي</t>
  </si>
  <si>
    <t>دينا الرواس</t>
  </si>
  <si>
    <t>نغم</t>
  </si>
  <si>
    <t>رؤى عماد</t>
  </si>
  <si>
    <t>هيلة عماد</t>
  </si>
  <si>
    <t>رؤى عوض</t>
  </si>
  <si>
    <t>الطاف</t>
  </si>
  <si>
    <t>راما كنعان</t>
  </si>
  <si>
    <t>رامي جربوع</t>
  </si>
  <si>
    <t>راميا الزهنان</t>
  </si>
  <si>
    <t>راميه مطلق</t>
  </si>
  <si>
    <t>رانيا المدني</t>
  </si>
  <si>
    <t>رانية عايش</t>
  </si>
  <si>
    <t>رباح سالم</t>
  </si>
  <si>
    <t>رجاء ابولطيف</t>
  </si>
  <si>
    <t>رشا تركماني</t>
  </si>
  <si>
    <t>عزة</t>
  </si>
  <si>
    <t>رشا عبد الله</t>
  </si>
  <si>
    <t>رشا فليحان</t>
  </si>
  <si>
    <t>ركان</t>
  </si>
  <si>
    <t>رضيه البدوي</t>
  </si>
  <si>
    <t>رند غنوم</t>
  </si>
  <si>
    <t>رنيم الحاج دياب</t>
  </si>
  <si>
    <t>رنيم الغوثاني</t>
  </si>
  <si>
    <t>رنيم عطايا</t>
  </si>
  <si>
    <t>رهام خساره</t>
  </si>
  <si>
    <t>رهام شقير</t>
  </si>
  <si>
    <t>رهام مالك</t>
  </si>
  <si>
    <t>رهف الكفيري</t>
  </si>
  <si>
    <t>روان الحاج حسن</t>
  </si>
  <si>
    <t>روعه ويحه</t>
  </si>
  <si>
    <t>رياض برازي</t>
  </si>
  <si>
    <t>ريم احمد</t>
  </si>
  <si>
    <t>عبد مناف</t>
  </si>
  <si>
    <t>ريم حمزه</t>
  </si>
  <si>
    <t>ريم عنقا</t>
  </si>
  <si>
    <t>ريم مخلوف</t>
  </si>
  <si>
    <t>ريم مرهج</t>
  </si>
  <si>
    <t>سميره حسون</t>
  </si>
  <si>
    <t>زاروهي عبه جيان</t>
  </si>
  <si>
    <t>واهان</t>
  </si>
  <si>
    <t>زويا حاج حسن</t>
  </si>
  <si>
    <t>يدج</t>
  </si>
  <si>
    <t>زينب ابو شامه</t>
  </si>
  <si>
    <t>زينب العليوي</t>
  </si>
  <si>
    <t>زينب خليل</t>
  </si>
  <si>
    <t>لحظة</t>
  </si>
  <si>
    <t>ساره سلمان</t>
  </si>
  <si>
    <t>ساره عواد</t>
  </si>
  <si>
    <t>سامي ليلا</t>
  </si>
  <si>
    <t>فاطمة ليلا</t>
  </si>
  <si>
    <t>سعاد ناصر</t>
  </si>
  <si>
    <t>زلف</t>
  </si>
  <si>
    <t>سعفان الشرع</t>
  </si>
  <si>
    <t>سلام الحليبي</t>
  </si>
  <si>
    <t>عربي</t>
  </si>
  <si>
    <t>سماح جمعه</t>
  </si>
  <si>
    <t>دعيبس</t>
  </si>
  <si>
    <t>فضه</t>
  </si>
  <si>
    <t>سمر طربين</t>
  </si>
  <si>
    <t>سهاد التيناوي</t>
  </si>
  <si>
    <t>محمدماجد</t>
  </si>
  <si>
    <t>سهاد العامر</t>
  </si>
  <si>
    <t>سهى الخطيب</t>
  </si>
  <si>
    <t>سهير الريشان</t>
  </si>
  <si>
    <t>سوزان الجبر</t>
  </si>
  <si>
    <t>سوسم</t>
  </si>
  <si>
    <t>سوسن محسن</t>
  </si>
  <si>
    <t>أنيسه</t>
  </si>
  <si>
    <t>سومر الديوب</t>
  </si>
  <si>
    <t>شرف الدين مزعل</t>
  </si>
  <si>
    <t>شهد المقداد</t>
  </si>
  <si>
    <t>شهلا الشواف</t>
  </si>
  <si>
    <t>منهل</t>
  </si>
  <si>
    <t>شيم البكري</t>
  </si>
  <si>
    <t>انيسا</t>
  </si>
  <si>
    <t>صفاء العطرات</t>
  </si>
  <si>
    <t>صفاء طيجن</t>
  </si>
  <si>
    <t>ضياء الدين المحمد</t>
  </si>
  <si>
    <t>طارق المصري</t>
  </si>
  <si>
    <t>سوزان الطحان</t>
  </si>
  <si>
    <t>عامر حسون</t>
  </si>
  <si>
    <t>عبادة احمد</t>
  </si>
  <si>
    <t>عباده حوزاني</t>
  </si>
  <si>
    <t>عبد الإله بكرى</t>
  </si>
  <si>
    <t>عبد الرحمن وهبه</t>
  </si>
  <si>
    <t>عبد الله ليلا</t>
  </si>
  <si>
    <t>عبير حمدو</t>
  </si>
  <si>
    <t>عبير عنبري</t>
  </si>
  <si>
    <t>عتاب هزاع</t>
  </si>
  <si>
    <t>جلال الدين</t>
  </si>
  <si>
    <t>عطاء الديري</t>
  </si>
  <si>
    <t>علاء حمود</t>
  </si>
  <si>
    <t>علي حماد</t>
  </si>
  <si>
    <t>عماد تقاله</t>
  </si>
  <si>
    <t>عمار علي</t>
  </si>
  <si>
    <t>عمار معروف</t>
  </si>
  <si>
    <t>عمرو الطرح</t>
  </si>
  <si>
    <t>عمرو هنيدي</t>
  </si>
  <si>
    <t>عنود علامه</t>
  </si>
  <si>
    <t>غاده البكر</t>
  </si>
  <si>
    <t>فنديه</t>
  </si>
  <si>
    <t>غدير سليمان</t>
  </si>
  <si>
    <t>غفران شودب</t>
  </si>
  <si>
    <t>فؤادكارلوس الياس</t>
  </si>
  <si>
    <t>سارغون</t>
  </si>
  <si>
    <t>يارا يازجي</t>
  </si>
  <si>
    <t>فاديه الحريري</t>
  </si>
  <si>
    <t>فاطمه العقله</t>
  </si>
  <si>
    <t>فيان حسن</t>
  </si>
  <si>
    <t>كوركين</t>
  </si>
  <si>
    <t>شاهمان</t>
  </si>
  <si>
    <t>قاسم اسعد</t>
  </si>
  <si>
    <t>عائدة العاصي</t>
  </si>
  <si>
    <t>كرم سميا</t>
  </si>
  <si>
    <t>لمى المصري</t>
  </si>
  <si>
    <t>لياح صالح</t>
  </si>
  <si>
    <t>ليان الصفدي</t>
  </si>
  <si>
    <t>رزان قضماني</t>
  </si>
  <si>
    <t>ليلاس يوسف</t>
  </si>
  <si>
    <t>اغراء</t>
  </si>
  <si>
    <t>ليلاف بلال</t>
  </si>
  <si>
    <t>هيفين</t>
  </si>
  <si>
    <t>مؤمنه الويش</t>
  </si>
  <si>
    <t>مؤمنه جمعه</t>
  </si>
  <si>
    <t>نزهه</t>
  </si>
  <si>
    <t>ماري سلوم</t>
  </si>
  <si>
    <t>عديله</t>
  </si>
  <si>
    <t>ماسه الحافظ</t>
  </si>
  <si>
    <t>مآثر احمد</t>
  </si>
  <si>
    <t>عفاف احمد</t>
  </si>
  <si>
    <t>محمد أله رشي</t>
  </si>
  <si>
    <t>محمد باسل الدباس</t>
  </si>
  <si>
    <t>عبدالغني</t>
  </si>
  <si>
    <t>محمد بشار عيسى</t>
  </si>
  <si>
    <t>محمد خير دندشلي</t>
  </si>
  <si>
    <t>محمد نوار</t>
  </si>
  <si>
    <t>محمد سلمان</t>
  </si>
  <si>
    <t>محمد ضرار عكيل</t>
  </si>
  <si>
    <t>محمد طحينه</t>
  </si>
  <si>
    <t>محمد عماد عبد الرحمن</t>
  </si>
  <si>
    <t>محمد غانم</t>
  </si>
  <si>
    <t>فادية</t>
  </si>
  <si>
    <t>محمد مهنا</t>
  </si>
  <si>
    <t>محمد نجم</t>
  </si>
  <si>
    <t>مريم اسماعيل</t>
  </si>
  <si>
    <t>محمد هزاع الشرعبي العنزي</t>
  </si>
  <si>
    <t>مرح السيد</t>
  </si>
  <si>
    <t>مروه جعفر</t>
  </si>
  <si>
    <t>مروه صيداوي</t>
  </si>
  <si>
    <t>مروه يوسف</t>
  </si>
  <si>
    <t>مريانا شعلان</t>
  </si>
  <si>
    <t>مصطفى الفندي</t>
  </si>
  <si>
    <t>مصطفى شايب</t>
  </si>
  <si>
    <t>مكيه</t>
  </si>
  <si>
    <t>ميرفت ابراهيم</t>
  </si>
  <si>
    <t>ناظم ديب</t>
  </si>
  <si>
    <t>مخائيل</t>
  </si>
  <si>
    <t>ندى الشويش</t>
  </si>
  <si>
    <t>نهيدة دياب</t>
  </si>
  <si>
    <t>محمد فاضل</t>
  </si>
  <si>
    <t>نهيده عواطه</t>
  </si>
  <si>
    <t>نور الهدى الطيلوني</t>
  </si>
  <si>
    <t>نور زغيب</t>
  </si>
  <si>
    <t>كنج</t>
  </si>
  <si>
    <t>لطيفه</t>
  </si>
  <si>
    <t>نور شامية</t>
  </si>
  <si>
    <t>ندى طه</t>
  </si>
  <si>
    <t>نور عيسى</t>
  </si>
  <si>
    <t>نور كريزان</t>
  </si>
  <si>
    <t>نوران ابو قبع</t>
  </si>
  <si>
    <t>نورس اسماعيل</t>
  </si>
  <si>
    <t>جهينا</t>
  </si>
  <si>
    <t>نيفين أبومغضب</t>
  </si>
  <si>
    <t>هاجر ديوب</t>
  </si>
  <si>
    <t>هبة حبيب</t>
  </si>
  <si>
    <t>منيعا</t>
  </si>
  <si>
    <t>هبة ميا</t>
  </si>
  <si>
    <t>هبه ابوحسون</t>
  </si>
  <si>
    <t>هبه الصفدي</t>
  </si>
  <si>
    <t>هبه شجاع</t>
  </si>
  <si>
    <t>فتاة</t>
  </si>
  <si>
    <t>هبه عاصي</t>
  </si>
  <si>
    <t>هبه محمد</t>
  </si>
  <si>
    <t>هديل عيد</t>
  </si>
  <si>
    <t>هناء شفوني</t>
  </si>
  <si>
    <t>صفوح</t>
  </si>
  <si>
    <t>هيفاء العبود</t>
  </si>
  <si>
    <t>افطيم</t>
  </si>
  <si>
    <t>هيلين حامد</t>
  </si>
  <si>
    <t>وائل العلوش</t>
  </si>
  <si>
    <t>وسام الديوب</t>
  </si>
  <si>
    <t>وسام محمد</t>
  </si>
  <si>
    <t>وسام موعد</t>
  </si>
  <si>
    <t>ولاء عربي</t>
  </si>
  <si>
    <t>ولاء نصر</t>
  </si>
  <si>
    <t>وليد علي</t>
  </si>
  <si>
    <t>يارا ابو ليل</t>
  </si>
  <si>
    <t>يارا زين العابدين</t>
  </si>
  <si>
    <t>هبة قتوت</t>
  </si>
  <si>
    <t>يارا سريع</t>
  </si>
  <si>
    <t>راجح</t>
  </si>
  <si>
    <t>ياسمين الغزالي</t>
  </si>
  <si>
    <t>عذرا</t>
  </si>
  <si>
    <t>ياسين محمد</t>
  </si>
  <si>
    <t>يزن العموري</t>
  </si>
  <si>
    <t>آيات</t>
  </si>
  <si>
    <t>يمامه زينو</t>
  </si>
  <si>
    <t>الاء اسماعيل</t>
  </si>
  <si>
    <t>نهى الطويل</t>
  </si>
  <si>
    <t>طارق خدوج</t>
  </si>
  <si>
    <t>ريم الباشا</t>
  </si>
  <si>
    <t>هدايا عفا الرفاعي</t>
  </si>
  <si>
    <t>سندس اسعد</t>
  </si>
  <si>
    <t>وسام برزنجي الشهير بالنقشبندي</t>
  </si>
  <si>
    <t>روضة</t>
  </si>
  <si>
    <t>محمد راتب دكاك</t>
  </si>
  <si>
    <t>محمد نيسان</t>
  </si>
  <si>
    <t>آلاء محمود</t>
  </si>
  <si>
    <t>سحاب</t>
  </si>
  <si>
    <t>دانيه نجيبه</t>
  </si>
  <si>
    <t>بهاء الدين الرفاعي</t>
  </si>
  <si>
    <t>نصر زودة</t>
  </si>
  <si>
    <t>عهد النحاس</t>
  </si>
  <si>
    <t>سعاد طعمه</t>
  </si>
  <si>
    <t>سلام مطاوع</t>
  </si>
  <si>
    <t>اياد قوزي</t>
  </si>
  <si>
    <t>صبح</t>
  </si>
  <si>
    <t>إعادة ارتباط من ف2 23-24</t>
  </si>
  <si>
    <t>لما العبد الله</t>
  </si>
  <si>
    <t>منى السليمان</t>
  </si>
  <si>
    <t>امنه رجب</t>
  </si>
  <si>
    <t>رجب</t>
  </si>
  <si>
    <t>مريم كوبوج</t>
  </si>
  <si>
    <t>فائزة</t>
  </si>
  <si>
    <t>بشيرة</t>
  </si>
  <si>
    <t>هلاله</t>
  </si>
  <si>
    <t>ايمن كساب</t>
  </si>
  <si>
    <t>شيخا</t>
  </si>
  <si>
    <t>رئيفه</t>
  </si>
  <si>
    <t>طارق الكردي</t>
  </si>
  <si>
    <t>عبير قصيده</t>
  </si>
  <si>
    <t>صياح</t>
  </si>
  <si>
    <t>محمد العيسى</t>
  </si>
  <si>
    <t>جاد الله</t>
  </si>
  <si>
    <t>فدوه</t>
  </si>
  <si>
    <t>شمه</t>
  </si>
  <si>
    <t>ردينه</t>
  </si>
  <si>
    <t>ندى البهلول</t>
  </si>
  <si>
    <t>رابح خليل</t>
  </si>
  <si>
    <t>اسراء مرعي</t>
  </si>
  <si>
    <t>طارق المرزوقي</t>
  </si>
  <si>
    <t>منوه</t>
  </si>
  <si>
    <t>منال بركات</t>
  </si>
  <si>
    <t>رانيا الملحم</t>
  </si>
  <si>
    <t>ايه عبد</t>
  </si>
  <si>
    <t>عبد الكريم النوفل</t>
  </si>
  <si>
    <t>عمر طبوش</t>
  </si>
  <si>
    <t>عبد الرؤف</t>
  </si>
  <si>
    <t>هديل الفياض</t>
  </si>
  <si>
    <t>رامي العلوش</t>
  </si>
  <si>
    <t>حمد خلف</t>
  </si>
  <si>
    <t>محمد حسين</t>
  </si>
  <si>
    <t>فاطمه اسماعيل</t>
  </si>
  <si>
    <t>لين بنوت</t>
  </si>
  <si>
    <t>امون</t>
  </si>
  <si>
    <t>محمود خير الله</t>
  </si>
  <si>
    <t>مضر زكريا</t>
  </si>
  <si>
    <t>ميار منون</t>
  </si>
  <si>
    <t>نور محمد زين الحسين</t>
  </si>
  <si>
    <t>اية زراع</t>
  </si>
  <si>
    <t>فهمي</t>
  </si>
  <si>
    <t>دانا رمزي</t>
  </si>
  <si>
    <t>احمد رضوان</t>
  </si>
  <si>
    <t>دريد النابلسي</t>
  </si>
  <si>
    <t>احمد منير</t>
  </si>
  <si>
    <t>دعاء عمار</t>
  </si>
  <si>
    <t>رؤى ابو صعب</t>
  </si>
  <si>
    <t>ادال</t>
  </si>
  <si>
    <t>رانيا عمار</t>
  </si>
  <si>
    <t>رشا عثمان</t>
  </si>
  <si>
    <t>زكي علي</t>
  </si>
  <si>
    <t>شرين الحلبي</t>
  </si>
  <si>
    <t>دريه</t>
  </si>
  <si>
    <t>عائشه ابو زيد</t>
  </si>
  <si>
    <t>ليليا العسافين</t>
  </si>
  <si>
    <t>محمد حسان نبعه</t>
  </si>
  <si>
    <t>إنعام</t>
  </si>
  <si>
    <t>محمود العيسى</t>
  </si>
  <si>
    <t>مروه شوقل</t>
  </si>
  <si>
    <t>نبال الدالاتي</t>
  </si>
  <si>
    <t>نور الحاج علي</t>
  </si>
  <si>
    <t>نور حبو</t>
  </si>
  <si>
    <t>هيا الشلاح</t>
  </si>
  <si>
    <t>ايهم المحمد</t>
  </si>
  <si>
    <t>خيره</t>
  </si>
  <si>
    <t>ابراهيم إبراهيم</t>
  </si>
  <si>
    <t>وضاح</t>
  </si>
  <si>
    <t>معينه</t>
  </si>
  <si>
    <t>شروق ضاهر</t>
  </si>
  <si>
    <t>هنادا</t>
  </si>
  <si>
    <t>لجين حنينه</t>
  </si>
  <si>
    <t>محمد تيسير</t>
  </si>
  <si>
    <t>اسيا البحري</t>
  </si>
  <si>
    <t>دانا حفارحبال</t>
  </si>
  <si>
    <t>حيدر عباس</t>
  </si>
  <si>
    <t>مريم النشواتي</t>
  </si>
  <si>
    <t>مصطفى الحوامده</t>
  </si>
  <si>
    <t>ايلين زغيب</t>
  </si>
  <si>
    <t>ميلاد</t>
  </si>
  <si>
    <t>بتول محمد</t>
  </si>
  <si>
    <t>منال جلب</t>
  </si>
  <si>
    <t>رزان العبد</t>
  </si>
  <si>
    <t>رغده</t>
  </si>
  <si>
    <t>محمد علي السلامه</t>
  </si>
  <si>
    <t>قنبر</t>
  </si>
  <si>
    <t>بشرى عبد الله</t>
  </si>
  <si>
    <t>دانيا البرازي</t>
  </si>
  <si>
    <t>كوثر النجار</t>
  </si>
  <si>
    <t>امل الطويل</t>
  </si>
  <si>
    <t>بديعه جندالي</t>
  </si>
  <si>
    <t>بشار غيبه</t>
  </si>
  <si>
    <t>دلع سلطان</t>
  </si>
  <si>
    <t>فادي البرنوطي</t>
  </si>
  <si>
    <t>فادي بطيخ</t>
  </si>
  <si>
    <t>ضياء الدين</t>
  </si>
  <si>
    <t>ولاء عمار</t>
  </si>
  <si>
    <t>عبد الله الاحمر</t>
  </si>
  <si>
    <t>هزار السمان</t>
  </si>
  <si>
    <t>يارا العلي</t>
  </si>
  <si>
    <t>عطاالله</t>
  </si>
  <si>
    <t>احمد صالح</t>
  </si>
  <si>
    <t>رنا خادم الجامع</t>
  </si>
  <si>
    <t>سامر موسى</t>
  </si>
  <si>
    <t>خالد ديبره</t>
  </si>
  <si>
    <t>نواظر</t>
  </si>
  <si>
    <t>احمد زركان</t>
  </si>
  <si>
    <t>اسماء خلف</t>
  </si>
  <si>
    <t>فاطمه سقر</t>
  </si>
  <si>
    <t>احمد مكمل</t>
  </si>
  <si>
    <t>إيناس الحجلي</t>
  </si>
  <si>
    <t>جلال الاورفه لي</t>
  </si>
  <si>
    <t>جميله عاقل</t>
  </si>
  <si>
    <t>جودت الطرابيشي</t>
  </si>
  <si>
    <t>دانه صباغ</t>
  </si>
  <si>
    <t>ذياب الذياب</t>
  </si>
  <si>
    <t>رؤى السهلي</t>
  </si>
  <si>
    <t>راما قصار</t>
  </si>
  <si>
    <t>ياسر مصطفى</t>
  </si>
  <si>
    <t>ربا المنصور</t>
  </si>
  <si>
    <t>ربيعه شربجي</t>
  </si>
  <si>
    <t>نائله</t>
  </si>
  <si>
    <t>رنيم ذو الغنى</t>
  </si>
  <si>
    <t>ساره العشاري</t>
  </si>
  <si>
    <t>محمد عادل</t>
  </si>
  <si>
    <t>طراد النصيرات</t>
  </si>
  <si>
    <t>عبد الله الحيلاني</t>
  </si>
  <si>
    <t>عبد الله حمود</t>
  </si>
  <si>
    <t>عبير غازي</t>
  </si>
  <si>
    <t>علا الغبره</t>
  </si>
  <si>
    <t>دانيه</t>
  </si>
  <si>
    <t>علاء الدين غازي</t>
  </si>
  <si>
    <t>علي الهبج</t>
  </si>
  <si>
    <t>غفران يونس</t>
  </si>
  <si>
    <t>عيد الستار</t>
  </si>
  <si>
    <t>فاطمه الشامي</t>
  </si>
  <si>
    <t>فاطمه جلال</t>
  </si>
  <si>
    <t>فاطمه علي</t>
  </si>
  <si>
    <t>اسيا</t>
  </si>
  <si>
    <t>لجين الطباخ</t>
  </si>
  <si>
    <t>ماري الهريره</t>
  </si>
  <si>
    <t>محمد الزوباني</t>
  </si>
  <si>
    <t>محمد حاجبه</t>
  </si>
  <si>
    <t>رامه</t>
  </si>
  <si>
    <t>مرح الديري</t>
  </si>
  <si>
    <t>مروه الطويل</t>
  </si>
  <si>
    <t>مروه المحمود</t>
  </si>
  <si>
    <t>منال ابراهيم</t>
  </si>
  <si>
    <t>ميرنه الدريد</t>
  </si>
  <si>
    <t>نديمه الشيخه</t>
  </si>
  <si>
    <t>نسرين العلي</t>
  </si>
  <si>
    <t>نور الحبال</t>
  </si>
  <si>
    <t>غانيه</t>
  </si>
  <si>
    <t>نور خساره</t>
  </si>
  <si>
    <t>نور مسعود</t>
  </si>
  <si>
    <t>نيرمين قليح</t>
  </si>
  <si>
    <t>نيفين غزال</t>
  </si>
  <si>
    <t>هديل بو دقه</t>
  </si>
  <si>
    <t>هيلين سلوم</t>
  </si>
  <si>
    <t>مناع</t>
  </si>
  <si>
    <t>وئام الجشي</t>
  </si>
  <si>
    <t>وئام حموده</t>
  </si>
  <si>
    <t>يانا دبوس</t>
  </si>
  <si>
    <t>يوسف الحسين</t>
  </si>
  <si>
    <t>خالد حجي</t>
  </si>
  <si>
    <t>فرح عبد الغفور</t>
  </si>
  <si>
    <t>عبد الله شبلي</t>
  </si>
  <si>
    <t>عبد الرحمن مسلماني حريره</t>
  </si>
  <si>
    <t>زينه عبدالقادر</t>
  </si>
  <si>
    <t>غيداء الحسن</t>
  </si>
  <si>
    <t>عبد الله السيد</t>
  </si>
  <si>
    <t>محمد عز الرجال</t>
  </si>
  <si>
    <t>براءه المطلق</t>
  </si>
  <si>
    <t>احمد عبد الله</t>
  </si>
  <si>
    <t>اسماء القوادري</t>
  </si>
  <si>
    <t>روجين ميقري</t>
  </si>
  <si>
    <t>لين محملجي</t>
  </si>
  <si>
    <t>ميار غزاوي</t>
  </si>
  <si>
    <t>اسماء زراع</t>
  </si>
  <si>
    <t>محمد الاسعد</t>
  </si>
  <si>
    <t>نور ناصوري</t>
  </si>
  <si>
    <t>فاطمه يوسف</t>
  </si>
  <si>
    <t>حسين حناوي</t>
  </si>
  <si>
    <t>زهره اسعد</t>
  </si>
  <si>
    <t>سميع</t>
  </si>
  <si>
    <t>دلال الشلبي</t>
  </si>
  <si>
    <t>ولاء الفيومي</t>
  </si>
  <si>
    <t>رنا الحسين</t>
  </si>
  <si>
    <t>هيجر</t>
  </si>
  <si>
    <t>ميساء عيسى</t>
  </si>
  <si>
    <t>مجدولين جاويش</t>
  </si>
  <si>
    <t>بثينه حبش</t>
  </si>
  <si>
    <t>عائشه الرفاعي</t>
  </si>
  <si>
    <t>ديمه جليلاتي</t>
  </si>
  <si>
    <t>محمدسعيد</t>
  </si>
  <si>
    <t>ايمان ابولبده</t>
  </si>
  <si>
    <t>رشا مهدي</t>
  </si>
  <si>
    <t>مروه الحلاق</t>
  </si>
  <si>
    <t>محمد انور</t>
  </si>
  <si>
    <t>شروق عبد ربو</t>
  </si>
  <si>
    <t>امنه بركات</t>
  </si>
  <si>
    <t>مايا يونس</t>
  </si>
  <si>
    <t>رانيا حيو</t>
  </si>
  <si>
    <t>عبد الرحيم حجازي</t>
  </si>
  <si>
    <t>مهند زينه</t>
  </si>
  <si>
    <t>برجس</t>
  </si>
  <si>
    <t>ايه شياح</t>
  </si>
  <si>
    <t>رائف العبود</t>
  </si>
  <si>
    <t>رهف ابراهيم</t>
  </si>
  <si>
    <t>لجين اليوسف</t>
  </si>
  <si>
    <t>دانا سوقيه</t>
  </si>
  <si>
    <t>وهيبه</t>
  </si>
  <si>
    <t>رغده الابري</t>
  </si>
  <si>
    <t>عبير غريبه</t>
  </si>
  <si>
    <t>اماني حنيفه</t>
  </si>
  <si>
    <t>راوية البرغلي</t>
  </si>
  <si>
    <t>ازهار الحمدو الموسى</t>
  </si>
  <si>
    <t>مريم عابده</t>
  </si>
  <si>
    <t>عبير الخطيب</t>
  </si>
  <si>
    <t>رولا الرفاعي</t>
  </si>
  <si>
    <t>رشا يونس</t>
  </si>
  <si>
    <t>سلام دياب</t>
  </si>
  <si>
    <t>اديبه وهبه</t>
  </si>
  <si>
    <t>فراس حاج مصطفى</t>
  </si>
  <si>
    <t>نيفين حسن</t>
  </si>
  <si>
    <t>الاء العبد و</t>
  </si>
  <si>
    <t>رهف البيروتي</t>
  </si>
  <si>
    <t>نور عياش</t>
  </si>
  <si>
    <t>نور علوش</t>
  </si>
  <si>
    <t>ساره السيد</t>
  </si>
  <si>
    <t>ضحوك</t>
  </si>
  <si>
    <t>سيما عوده</t>
  </si>
  <si>
    <t>مرام مكيه</t>
  </si>
  <si>
    <t>سهيل محي الدين</t>
  </si>
  <si>
    <t>كنان يوسف</t>
  </si>
  <si>
    <t>يوسف ابراهيم</t>
  </si>
  <si>
    <t>دانه عثمان</t>
  </si>
  <si>
    <t>هايستان ملك</t>
  </si>
  <si>
    <t>لقمان</t>
  </si>
  <si>
    <t>انس العربيد</t>
  </si>
  <si>
    <t>حنين عمر</t>
  </si>
  <si>
    <t>مروه شلبي</t>
  </si>
  <si>
    <t>سها فرزان</t>
  </si>
  <si>
    <t>شهيره</t>
  </si>
  <si>
    <t>كارين تعتوع</t>
  </si>
  <si>
    <t>وهبة</t>
  </si>
  <si>
    <t>لين دانش</t>
  </si>
  <si>
    <t>فاتن فليحان</t>
  </si>
  <si>
    <t>فريال ضاهر</t>
  </si>
  <si>
    <t>هانيه</t>
  </si>
  <si>
    <t>شذى الكيلاني</t>
  </si>
  <si>
    <t>وائل الناصيف</t>
  </si>
  <si>
    <t>عباده ابو دنف</t>
  </si>
  <si>
    <t>عبدالكريم آقبيق</t>
  </si>
  <si>
    <t>محمدانور</t>
  </si>
  <si>
    <t>احمد الحاج بكري</t>
  </si>
  <si>
    <t>حلوم</t>
  </si>
  <si>
    <t>سلوى طباع</t>
  </si>
  <si>
    <t>ميسم شموط</t>
  </si>
  <si>
    <t>اسلام</t>
  </si>
  <si>
    <t>حنان ابو دقه</t>
  </si>
  <si>
    <t>هيلين ديب</t>
  </si>
  <si>
    <t>هائل</t>
  </si>
  <si>
    <t>لبنى ديبه</t>
  </si>
  <si>
    <t>اسيا فياض</t>
  </si>
  <si>
    <t>اسامه الجشي</t>
  </si>
  <si>
    <t>رهف الزيبق</t>
  </si>
  <si>
    <t>حسين سلوم</t>
  </si>
  <si>
    <t>يارا الجباعي</t>
  </si>
  <si>
    <t>زينه اسماعيل</t>
  </si>
  <si>
    <t>عبير غنيم</t>
  </si>
  <si>
    <t>هبه العرسالي</t>
  </si>
  <si>
    <t>مروه صباغ</t>
  </si>
  <si>
    <t>رنيم الدباس</t>
  </si>
  <si>
    <t>حواء بارافي</t>
  </si>
  <si>
    <t>غيث وجوخ</t>
  </si>
  <si>
    <t>محمد الشبؤون</t>
  </si>
  <si>
    <t>محمد رامز</t>
  </si>
  <si>
    <t>عمار قرعوش</t>
  </si>
  <si>
    <t>غيث الدكاك</t>
  </si>
  <si>
    <t>عائشه شرف الدين</t>
  </si>
  <si>
    <t>كنانه عيسى</t>
  </si>
  <si>
    <t>منار علكو</t>
  </si>
  <si>
    <t>خالد عرابي</t>
  </si>
  <si>
    <t>زاهره</t>
  </si>
  <si>
    <t>باسم الحنون</t>
  </si>
  <si>
    <t>شذى الخليف</t>
  </si>
  <si>
    <t>رؤيه</t>
  </si>
  <si>
    <t>معاويه الحوراني</t>
  </si>
  <si>
    <t>لما خلوف</t>
  </si>
  <si>
    <t>بشرى بلال</t>
  </si>
  <si>
    <t>هيام بلال</t>
  </si>
  <si>
    <t>حسام الحاج</t>
  </si>
  <si>
    <t>حنان موسى</t>
  </si>
  <si>
    <t>المنذر عامر</t>
  </si>
  <si>
    <t>زياده</t>
  </si>
  <si>
    <t>ربا زين الدين</t>
  </si>
  <si>
    <t>فوزيه شهيب</t>
  </si>
  <si>
    <t>ليث شرقي</t>
  </si>
  <si>
    <t>محمد بيان المحايري</t>
  </si>
  <si>
    <t>محمد ريسان</t>
  </si>
  <si>
    <t>محمد ساريه</t>
  </si>
  <si>
    <t>خالد بوحمدان</t>
  </si>
  <si>
    <t>حازم</t>
  </si>
  <si>
    <t>سلام برهوم</t>
  </si>
  <si>
    <t>محمد العباس</t>
  </si>
  <si>
    <t>شام الشوالي الحريري</t>
  </si>
  <si>
    <t>خالد حديد</t>
  </si>
  <si>
    <t>اياد علي</t>
  </si>
  <si>
    <t>خالد القوس</t>
  </si>
  <si>
    <t>نورس حكيمه</t>
  </si>
  <si>
    <t>احلام قريشي</t>
  </si>
  <si>
    <t>عطره</t>
  </si>
  <si>
    <t>احلام محمود خليل</t>
  </si>
  <si>
    <t>عبد الحنان</t>
  </si>
  <si>
    <t>اروى المحمد</t>
  </si>
  <si>
    <t>اسراء خوله</t>
  </si>
  <si>
    <t>اسراء سكر</t>
  </si>
  <si>
    <t>غياث الدين</t>
  </si>
  <si>
    <t>خديجه الحفار</t>
  </si>
  <si>
    <t>اسراء طالب</t>
  </si>
  <si>
    <t>اسراء عبسي</t>
  </si>
  <si>
    <t>اسماء رحال</t>
  </si>
  <si>
    <t>ريمان ياسين</t>
  </si>
  <si>
    <t>اسماعيل الحسين</t>
  </si>
  <si>
    <t>ضحيه</t>
  </si>
  <si>
    <t>الاء القهوجي</t>
  </si>
  <si>
    <t>الاء سلامه</t>
  </si>
  <si>
    <t>الاء ميا</t>
  </si>
  <si>
    <t>الهام الجباصيني</t>
  </si>
  <si>
    <t>اليان تركيه</t>
  </si>
  <si>
    <t>اماني الاوتاني</t>
  </si>
  <si>
    <t>امل النصيرات</t>
  </si>
  <si>
    <t>مذيب</t>
  </si>
  <si>
    <t>انس حاج عساف</t>
  </si>
  <si>
    <t>انعام الكور</t>
  </si>
  <si>
    <t>انفال المشعان</t>
  </si>
  <si>
    <t>اوصاف ناصر</t>
  </si>
  <si>
    <t>ايمان علي</t>
  </si>
  <si>
    <t>ايهاب الكردي</t>
  </si>
  <si>
    <t>اسامه ابو منذر</t>
  </si>
  <si>
    <t>اسماء النداف</t>
  </si>
  <si>
    <t>انفال الحسن</t>
  </si>
  <si>
    <t>الاء عثمان</t>
  </si>
  <si>
    <t>الاء العلبي</t>
  </si>
  <si>
    <t>الاء العلو</t>
  </si>
  <si>
    <t>خميسه</t>
  </si>
  <si>
    <t>الاء المسالمه</t>
  </si>
  <si>
    <t>امنه الماضي</t>
  </si>
  <si>
    <t>ايات محمد</t>
  </si>
  <si>
    <t>ايه طفيليه</t>
  </si>
  <si>
    <t>سلطانه عارف</t>
  </si>
  <si>
    <t>بارعه داود</t>
  </si>
  <si>
    <t>بتول الخطيب</t>
  </si>
  <si>
    <t>انتصار ضميريه</t>
  </si>
  <si>
    <t>بتول الحريري</t>
  </si>
  <si>
    <t>نارمان الحريري</t>
  </si>
  <si>
    <t>بثينه ديبو</t>
  </si>
  <si>
    <t>براءه خضره</t>
  </si>
  <si>
    <t>فاطمه تباب</t>
  </si>
  <si>
    <t>براءه طلب</t>
  </si>
  <si>
    <t>نوره الشعار</t>
  </si>
  <si>
    <t>براءه عباس</t>
  </si>
  <si>
    <t>براسوز ابراهيم</t>
  </si>
  <si>
    <t>بسمه مريم</t>
  </si>
  <si>
    <t>بشرى نعمان</t>
  </si>
  <si>
    <t>تسنيم شهوان</t>
  </si>
  <si>
    <t>رغيد</t>
  </si>
  <si>
    <t>تغريد جندي</t>
  </si>
  <si>
    <t>مصلح</t>
  </si>
  <si>
    <t>كرمه</t>
  </si>
  <si>
    <t>تغريد لطفي</t>
  </si>
  <si>
    <t>انطونيوس</t>
  </si>
  <si>
    <t>تولين خوري</t>
  </si>
  <si>
    <t>ريمون</t>
  </si>
  <si>
    <t>ثائر عمار</t>
  </si>
  <si>
    <t>ثريده قسام</t>
  </si>
  <si>
    <t>جمعه سوسق</t>
  </si>
  <si>
    <t>حسناء شبيكه</t>
  </si>
  <si>
    <t>عطيه</t>
  </si>
  <si>
    <t>حنان المزرعاني</t>
  </si>
  <si>
    <t>حنان مولود</t>
  </si>
  <si>
    <t>امنه عبد النبي</t>
  </si>
  <si>
    <t>حنان نخله</t>
  </si>
  <si>
    <t>خديجه العلي الكدرو</t>
  </si>
  <si>
    <t>خديجه الملحم</t>
  </si>
  <si>
    <t>خوله المصري</t>
  </si>
  <si>
    <t>محمد نعمان</t>
  </si>
  <si>
    <t>داليدا رضوان</t>
  </si>
  <si>
    <t>مرسل</t>
  </si>
  <si>
    <t>دانيه شكر</t>
  </si>
  <si>
    <t>فاديا وهبه</t>
  </si>
  <si>
    <t>دعاء العمري</t>
  </si>
  <si>
    <t>دعاء زين العابدين</t>
  </si>
  <si>
    <t>دعاء عباس</t>
  </si>
  <si>
    <t>دلفين حسن</t>
  </si>
  <si>
    <t>روجين</t>
  </si>
  <si>
    <t>ديالا خليفه</t>
  </si>
  <si>
    <t>ديانه اللحام</t>
  </si>
  <si>
    <t>رابرين مسطي</t>
  </si>
  <si>
    <t>راغده الحسن</t>
  </si>
  <si>
    <t>راما الخطيب</t>
  </si>
  <si>
    <t>راما تقي الدين</t>
  </si>
  <si>
    <t>راما شهاب</t>
  </si>
  <si>
    <t>راما فرزان</t>
  </si>
  <si>
    <t>راما وهبي</t>
  </si>
  <si>
    <t>راميا حبيب</t>
  </si>
  <si>
    <t>مريم برهوم</t>
  </si>
  <si>
    <t>ربا الحاج رحمون</t>
  </si>
  <si>
    <t>ربا محجوب</t>
  </si>
  <si>
    <t>ربيعه حسون</t>
  </si>
  <si>
    <t>رحاب السليم</t>
  </si>
  <si>
    <t>سلامي بديوي</t>
  </si>
  <si>
    <t>ردينه سليق</t>
  </si>
  <si>
    <t>ميسون الجيرودي</t>
  </si>
  <si>
    <t>رشا الاصفر</t>
  </si>
  <si>
    <t>رشا العبد الرجب</t>
  </si>
  <si>
    <t>رشا الفرج</t>
  </si>
  <si>
    <t>رشا عباس</t>
  </si>
  <si>
    <t>جبر</t>
  </si>
  <si>
    <t>رغد الجزماتي</t>
  </si>
  <si>
    <t>رغد تللو</t>
  </si>
  <si>
    <t>رغد خالد</t>
  </si>
  <si>
    <t>محمد عبد الناصر</t>
  </si>
  <si>
    <t>رغد خليل</t>
  </si>
  <si>
    <t>رغد شمس</t>
  </si>
  <si>
    <t>رغده المحيثاوي</t>
  </si>
  <si>
    <t>جليله</t>
  </si>
  <si>
    <t>رغده زعتر</t>
  </si>
  <si>
    <t>سوهير</t>
  </si>
  <si>
    <t>مفيضه خطار</t>
  </si>
  <si>
    <t>رنيم المرابع</t>
  </si>
  <si>
    <t>ميساء ملقي</t>
  </si>
  <si>
    <t>رنيم شيبوب</t>
  </si>
  <si>
    <t>رهام الزعبي</t>
  </si>
  <si>
    <t>رهام المنجد</t>
  </si>
  <si>
    <t>رهف جاسم</t>
  </si>
  <si>
    <t>رواد عيسى</t>
  </si>
  <si>
    <t>روان ملص</t>
  </si>
  <si>
    <t>نور الرومللي</t>
  </si>
  <si>
    <t>روان جوده</t>
  </si>
  <si>
    <t>روان يونس</t>
  </si>
  <si>
    <t>روجين نعمان</t>
  </si>
  <si>
    <t>عوفه</t>
  </si>
  <si>
    <t>روضه الموصللي</t>
  </si>
  <si>
    <t>رولا حباب</t>
  </si>
  <si>
    <t>محمد فرحت</t>
  </si>
  <si>
    <t>رولا رشيد</t>
  </si>
  <si>
    <t>اولغيتسا</t>
  </si>
  <si>
    <t>ريا مرشو</t>
  </si>
  <si>
    <t>ريام حيدر</t>
  </si>
  <si>
    <t>مضريه</t>
  </si>
  <si>
    <t>ريتا احمد</t>
  </si>
  <si>
    <t>منيره زهره</t>
  </si>
  <si>
    <t>ريم الحسين</t>
  </si>
  <si>
    <t>ريم الشايب</t>
  </si>
  <si>
    <t>رئيسه</t>
  </si>
  <si>
    <t>ريم جري</t>
  </si>
  <si>
    <t>سجيع</t>
  </si>
  <si>
    <t>وحيدا</t>
  </si>
  <si>
    <t>ريما عليا</t>
  </si>
  <si>
    <t>ريمه الارغه</t>
  </si>
  <si>
    <t>روزيت</t>
  </si>
  <si>
    <t>زين سلوم</t>
  </si>
  <si>
    <t>زينب اسماعيل</t>
  </si>
  <si>
    <t>زينه الحكيم</t>
  </si>
  <si>
    <t>ساره جاد الله</t>
  </si>
  <si>
    <t>هنا صباح</t>
  </si>
  <si>
    <t>ساره فندي</t>
  </si>
  <si>
    <t>ساره الاحمد الهادي</t>
  </si>
  <si>
    <t>مريم الشواخ</t>
  </si>
  <si>
    <t>ساره الزين</t>
  </si>
  <si>
    <t>ساره جديد</t>
  </si>
  <si>
    <t>سامح حماده</t>
  </si>
  <si>
    <t>سحر عبد الحي</t>
  </si>
  <si>
    <t>سراء الخباز</t>
  </si>
  <si>
    <t>عنايا</t>
  </si>
  <si>
    <t>سكينه شمص</t>
  </si>
  <si>
    <t>سلافه كف الغزال</t>
  </si>
  <si>
    <t>سلام الاحمد الهادي</t>
  </si>
  <si>
    <t>سلام المعاليقي</t>
  </si>
  <si>
    <t>سلام غنيم</t>
  </si>
  <si>
    <t>عبد المالك</t>
  </si>
  <si>
    <t>سهى احمد</t>
  </si>
  <si>
    <t>هيفا</t>
  </si>
  <si>
    <t>سوزان خزعل</t>
  </si>
  <si>
    <t>سوزان محيسن</t>
  </si>
  <si>
    <t>شام الصواف</t>
  </si>
  <si>
    <t>وفاء نظير</t>
  </si>
  <si>
    <t>شام العبيد</t>
  </si>
  <si>
    <t>شذى الحللي</t>
  </si>
  <si>
    <t>شروق طالب</t>
  </si>
  <si>
    <t>شهد سيد</t>
  </si>
  <si>
    <t>صبا يوسف</t>
  </si>
  <si>
    <t>صفاء قبيعه</t>
  </si>
  <si>
    <t>سؤدد</t>
  </si>
  <si>
    <t>صفيه قاسم</t>
  </si>
  <si>
    <t>فاطمه عبد الفتاح</t>
  </si>
  <si>
    <t>ضيف الله عبد الحميد</t>
  </si>
  <si>
    <t>بلسم</t>
  </si>
  <si>
    <t>طلال حاج صطوف</t>
  </si>
  <si>
    <t>ظبيه اهدلي</t>
  </si>
  <si>
    <t>سميه امهان</t>
  </si>
  <si>
    <t>عاطف مسعود</t>
  </si>
  <si>
    <t>عائشه المقداد</t>
  </si>
  <si>
    <t>عائشه منصور</t>
  </si>
  <si>
    <t>عبد الباسط العمر</t>
  </si>
  <si>
    <t>عبد الله السهو</t>
  </si>
  <si>
    <t>عبد الله القده</t>
  </si>
  <si>
    <t>عبد الله كريم</t>
  </si>
  <si>
    <t>عبد الله نبعه</t>
  </si>
  <si>
    <t>عبير شمس الدين</t>
  </si>
  <si>
    <t>عبير رعد</t>
  </si>
  <si>
    <t>عبير سلما</t>
  </si>
  <si>
    <t>عدنان حسن</t>
  </si>
  <si>
    <t>عرين النصير</t>
  </si>
  <si>
    <t>جزوه</t>
  </si>
  <si>
    <t>عفاف عبد و</t>
  </si>
  <si>
    <t>عفراء العباس</t>
  </si>
  <si>
    <t>عفراء زغبي</t>
  </si>
  <si>
    <t>علا المحمد</t>
  </si>
  <si>
    <t>علا الجط</t>
  </si>
  <si>
    <t>علا الحلبي</t>
  </si>
  <si>
    <t>ربيحه</t>
  </si>
  <si>
    <t>علاء بنوت</t>
  </si>
  <si>
    <t>علاء سليمان</t>
  </si>
  <si>
    <t>جهيده</t>
  </si>
  <si>
    <t>علي الذياب</t>
  </si>
  <si>
    <t>احسين</t>
  </si>
  <si>
    <t>علي المنديل</t>
  </si>
  <si>
    <t>عليا الخلف</t>
  </si>
  <si>
    <t>علي حجلي</t>
  </si>
  <si>
    <t>عمار فيوض</t>
  </si>
  <si>
    <t>عمار هوشي</t>
  </si>
  <si>
    <t>عمر الجلم</t>
  </si>
  <si>
    <t>جودات</t>
  </si>
  <si>
    <t>عمر نجيب</t>
  </si>
  <si>
    <t>غاليا محفوض</t>
  </si>
  <si>
    <t>غزل القدوره</t>
  </si>
  <si>
    <t>غزل حديفه</t>
  </si>
  <si>
    <t>غفران راعي البلها</t>
  </si>
  <si>
    <t>فادي الشدايده</t>
  </si>
  <si>
    <t>فارس محمد</t>
  </si>
  <si>
    <t>فاطمه عمراني كرندي</t>
  </si>
  <si>
    <t>محمد رضا</t>
  </si>
  <si>
    <t>فاطمه الحمود</t>
  </si>
  <si>
    <t>فايزه اسبير</t>
  </si>
  <si>
    <t>فرح بركه</t>
  </si>
  <si>
    <t>فرح دك الباب</t>
  </si>
  <si>
    <t>قصي الكردي</t>
  </si>
  <si>
    <t>قمر ادريس</t>
  </si>
  <si>
    <t>كارولينا دره</t>
  </si>
  <si>
    <t>كنانه سريول</t>
  </si>
  <si>
    <t>لانا البصار</t>
  </si>
  <si>
    <t>حسيب</t>
  </si>
  <si>
    <t>لانا الكيال</t>
  </si>
  <si>
    <t>لانه سعد</t>
  </si>
  <si>
    <t>لبنى فخر الدين</t>
  </si>
  <si>
    <t>احمد جودت</t>
  </si>
  <si>
    <t>لجين زيتون</t>
  </si>
  <si>
    <t>سلوى اليوسف</t>
  </si>
  <si>
    <t>لمياء الفاضل</t>
  </si>
  <si>
    <t>لميس احمد</t>
  </si>
  <si>
    <t>لورين الخليل</t>
  </si>
  <si>
    <t>لورين وانلي</t>
  </si>
  <si>
    <t>ليان عبد الله</t>
  </si>
  <si>
    <t>ليلى فاعور</t>
  </si>
  <si>
    <t>لين الجزائري</t>
  </si>
  <si>
    <t>غسان ماهر</t>
  </si>
  <si>
    <t>لين النجم</t>
  </si>
  <si>
    <t>سهام العيد</t>
  </si>
  <si>
    <t>لينا المسوتي</t>
  </si>
  <si>
    <t>لينا خطارمسعود</t>
  </si>
  <si>
    <t>لينا قطرنجي</t>
  </si>
  <si>
    <t>محمد مطيع</t>
  </si>
  <si>
    <t>ليندا بكري قاسم</t>
  </si>
  <si>
    <t>ماهر الخطيب</t>
  </si>
  <si>
    <t>ماهر جاروش</t>
  </si>
  <si>
    <t>ماويه جابر</t>
  </si>
  <si>
    <t>مجد ابراهيم</t>
  </si>
  <si>
    <t>محمد ابو العلا عبد السلام</t>
  </si>
  <si>
    <t>محمد ابو حلاوه</t>
  </si>
  <si>
    <t>محمد عرفات</t>
  </si>
  <si>
    <t>محمد محمد</t>
  </si>
  <si>
    <t>محمد جميل عبود</t>
  </si>
  <si>
    <t>محمود علي</t>
  </si>
  <si>
    <t>مدى الازروني</t>
  </si>
  <si>
    <t>مرام الاحمر</t>
  </si>
  <si>
    <t>مرام ضاهر</t>
  </si>
  <si>
    <t>عائشه عمران</t>
  </si>
  <si>
    <t>مرام عبد الرحيم</t>
  </si>
  <si>
    <t>مرح ابراهيم</t>
  </si>
  <si>
    <t>سماهر</t>
  </si>
  <si>
    <t>مرح ابو فراج</t>
  </si>
  <si>
    <t>ريواد</t>
  </si>
  <si>
    <t>مرح بيطار</t>
  </si>
  <si>
    <t>مرح فرج</t>
  </si>
  <si>
    <t>ايات</t>
  </si>
  <si>
    <t>مرح قطيني</t>
  </si>
  <si>
    <t>مرح محمد</t>
  </si>
  <si>
    <t>مديح</t>
  </si>
  <si>
    <t>مروه الرميح</t>
  </si>
  <si>
    <t>متعبه</t>
  </si>
  <si>
    <t>مريم الشيخ</t>
  </si>
  <si>
    <t>مريم ابو قبع</t>
  </si>
  <si>
    <t>مصعب عبد العزيز</t>
  </si>
  <si>
    <t>معتز الحمدان</t>
  </si>
  <si>
    <t>معمر الخطيب</t>
  </si>
  <si>
    <t>منار العبد</t>
  </si>
  <si>
    <t>منار العيد</t>
  </si>
  <si>
    <t>منار فاتح</t>
  </si>
  <si>
    <t>مؤمن حللي</t>
  </si>
  <si>
    <t>ميس الفاعوري</t>
  </si>
  <si>
    <t>ميساء الديب</t>
  </si>
  <si>
    <t>ميسم مسلم</t>
  </si>
  <si>
    <t>ناريمان ابو حمره</t>
  </si>
  <si>
    <t>نبيهه عابده</t>
  </si>
  <si>
    <t>نجوى الطويل</t>
  </si>
  <si>
    <t>نيره</t>
  </si>
  <si>
    <t>ندى العلبي</t>
  </si>
  <si>
    <t>ناصف</t>
  </si>
  <si>
    <t>ندى هلال الدين</t>
  </si>
  <si>
    <t>نسرين حسن</t>
  </si>
  <si>
    <t>نسيبه الاغبر</t>
  </si>
  <si>
    <t>رغداء ابراهيم</t>
  </si>
  <si>
    <t>نعيمه تقوى</t>
  </si>
  <si>
    <t>نوّار حجازي خلف</t>
  </si>
  <si>
    <t>نور ابو عاصي</t>
  </si>
  <si>
    <t>نور اسعد</t>
  </si>
  <si>
    <t>فاطر</t>
  </si>
  <si>
    <t>غصون دباغ</t>
  </si>
  <si>
    <t>نور العلي</t>
  </si>
  <si>
    <t>سميرمصطفى</t>
  </si>
  <si>
    <t>نور اله رشي</t>
  </si>
  <si>
    <t>نور بني المرجه</t>
  </si>
  <si>
    <t>نور صلاح</t>
  </si>
  <si>
    <t>نورا متيني</t>
  </si>
  <si>
    <t>نوفين جميل</t>
  </si>
  <si>
    <t>محمد صديق</t>
  </si>
  <si>
    <t>نيرمين محمد</t>
  </si>
  <si>
    <t>هاديه عوكر</t>
  </si>
  <si>
    <t>هاله مكارم</t>
  </si>
  <si>
    <t>هبا مزاويه</t>
  </si>
  <si>
    <t>نورا</t>
  </si>
  <si>
    <t>هبه الله عرنوس</t>
  </si>
  <si>
    <t>هبه حلاوه</t>
  </si>
  <si>
    <t>هبه افغاني</t>
  </si>
  <si>
    <t>هبه الصحناوي</t>
  </si>
  <si>
    <t>هبه العربيد</t>
  </si>
  <si>
    <t>هبه المحمد الاحمد</t>
  </si>
  <si>
    <t>هبه حماده الخليل</t>
  </si>
  <si>
    <t>خلفه</t>
  </si>
  <si>
    <t>هبه يزبك</t>
  </si>
  <si>
    <t>هدى المظلوم</t>
  </si>
  <si>
    <t>هديل العلي</t>
  </si>
  <si>
    <t>هديل حرفوش</t>
  </si>
  <si>
    <t>سفيرا</t>
  </si>
  <si>
    <t>هشام حجازي</t>
  </si>
  <si>
    <t>هلا الخطيب</t>
  </si>
  <si>
    <t>هناء نصر</t>
  </si>
  <si>
    <t>هنادي بكيره</t>
  </si>
  <si>
    <t>هند الغنيمه</t>
  </si>
  <si>
    <t>هويدا نمر</t>
  </si>
  <si>
    <t>هيا عبد الرحمن</t>
  </si>
  <si>
    <t>هيفاء عليو</t>
  </si>
  <si>
    <t>وائل ابو شوارب</t>
  </si>
  <si>
    <t>وجد مناع</t>
  </si>
  <si>
    <t>وسام ركاب</t>
  </si>
  <si>
    <t>وسيم الكور</t>
  </si>
  <si>
    <t>وعد الحلبي</t>
  </si>
  <si>
    <t>وعد خشيني</t>
  </si>
  <si>
    <t>ولاء الايوبي</t>
  </si>
  <si>
    <t>ولاء الحمود</t>
  </si>
  <si>
    <t>ولاء الصمادي</t>
  </si>
  <si>
    <t>ولاء اللحام</t>
  </si>
  <si>
    <t>ولاء اناره</t>
  </si>
  <si>
    <t>هاديه</t>
  </si>
  <si>
    <t>ولاء حلاق</t>
  </si>
  <si>
    <t>وليد الجناطي</t>
  </si>
  <si>
    <t>مهنديه</t>
  </si>
  <si>
    <t>وئام العيساوي</t>
  </si>
  <si>
    <t>العاصفه</t>
  </si>
  <si>
    <t>وئام حسين</t>
  </si>
  <si>
    <t>يارا الصالح</t>
  </si>
  <si>
    <t>ياسمين الحمد</t>
  </si>
  <si>
    <t>طلاع</t>
  </si>
  <si>
    <t>ياسمين الفياض</t>
  </si>
  <si>
    <t>عربيه فلاح</t>
  </si>
  <si>
    <t>ياسمين القاضي</t>
  </si>
  <si>
    <t>ياسمين رسلان</t>
  </si>
  <si>
    <t>يامن بدر</t>
  </si>
  <si>
    <t>يزن ديب</t>
  </si>
  <si>
    <t>ريسام</t>
  </si>
  <si>
    <t>يسرى الدرويش</t>
  </si>
  <si>
    <t>يوسف السعسعاني</t>
  </si>
  <si>
    <t>مي مخلوف</t>
  </si>
  <si>
    <t>مياس شاهين</t>
  </si>
  <si>
    <t>ميسون هزي</t>
  </si>
  <si>
    <t>بيان</t>
  </si>
  <si>
    <t>مالك مجمد</t>
  </si>
  <si>
    <t>منال كيوان</t>
  </si>
  <si>
    <t>مهند المصري</t>
  </si>
  <si>
    <t>ايلي محمد</t>
  </si>
  <si>
    <t>سونيا كوجك</t>
  </si>
  <si>
    <t>فرح</t>
  </si>
  <si>
    <t>بروج عمر</t>
  </si>
  <si>
    <t>محمدسمير</t>
  </si>
  <si>
    <t>ايه العفلق</t>
  </si>
  <si>
    <t>راما البقاعي</t>
  </si>
  <si>
    <t>رنيم الكرمي</t>
  </si>
  <si>
    <t>رهام ذيب</t>
  </si>
  <si>
    <t>سلاف خلوف</t>
  </si>
  <si>
    <t>ياسمين رشيد</t>
  </si>
  <si>
    <t>خولا</t>
  </si>
  <si>
    <t>وعد البيطار</t>
  </si>
  <si>
    <t>فاطمه كناوي</t>
  </si>
  <si>
    <t>مجد السلامه</t>
  </si>
  <si>
    <t>محمود الحافي</t>
  </si>
  <si>
    <t>هبه المصري</t>
  </si>
  <si>
    <t>رؤى رجب</t>
  </si>
  <si>
    <t>فريال السلامي</t>
  </si>
  <si>
    <t>تسنيم الحلبي</t>
  </si>
  <si>
    <t>نور الهدى قزويني</t>
  </si>
  <si>
    <t>راما مخللاتي</t>
  </si>
  <si>
    <t>فرح شريف</t>
  </si>
  <si>
    <t>مها شيخ الزور</t>
  </si>
  <si>
    <t>محمد نور عاشور</t>
  </si>
  <si>
    <t>اسراء الصفدي</t>
  </si>
  <si>
    <t>اسراء ورده</t>
  </si>
  <si>
    <t>الاء شبيب</t>
  </si>
  <si>
    <t>جان بغدادي</t>
  </si>
  <si>
    <t>انطون</t>
  </si>
  <si>
    <t>جيسيكا اسمر</t>
  </si>
  <si>
    <t>كيندا</t>
  </si>
  <si>
    <t>رغد حميدي</t>
  </si>
  <si>
    <t>رهام ابو غوش</t>
  </si>
  <si>
    <t>محمد فضيل</t>
  </si>
  <si>
    <t>رهف دريج</t>
  </si>
  <si>
    <t>ساره محمد</t>
  </si>
  <si>
    <t>سماح طريش</t>
  </si>
  <si>
    <t>عمار زنجاني</t>
  </si>
  <si>
    <t>فاطمه عنقود</t>
  </si>
  <si>
    <t>كمال الفياض</t>
  </si>
  <si>
    <t>ماريو اندراوس</t>
  </si>
  <si>
    <t>رويدا</t>
  </si>
  <si>
    <t>مرام شرف</t>
  </si>
  <si>
    <t>لينا شرف</t>
  </si>
  <si>
    <t>معاذ الحمود</t>
  </si>
  <si>
    <t>مها الابراهيم</t>
  </si>
  <si>
    <t>نائله عموش</t>
  </si>
  <si>
    <t>نصر الدين نصر الله</t>
  </si>
  <si>
    <t>هدى عبد العزيز</t>
  </si>
  <si>
    <t>اياد ابو زيد</t>
  </si>
  <si>
    <t>سامر ابو جويد</t>
  </si>
  <si>
    <t>عبير حسين</t>
  </si>
  <si>
    <t>لما زوبته</t>
  </si>
  <si>
    <t>محمود شوا</t>
  </si>
  <si>
    <t>عبدالعزيز مهره</t>
  </si>
  <si>
    <t>موفق الطرشان</t>
  </si>
  <si>
    <t>عبدالغفار</t>
  </si>
  <si>
    <t>ايه اللحام</t>
  </si>
  <si>
    <t>غاده ديواني</t>
  </si>
  <si>
    <t>راما مصطفى</t>
  </si>
  <si>
    <t>رشا فرج</t>
  </si>
  <si>
    <t>رنده كحلوس</t>
  </si>
  <si>
    <t>سوزان قاسم</t>
  </si>
  <si>
    <t>مروان حسن</t>
  </si>
  <si>
    <t>رغد ارناؤط</t>
  </si>
  <si>
    <t>ربى شدود</t>
  </si>
  <si>
    <t>ياسمين تكه جي</t>
  </si>
  <si>
    <t>ساجده السيد شريف</t>
  </si>
  <si>
    <t>راكان</t>
  </si>
  <si>
    <t>سوسن سكوتي</t>
  </si>
  <si>
    <t>ابرار عباس</t>
  </si>
  <si>
    <t>هديل كبول</t>
  </si>
  <si>
    <t>افين</t>
  </si>
  <si>
    <t>رغد شرف</t>
  </si>
  <si>
    <t>مؤمنه نخله</t>
  </si>
  <si>
    <t>روان القصار</t>
  </si>
  <si>
    <t>محمد عليجيه</t>
  </si>
  <si>
    <t>رند بركات</t>
  </si>
  <si>
    <t>ثريا الريش</t>
  </si>
  <si>
    <t>شعبان</t>
  </si>
  <si>
    <t>هناء الجاموس</t>
  </si>
  <si>
    <t>محمود تركيه</t>
  </si>
  <si>
    <t>ايناس جبري تبريزي</t>
  </si>
  <si>
    <t>ثريا العوض</t>
  </si>
  <si>
    <t>حياه الشلبي</t>
  </si>
  <si>
    <t>دعاء التجار</t>
  </si>
  <si>
    <t>دعاء الشيخ</t>
  </si>
  <si>
    <t>ربا العمارين</t>
  </si>
  <si>
    <t>رضا شاهين</t>
  </si>
  <si>
    <t>روان بيطار</t>
  </si>
  <si>
    <t>رويده الدره</t>
  </si>
  <si>
    <t>زينا يوسف</t>
  </si>
  <si>
    <t>اصف</t>
  </si>
  <si>
    <t>غيثاء</t>
  </si>
  <si>
    <t>ساره اكريم</t>
  </si>
  <si>
    <t>هرمين</t>
  </si>
  <si>
    <t>ساره الشديدي</t>
  </si>
  <si>
    <t>وحيده</t>
  </si>
  <si>
    <t>ساره سكر</t>
  </si>
  <si>
    <t>سانتا ابو زين الدين</t>
  </si>
  <si>
    <t>سيدرا الخيمي</t>
  </si>
  <si>
    <t>عائشه الجغصي</t>
  </si>
  <si>
    <t>علا رمزي</t>
  </si>
  <si>
    <t>علي عدبه</t>
  </si>
  <si>
    <t>غزل الحسن</t>
  </si>
  <si>
    <t>فضيله يوسفي</t>
  </si>
  <si>
    <t>كريستين حجازي</t>
  </si>
  <si>
    <t>كلادس</t>
  </si>
  <si>
    <t>كريستين عيسى</t>
  </si>
  <si>
    <t>مشيل</t>
  </si>
  <si>
    <t>مرح كابس</t>
  </si>
  <si>
    <t>مروه سلطه جي</t>
  </si>
  <si>
    <t>فيحاء</t>
  </si>
  <si>
    <t>مريم اللطيف</t>
  </si>
  <si>
    <t>منال حسن امين</t>
  </si>
  <si>
    <t>ميساء عوده</t>
  </si>
  <si>
    <t>نبال يوسف</t>
  </si>
  <si>
    <t>نجود برمو</t>
  </si>
  <si>
    <t>منار الاحمر</t>
  </si>
  <si>
    <t>نغم الارملي</t>
  </si>
  <si>
    <t>هدى غانم</t>
  </si>
  <si>
    <t>ولاء سليمان</t>
  </si>
  <si>
    <t>ولاء عاشور</t>
  </si>
  <si>
    <t>ابتسام اندراوس</t>
  </si>
  <si>
    <t>ريتا شوفان</t>
  </si>
  <si>
    <t>احمد احمد</t>
  </si>
  <si>
    <t>ايمان الحاج</t>
  </si>
  <si>
    <t>ايناس الجرو</t>
  </si>
  <si>
    <t>آلاء يونس</t>
  </si>
  <si>
    <t>أحلام أحمد</t>
  </si>
  <si>
    <t>أريج نابلسي</t>
  </si>
  <si>
    <t>رباب نابلسي</t>
  </si>
  <si>
    <t>براءة بيطار</t>
  </si>
  <si>
    <t>تغريد الحاج حمود</t>
  </si>
  <si>
    <t>تماره الصالح</t>
  </si>
  <si>
    <t>ثائر السوادي</t>
  </si>
  <si>
    <t>جلنار أسعد</t>
  </si>
  <si>
    <t>جورج ديب</t>
  </si>
  <si>
    <t>مارلين ديب</t>
  </si>
  <si>
    <t>جيسيكا نخله</t>
  </si>
  <si>
    <t>حبيب عبد المجيد</t>
  </si>
  <si>
    <t>خديجة البرادعي</t>
  </si>
  <si>
    <t>نهاد النور</t>
  </si>
  <si>
    <t>خليل الكردي</t>
  </si>
  <si>
    <t>داليه الخطيب</t>
  </si>
  <si>
    <t>محمدهيثم</t>
  </si>
  <si>
    <t>غزل</t>
  </si>
  <si>
    <t>دانيه مسعود</t>
  </si>
  <si>
    <t>ربى الجماس</t>
  </si>
  <si>
    <t>محمدأمين</t>
  </si>
  <si>
    <t>نرمين</t>
  </si>
  <si>
    <t>رزان شقيري</t>
  </si>
  <si>
    <t>رغد برهان</t>
  </si>
  <si>
    <t>رغد عبيسي</t>
  </si>
  <si>
    <t>ريتا خميسة</t>
  </si>
  <si>
    <t>ريم عاشور</t>
  </si>
  <si>
    <t>سحر ميهوب</t>
  </si>
  <si>
    <t>سدره عباس</t>
  </si>
  <si>
    <t>سماح صالح</t>
  </si>
  <si>
    <t>سميه الفارس</t>
  </si>
  <si>
    <t>سناء رشيد الزغير</t>
  </si>
  <si>
    <t>شام طعمه</t>
  </si>
  <si>
    <t>صفاء جنود</t>
  </si>
  <si>
    <t>عزت البكري</t>
  </si>
  <si>
    <t>رقية</t>
  </si>
  <si>
    <t>علا الجرمقاني</t>
  </si>
  <si>
    <t>علا حبمبم</t>
  </si>
  <si>
    <t>علي اسماعيل</t>
  </si>
  <si>
    <t>علي سيف</t>
  </si>
  <si>
    <t>عمر مريم</t>
  </si>
  <si>
    <t>غيداء احمد</t>
  </si>
  <si>
    <t>كرم شيا</t>
  </si>
  <si>
    <t>لبنى الدروبي</t>
  </si>
  <si>
    <t>لمى موسى</t>
  </si>
  <si>
    <t>فبصل</t>
  </si>
  <si>
    <t>رويده عزوز</t>
  </si>
  <si>
    <t>لين زين العابدين</t>
  </si>
  <si>
    <t>لينا المهدي</t>
  </si>
  <si>
    <t>لينا تلمساني</t>
  </si>
  <si>
    <t>ماجدولين الشقنين</t>
  </si>
  <si>
    <t>مرح بسما</t>
  </si>
  <si>
    <t>نبهان</t>
  </si>
  <si>
    <t>مي اسماعيل</t>
  </si>
  <si>
    <t>مياده موسى</t>
  </si>
  <si>
    <t>منى الحراكي</t>
  </si>
  <si>
    <t>ميمونه الفهد</t>
  </si>
  <si>
    <t>هبه النديوي</t>
  </si>
  <si>
    <t>هبه فتوته</t>
  </si>
  <si>
    <t>هنوف ابراهيم المحمد</t>
  </si>
  <si>
    <t>يارا عيسى</t>
  </si>
  <si>
    <t>غيث</t>
  </si>
  <si>
    <t>بتول القاموع</t>
  </si>
  <si>
    <t>كاملة</t>
  </si>
  <si>
    <t>محمد بخشيش</t>
  </si>
  <si>
    <t>ديالا عبد الله</t>
  </si>
  <si>
    <t>غازية</t>
  </si>
  <si>
    <t>وسام خليفة</t>
  </si>
  <si>
    <t>ماهر الحجه</t>
  </si>
  <si>
    <t>منور</t>
  </si>
  <si>
    <t>عبد الجليل</t>
  </si>
  <si>
    <t>بشرى عفوف</t>
  </si>
  <si>
    <t>عريفه</t>
  </si>
  <si>
    <t>ليديا الاطرش</t>
  </si>
  <si>
    <t>عماد زاهر الناعم</t>
  </si>
  <si>
    <t>ريما فطوم</t>
  </si>
  <si>
    <t>ايناس</t>
  </si>
  <si>
    <t>احمد معلا</t>
  </si>
  <si>
    <t>بهجت معلا</t>
  </si>
  <si>
    <t>حنان حسين</t>
  </si>
  <si>
    <t>اريج سعيد</t>
  </si>
  <si>
    <t>اسامة فياض</t>
  </si>
  <si>
    <t>ازدهار الشامي</t>
  </si>
  <si>
    <t>اسماء الكيلاني</t>
  </si>
  <si>
    <t>بدور بنوت</t>
  </si>
  <si>
    <t>تالا دركل</t>
  </si>
  <si>
    <t>حسام ابراهيم</t>
  </si>
  <si>
    <t>حنين دماره</t>
  </si>
  <si>
    <t>رنيم ملحم</t>
  </si>
  <si>
    <t>بارعة</t>
  </si>
  <si>
    <t>لانا اللبابيدي</t>
  </si>
  <si>
    <t>لبانه عبد الرحمن</t>
  </si>
  <si>
    <t>مؤمنات برغله</t>
  </si>
  <si>
    <t>ميساء يوسف</t>
  </si>
  <si>
    <t>نابغة كريم</t>
  </si>
  <si>
    <t>نعمت الخولي</t>
  </si>
  <si>
    <t>هاله يونس</t>
  </si>
  <si>
    <t>هدى خشه</t>
  </si>
  <si>
    <t>وئام ابراهيم</t>
  </si>
  <si>
    <t>حليمه صالح</t>
  </si>
  <si>
    <t>ياسين سعدا</t>
  </si>
  <si>
    <t>شفاء البليلي</t>
  </si>
  <si>
    <t>اراهيم</t>
  </si>
  <si>
    <t>نجوى الجبان</t>
  </si>
  <si>
    <t>نغم عطيه</t>
  </si>
  <si>
    <t>ابراهيم المطر</t>
  </si>
  <si>
    <t>احمد السيد طه</t>
  </si>
  <si>
    <t>عبد تالوهاب</t>
  </si>
  <si>
    <t>احمد شلوف</t>
  </si>
  <si>
    <t>احمد صنديد</t>
  </si>
  <si>
    <t>اديل الخولي</t>
  </si>
  <si>
    <t>اروى الزعبي</t>
  </si>
  <si>
    <t>اريج المحمد الخليل</t>
  </si>
  <si>
    <t>اريج جحا</t>
  </si>
  <si>
    <t>اسامه ابراهيم</t>
  </si>
  <si>
    <t>اسراء ابراهيم</t>
  </si>
  <si>
    <t>اسراء الطويل</t>
  </si>
  <si>
    <t>اسماء الصمادي</t>
  </si>
  <si>
    <t>اسماعيل قنبر</t>
  </si>
  <si>
    <t>اشرف المقداد</t>
  </si>
  <si>
    <t>الاء اعرار</t>
  </si>
  <si>
    <t>الاء الابراهيم</t>
  </si>
  <si>
    <t>الاء حاج موسى</t>
  </si>
  <si>
    <t>الاء قاسم</t>
  </si>
  <si>
    <t>عبد العظيم</t>
  </si>
  <si>
    <t>الاء هوين</t>
  </si>
  <si>
    <t>العفراء النقري</t>
  </si>
  <si>
    <t>اماني اليغشي</t>
  </si>
  <si>
    <t>اماني يوسف</t>
  </si>
  <si>
    <t>اميره الخلف العيسى</t>
  </si>
  <si>
    <t>امينه شرف</t>
  </si>
  <si>
    <t>انس الشامي</t>
  </si>
  <si>
    <t>ايات الهندي</t>
  </si>
  <si>
    <t>رسمي</t>
  </si>
  <si>
    <t>زينة</t>
  </si>
  <si>
    <t>ايناس عزام</t>
  </si>
  <si>
    <t>ايه الخيمي</t>
  </si>
  <si>
    <t>ايه زيدان</t>
  </si>
  <si>
    <t>بسمه الميهوب</t>
  </si>
  <si>
    <t>تسنيم كريزان</t>
  </si>
  <si>
    <t>تسنيم كريم</t>
  </si>
  <si>
    <t>ثراء صيبعه</t>
  </si>
  <si>
    <t>جود عاروض</t>
  </si>
  <si>
    <t>حسن الرياحي</t>
  </si>
  <si>
    <t>لاريسا</t>
  </si>
  <si>
    <t>حسن قاروط</t>
  </si>
  <si>
    <t>حسين شهابي</t>
  </si>
  <si>
    <t>حسين قاسم</t>
  </si>
  <si>
    <t>رفيقه</t>
  </si>
  <si>
    <t>حياه السحل</t>
  </si>
  <si>
    <t>خزامه ابو دقه</t>
  </si>
  <si>
    <t>خلود قصيده</t>
  </si>
  <si>
    <t>زكو</t>
  </si>
  <si>
    <t>داني الصغير</t>
  </si>
  <si>
    <t>دلال الطيار</t>
  </si>
  <si>
    <t>ديانا العموري</t>
  </si>
  <si>
    <t>مجدلين</t>
  </si>
  <si>
    <t>ذكاء الدرويش</t>
  </si>
  <si>
    <t>صالحة</t>
  </si>
  <si>
    <t>راما العلي</t>
  </si>
  <si>
    <t>راما الموصلي</t>
  </si>
  <si>
    <t>راما الهريسي</t>
  </si>
  <si>
    <t>راما شرف</t>
  </si>
  <si>
    <t>راما عبود</t>
  </si>
  <si>
    <t>رامي الهلال</t>
  </si>
  <si>
    <t>رامي سطاس</t>
  </si>
  <si>
    <t>رامي محمد</t>
  </si>
  <si>
    <t>نعيمة</t>
  </si>
  <si>
    <t>رانى الغفري</t>
  </si>
  <si>
    <t>يسار</t>
  </si>
  <si>
    <t>ربى مزهر</t>
  </si>
  <si>
    <t>ربيع مرتا</t>
  </si>
  <si>
    <t>حنين</t>
  </si>
  <si>
    <t>رغد صالح</t>
  </si>
  <si>
    <t>رنا الباني</t>
  </si>
  <si>
    <t>رنا الحرفوش</t>
  </si>
  <si>
    <t>رنا حميدان</t>
  </si>
  <si>
    <t>رنا درويش</t>
  </si>
  <si>
    <t>رهام حمزات</t>
  </si>
  <si>
    <t>رهف خيربك</t>
  </si>
  <si>
    <t>روان الراوي</t>
  </si>
  <si>
    <t>رود الرفاعي</t>
  </si>
  <si>
    <t>روده عز الدين</t>
  </si>
  <si>
    <t>رولا غزال</t>
  </si>
  <si>
    <t>رؤى غنيم</t>
  </si>
  <si>
    <t>ريم الارغا</t>
  </si>
  <si>
    <t>ريم السيمجي</t>
  </si>
  <si>
    <t>ريم العينيه</t>
  </si>
  <si>
    <t>ريم عربي</t>
  </si>
  <si>
    <t>أيوب</t>
  </si>
  <si>
    <t>زهراء حرب</t>
  </si>
  <si>
    <t>زينب جوريه</t>
  </si>
  <si>
    <t>ساره الرفاعي</t>
  </si>
  <si>
    <t>سامر هادي</t>
  </si>
  <si>
    <t>سامي فياض</t>
  </si>
  <si>
    <t>ساميه الحوراني</t>
  </si>
  <si>
    <t>سمر العياده</t>
  </si>
  <si>
    <t>سميه سيف</t>
  </si>
  <si>
    <t>سنابل الصمادي</t>
  </si>
  <si>
    <t>سندس نعامه</t>
  </si>
  <si>
    <t>سهام كمال الدين</t>
  </si>
  <si>
    <t>روسية</t>
  </si>
  <si>
    <t>سوالين حمادى</t>
  </si>
  <si>
    <t>سوزان منصور</t>
  </si>
  <si>
    <t>شادي سكر</t>
  </si>
  <si>
    <t>رغداء العميري</t>
  </si>
  <si>
    <t>شام اشريفه</t>
  </si>
  <si>
    <t>شذا القلاب</t>
  </si>
  <si>
    <t>شذى شبيب</t>
  </si>
  <si>
    <t>نهلا جاموس</t>
  </si>
  <si>
    <t>شعبان خضور</t>
  </si>
  <si>
    <t>شفان مصطفى</t>
  </si>
  <si>
    <t>ناشبعة</t>
  </si>
  <si>
    <t>شفيقه الشامي</t>
  </si>
  <si>
    <t>صفا الخبي</t>
  </si>
  <si>
    <t>صفاء ابراهيم الحلاق</t>
  </si>
  <si>
    <t>عائشه لجق</t>
  </si>
  <si>
    <t>عبد الرحمن كريم</t>
  </si>
  <si>
    <t>عبد الستار نابو ش</t>
  </si>
  <si>
    <t>عبد الله شمدين</t>
  </si>
  <si>
    <t>عبد المجيد الخليلي</t>
  </si>
  <si>
    <t>عبير الحموي</t>
  </si>
  <si>
    <t>عدنان الاطرش</t>
  </si>
  <si>
    <t>علا سوار الشهير بالشريف</t>
  </si>
  <si>
    <t>علي توفيق</t>
  </si>
  <si>
    <t>عمر الساعور</t>
  </si>
  <si>
    <t>بكري</t>
  </si>
  <si>
    <t>عمر قاضي امين</t>
  </si>
  <si>
    <t>عمران عثمان</t>
  </si>
  <si>
    <t>غاليه ابو ذقن</t>
  </si>
  <si>
    <t>فادي ابو صالح</t>
  </si>
  <si>
    <t>فاطمه عبدو</t>
  </si>
  <si>
    <t>كاترين غصن</t>
  </si>
  <si>
    <t>لانا احمد</t>
  </si>
  <si>
    <t>جانسيت</t>
  </si>
  <si>
    <t>لانا اسماعيل</t>
  </si>
  <si>
    <t>هدله</t>
  </si>
  <si>
    <t>لبنى حسن</t>
  </si>
  <si>
    <t>وزير</t>
  </si>
  <si>
    <t>ليث العيد</t>
  </si>
  <si>
    <t>صديقا</t>
  </si>
  <si>
    <t>ليلاس سليمان</t>
  </si>
  <si>
    <t>ليلى نعمان</t>
  </si>
  <si>
    <t>ماجد الكيلاني القادري</t>
  </si>
  <si>
    <t>ماجده صافيه</t>
  </si>
  <si>
    <t>ماريا المسعد</t>
  </si>
  <si>
    <t>ليزا كره بتيان</t>
  </si>
  <si>
    <t>مازن الحبش</t>
  </si>
  <si>
    <t>مجد الدين الخليل</t>
  </si>
  <si>
    <t>محمد ابراهيم الصفدي</t>
  </si>
  <si>
    <t>محمد الحاج ياسين</t>
  </si>
  <si>
    <t>محمد الحكيم</t>
  </si>
  <si>
    <t>محمد الهبود</t>
  </si>
  <si>
    <t>محمد خنسه</t>
  </si>
  <si>
    <t>محمد سعيد شويكه</t>
  </si>
  <si>
    <t>محمد فتحي الرفاعي</t>
  </si>
  <si>
    <t>محمد قربوز</t>
  </si>
  <si>
    <t>محمود اسماعيل</t>
  </si>
  <si>
    <t>مرح الصليبي</t>
  </si>
  <si>
    <t>مروه عبد الحي</t>
  </si>
  <si>
    <t>مريم السليمان</t>
  </si>
  <si>
    <t>زعيله</t>
  </si>
  <si>
    <t>مريم الطه</t>
  </si>
  <si>
    <t>فاطمة العبيد الجاسم</t>
  </si>
  <si>
    <t>مريم سعد</t>
  </si>
  <si>
    <t>مريم معسعس</t>
  </si>
  <si>
    <t>أميمه</t>
  </si>
  <si>
    <t>مريم ياسين</t>
  </si>
  <si>
    <t>منال طفور</t>
  </si>
  <si>
    <t>منال علي</t>
  </si>
  <si>
    <t>مؤيد المسوتي</t>
  </si>
  <si>
    <t>عبد الستار</t>
  </si>
  <si>
    <t>مياده جعمور</t>
  </si>
  <si>
    <t>ميس الشيخ حسن عواد</t>
  </si>
  <si>
    <t>محمد الابرش</t>
  </si>
  <si>
    <t>ناتيل اليعقوب دارمانجيان</t>
  </si>
  <si>
    <t>غازار</t>
  </si>
  <si>
    <t>ندى الحمد</t>
  </si>
  <si>
    <t>ندى محمد</t>
  </si>
  <si>
    <t>كفى</t>
  </si>
  <si>
    <t>نهى العبد الرحمن</t>
  </si>
  <si>
    <t>نهى حجازي</t>
  </si>
  <si>
    <t>نوار العبيسي</t>
  </si>
  <si>
    <t>نور الحمادي</t>
  </si>
  <si>
    <t>نور الزعبي</t>
  </si>
  <si>
    <t>نور العبد</t>
  </si>
  <si>
    <t>نور الفرخ</t>
  </si>
  <si>
    <t>نذيره</t>
  </si>
  <si>
    <t>نور الهدى العياش</t>
  </si>
  <si>
    <t>نوره عرنوس</t>
  </si>
  <si>
    <t>نيرمين مظفر</t>
  </si>
  <si>
    <t>هالة بكر</t>
  </si>
  <si>
    <t>هبه احمد</t>
  </si>
  <si>
    <t>هبه بركسيه</t>
  </si>
  <si>
    <t>هيام نحلى</t>
  </si>
  <si>
    <t>ولاء التركماني</t>
  </si>
  <si>
    <t>يارا خليفه</t>
  </si>
  <si>
    <t>ياسمين حاتم</t>
  </si>
  <si>
    <t>مونده</t>
  </si>
  <si>
    <t>يزن دباس</t>
  </si>
  <si>
    <t>يسرى الزعبي</t>
  </si>
  <si>
    <t>ريم الحميدي</t>
  </si>
  <si>
    <t>اسكندر عباس</t>
  </si>
  <si>
    <t>نور حجازي</t>
  </si>
  <si>
    <t>بلال الشيخ</t>
  </si>
  <si>
    <t>نبال سليمان</t>
  </si>
  <si>
    <t>آمنه عقيل</t>
  </si>
  <si>
    <t>هتاف عقيل</t>
  </si>
  <si>
    <t>أيهم الباروكي</t>
  </si>
  <si>
    <t>نوها المغربي</t>
  </si>
  <si>
    <t>حسين العلي</t>
  </si>
  <si>
    <t>يارا خرما</t>
  </si>
  <si>
    <t>قيس</t>
  </si>
  <si>
    <t>وهيبه العيسى</t>
  </si>
  <si>
    <t>عبدالوهاب</t>
  </si>
  <si>
    <t>ولاء خليل</t>
  </si>
  <si>
    <t>ولاء بقلة</t>
  </si>
  <si>
    <t>عبدالحكيم</t>
  </si>
  <si>
    <t>وفاء الكردي</t>
  </si>
  <si>
    <t>وطفة الدخيل</t>
  </si>
  <si>
    <t>صخريه</t>
  </si>
  <si>
    <t>وثاب طليعه</t>
  </si>
  <si>
    <t>هيام الزير</t>
  </si>
  <si>
    <t>هيا الزامتلي</t>
  </si>
  <si>
    <t>وديان الغدار</t>
  </si>
  <si>
    <t>هنادي يوسف</t>
  </si>
  <si>
    <t>هناء المشعشع</t>
  </si>
  <si>
    <t>بسام عبد الفتاح</t>
  </si>
  <si>
    <t>همسه الجابر</t>
  </si>
  <si>
    <t>هدى عبيد</t>
  </si>
  <si>
    <t>مهيبة</t>
  </si>
  <si>
    <t>هبه عثمان</t>
  </si>
  <si>
    <t>مرشد</t>
  </si>
  <si>
    <t>هبه زين الدين</t>
  </si>
  <si>
    <t>محمدمنير</t>
  </si>
  <si>
    <t>رشديه</t>
  </si>
  <si>
    <t>هبه الصالح</t>
  </si>
  <si>
    <t>منهال</t>
  </si>
  <si>
    <t>هبا كببي</t>
  </si>
  <si>
    <t>نورالهدى حسين</t>
  </si>
  <si>
    <t>روزلين</t>
  </si>
  <si>
    <t>نورالدين قويدر</t>
  </si>
  <si>
    <t>نور نصر</t>
  </si>
  <si>
    <t>نور فارس</t>
  </si>
  <si>
    <t>نور اللاذقاني</t>
  </si>
  <si>
    <t>نور الفريح</t>
  </si>
  <si>
    <t>نوار بوغا</t>
  </si>
  <si>
    <t>أيسر</t>
  </si>
  <si>
    <t>نغم انيس</t>
  </si>
  <si>
    <t>نرمين القطان</t>
  </si>
  <si>
    <t>ميس حماد</t>
  </si>
  <si>
    <t>ميس الحركه</t>
  </si>
  <si>
    <t>منى علوش</t>
  </si>
  <si>
    <t>منى خلف</t>
  </si>
  <si>
    <t>منال نورالدين</t>
  </si>
  <si>
    <t>ملاك العجمي</t>
  </si>
  <si>
    <t>مريم توتنجي</t>
  </si>
  <si>
    <t>مريانا هداد</t>
  </si>
  <si>
    <t>نده</t>
  </si>
  <si>
    <t>محمدلؤي الشالاتي</t>
  </si>
  <si>
    <t>احمدجمال</t>
  </si>
  <si>
    <t>محمداسامه القصاربني المرجي</t>
  </si>
  <si>
    <t>صافيناز</t>
  </si>
  <si>
    <t>محمد عمر موسى</t>
  </si>
  <si>
    <t>محمد عمر المحروس</t>
  </si>
  <si>
    <t>محمد عبد الرزاق الخطيب</t>
  </si>
  <si>
    <t>محمد شامل سنير</t>
  </si>
  <si>
    <t>محمد سعيد حسن</t>
  </si>
  <si>
    <t>سماح الاوتاني</t>
  </si>
  <si>
    <t>مجدالدين سوا</t>
  </si>
  <si>
    <t>عبيده سرور</t>
  </si>
  <si>
    <t>مجد قاسم</t>
  </si>
  <si>
    <t>هنا</t>
  </si>
  <si>
    <t>مايا محجوب</t>
  </si>
  <si>
    <t>محمدهادي</t>
  </si>
  <si>
    <t>لارة</t>
  </si>
  <si>
    <t>مايا سليمان</t>
  </si>
  <si>
    <t>هتاف</t>
  </si>
  <si>
    <t>مايا الشاطر</t>
  </si>
  <si>
    <t>لين رزق</t>
  </si>
  <si>
    <t>نجلاء المدني</t>
  </si>
  <si>
    <t>لورا محمد</t>
  </si>
  <si>
    <t>معاني</t>
  </si>
  <si>
    <t>لطيفه جباخانجي</t>
  </si>
  <si>
    <t>لجين عجيب</t>
  </si>
  <si>
    <t>لجين الحمصي</t>
  </si>
  <si>
    <t>محمد جاسم</t>
  </si>
  <si>
    <t>لبابه البنيان</t>
  </si>
  <si>
    <t>لانا شليويط</t>
  </si>
  <si>
    <t>لانا العلي الجمعه</t>
  </si>
  <si>
    <t>كوثرمحمد</t>
  </si>
  <si>
    <t>فاطمه الحبال</t>
  </si>
  <si>
    <t>عبد الصمد</t>
  </si>
  <si>
    <t>فاطمة الحسين</t>
  </si>
  <si>
    <t>غيداء شعبان</t>
  </si>
  <si>
    <t>ذكيه</t>
  </si>
  <si>
    <t>غنى  حريدين</t>
  </si>
  <si>
    <t>غفران رسلان</t>
  </si>
  <si>
    <t>غرام بلان</t>
  </si>
  <si>
    <t>عمران سمو</t>
  </si>
  <si>
    <t>علياء الحبش</t>
  </si>
  <si>
    <t>علي الحجل</t>
  </si>
  <si>
    <t>على طليعة</t>
  </si>
  <si>
    <t>علا الحفار الحبال</t>
  </si>
  <si>
    <t>عبير قنبرجي</t>
  </si>
  <si>
    <t>صليحة قبراوي</t>
  </si>
  <si>
    <t>صفا عبد الجليل</t>
  </si>
  <si>
    <t>آسيا</t>
  </si>
  <si>
    <t>صباح الخطيب</t>
  </si>
  <si>
    <t>صبا عبدالهادي</t>
  </si>
  <si>
    <t>صبا أبو سعدى</t>
  </si>
  <si>
    <t>شذى بقله</t>
  </si>
  <si>
    <t>شام الحسين عزام</t>
  </si>
  <si>
    <t>سيدرا شله</t>
  </si>
  <si>
    <t>سهام قاسم</t>
  </si>
  <si>
    <t>سنا جامع</t>
  </si>
  <si>
    <t>سميرة شبعاني</t>
  </si>
  <si>
    <t>سمر نادر</t>
  </si>
  <si>
    <t>سمر بردان</t>
  </si>
  <si>
    <t>سمر الغزي</t>
  </si>
  <si>
    <t>سلاف عاقل</t>
  </si>
  <si>
    <t>سعاد بقله</t>
  </si>
  <si>
    <t>محروس</t>
  </si>
  <si>
    <t>سدره النعسان</t>
  </si>
  <si>
    <t>ساره الحتاوي</t>
  </si>
  <si>
    <t>سارة هلال</t>
  </si>
  <si>
    <t>زينب زيفه</t>
  </si>
  <si>
    <t>ريم نورالدين</t>
  </si>
  <si>
    <t>ريم علي</t>
  </si>
  <si>
    <t>ريم حسن</t>
  </si>
  <si>
    <t>ريم البيطار</t>
  </si>
  <si>
    <t>والدتهاسعاد</t>
  </si>
  <si>
    <t>ريم ابراهيم</t>
  </si>
  <si>
    <t>رؤى عثمان</t>
  </si>
  <si>
    <t>رؤى سريول</t>
  </si>
  <si>
    <t>رولا البغدادي</t>
  </si>
  <si>
    <t>روان صبان</t>
  </si>
  <si>
    <t>روعة القدة</t>
  </si>
  <si>
    <t>رهف مستو</t>
  </si>
  <si>
    <t>رنيم زهره</t>
  </si>
  <si>
    <t>رنيم الغزي</t>
  </si>
  <si>
    <t>رنا غنيمه</t>
  </si>
  <si>
    <t>رغد صبيح</t>
  </si>
  <si>
    <t>رغد ايبو</t>
  </si>
  <si>
    <t>ايمان ضعضي</t>
  </si>
  <si>
    <t>رغد المحاميد</t>
  </si>
  <si>
    <t>رزان عثمان</t>
  </si>
  <si>
    <t>ربى الخضر</t>
  </si>
  <si>
    <t>رياق</t>
  </si>
  <si>
    <t>ربا القنطار</t>
  </si>
  <si>
    <t>ربا الحديدي</t>
  </si>
  <si>
    <t>راميا خشه</t>
  </si>
  <si>
    <t>رامه شحادة</t>
  </si>
  <si>
    <t>راما الحسيني</t>
  </si>
  <si>
    <t>ديالا بكر</t>
  </si>
  <si>
    <t>خوله قريش</t>
  </si>
  <si>
    <t>خلود الفاكياني البكا</t>
  </si>
  <si>
    <t>مؤمنا</t>
  </si>
  <si>
    <t>خديجه الحجه</t>
  </si>
  <si>
    <t>حلا شورى</t>
  </si>
  <si>
    <t>حلا الحمدان</t>
  </si>
  <si>
    <t>حبيبه الحناوي</t>
  </si>
  <si>
    <t>جميله الحاجي</t>
  </si>
  <si>
    <t>نمر</t>
  </si>
  <si>
    <t>جلال العوض</t>
  </si>
  <si>
    <t>جعفر معتوق</t>
  </si>
  <si>
    <t>جاكلين الحاره</t>
  </si>
  <si>
    <t>ثراء بكور</t>
  </si>
  <si>
    <t>تيما رضوان</t>
  </si>
  <si>
    <t>تمام مصا</t>
  </si>
  <si>
    <t>عارفه</t>
  </si>
  <si>
    <t>تسنيم عجاج</t>
  </si>
  <si>
    <t>تسنيم عتال</t>
  </si>
  <si>
    <t>تسنيم سريول</t>
  </si>
  <si>
    <t>تسنيم الرجال</t>
  </si>
  <si>
    <t>نيبال</t>
  </si>
  <si>
    <t>تبارك ابراهيم</t>
  </si>
  <si>
    <t>تالا العريضي</t>
  </si>
  <si>
    <t>بيسان الشاطر</t>
  </si>
  <si>
    <t>بيان سليمان</t>
  </si>
  <si>
    <t>بيان زعيتر</t>
  </si>
  <si>
    <t>بيان الحسن</t>
  </si>
  <si>
    <t>ثميه</t>
  </si>
  <si>
    <t>بهاء حجوبة</t>
  </si>
  <si>
    <t>رداح</t>
  </si>
  <si>
    <t>بشرى عباس</t>
  </si>
  <si>
    <t>بتول كاظم</t>
  </si>
  <si>
    <t>بتول الحبش</t>
  </si>
  <si>
    <t>معتزبالله</t>
  </si>
  <si>
    <t>آيه شعبان</t>
  </si>
  <si>
    <t>آلاء</t>
  </si>
  <si>
    <t>آيه الخطيب ابو فخر</t>
  </si>
  <si>
    <t>مريانا</t>
  </si>
  <si>
    <t>آية الجمال</t>
  </si>
  <si>
    <t>نسيبه السقطي</t>
  </si>
  <si>
    <t>آمنه معسعس</t>
  </si>
  <si>
    <t>مروى</t>
  </si>
  <si>
    <t>آرام القنطار</t>
  </si>
  <si>
    <t>أمل جولان</t>
  </si>
  <si>
    <t>إيمان المعذر</t>
  </si>
  <si>
    <t>ايه عماد</t>
  </si>
  <si>
    <t>ايه النجار</t>
  </si>
  <si>
    <t>ايناس درخباني</t>
  </si>
  <si>
    <t>الاء يوسف</t>
  </si>
  <si>
    <t>مجدي</t>
  </si>
  <si>
    <t>اسراء عبيد</t>
  </si>
  <si>
    <t>اسامه الدالاتي</t>
  </si>
  <si>
    <t>اريج رزق</t>
  </si>
  <si>
    <t>اخلاص عبدالله</t>
  </si>
  <si>
    <t>احمد العقايله</t>
  </si>
  <si>
    <t>اثريه</t>
  </si>
  <si>
    <t>استنفاذ24-25</t>
  </si>
  <si>
    <t>استنفذ في الفصل الأول 24-25</t>
  </si>
  <si>
    <t>الواحه</t>
  </si>
  <si>
    <t>بقعسم</t>
  </si>
  <si>
    <t>شعارة</t>
  </si>
  <si>
    <t>عاشق عمر</t>
  </si>
  <si>
    <t>فنزويلا</t>
  </si>
  <si>
    <t>الحسينينة</t>
  </si>
  <si>
    <t>رأسالمعره</t>
  </si>
  <si>
    <t>16-7-2006</t>
  </si>
  <si>
    <t>عدبس</t>
  </si>
  <si>
    <t>كحيل</t>
  </si>
  <si>
    <t>عريقه</t>
  </si>
  <si>
    <t>عين حلاقيم</t>
  </si>
  <si>
    <t>عمارة</t>
  </si>
  <si>
    <t>22/12/1977</t>
  </si>
  <si>
    <t>20.7.2006</t>
  </si>
  <si>
    <t>خان ارنبه</t>
  </si>
  <si>
    <t>دمسق</t>
  </si>
  <si>
    <t>حزه</t>
  </si>
  <si>
    <t>رضمية اللواء</t>
  </si>
  <si>
    <t>دير عدس</t>
  </si>
  <si>
    <t>دمشق - مخيم اليرموك</t>
  </si>
  <si>
    <t xml:space="preserve">الفلسطينية </t>
  </si>
  <si>
    <t>خربة السودا</t>
  </si>
  <si>
    <t>ديماس</t>
  </si>
  <si>
    <t>الدرباسية</t>
  </si>
  <si>
    <t>ملح</t>
  </si>
  <si>
    <t>الجروية</t>
  </si>
  <si>
    <t>سبينه</t>
  </si>
  <si>
    <t>الاصلحا</t>
  </si>
  <si>
    <t>جازان</t>
  </si>
  <si>
    <t>ذنيبة</t>
  </si>
  <si>
    <t>العربية  السورية</t>
  </si>
  <si>
    <t>اليعربية</t>
  </si>
  <si>
    <t>Damascus</t>
  </si>
  <si>
    <t>العربية سورية</t>
  </si>
  <si>
    <t>كوكو</t>
  </si>
  <si>
    <t>الميادين</t>
  </si>
  <si>
    <t>الصالحية</t>
  </si>
  <si>
    <t>30/6/1987</t>
  </si>
  <si>
    <t>المعوانه</t>
  </si>
  <si>
    <t>عين حور</t>
  </si>
  <si>
    <t xml:space="preserve"> ام الرمان</t>
  </si>
  <si>
    <t>أردنية</t>
  </si>
  <si>
    <t>القطيفه</t>
  </si>
  <si>
    <t>المقروصه</t>
  </si>
  <si>
    <t>نبع الصخر</t>
  </si>
  <si>
    <t>حرجلة</t>
  </si>
  <si>
    <t xml:space="preserve">العربية السوريةة </t>
  </si>
  <si>
    <t>سلوك</t>
  </si>
  <si>
    <t>18/2/2002</t>
  </si>
  <si>
    <t>.زبداني</t>
  </si>
  <si>
    <t>ahmed Alqayia</t>
  </si>
  <si>
    <t>Hosni</t>
  </si>
  <si>
    <t>Athria</t>
  </si>
  <si>
    <t>Alshikh mskin</t>
  </si>
  <si>
    <t>Iklas Abd Alah</t>
  </si>
  <si>
    <t>Jamal</t>
  </si>
  <si>
    <t>Zaynab</t>
  </si>
  <si>
    <t>Daraa</t>
  </si>
  <si>
    <t>Arij RAZYK</t>
  </si>
  <si>
    <t>Ahmad</t>
  </si>
  <si>
    <t>Samera</t>
  </si>
  <si>
    <t>Damascos</t>
  </si>
  <si>
    <t>Osama  Aldalati</t>
  </si>
  <si>
    <t>Khaled</t>
  </si>
  <si>
    <t>Ranya Alayyaa</t>
  </si>
  <si>
    <t>Israa Abeed</t>
  </si>
  <si>
    <t>Mohamad Monzer</t>
  </si>
  <si>
    <t>Nisreen</t>
  </si>
  <si>
    <t>Altal</t>
  </si>
  <si>
    <t>Alaa Youssef</t>
  </si>
  <si>
    <t>Majde</t>
  </si>
  <si>
    <t>sakia</t>
  </si>
  <si>
    <t>Alwaha</t>
  </si>
  <si>
    <t>Enas Darkhabani</t>
  </si>
  <si>
    <t>osamah</t>
  </si>
  <si>
    <t>zuhrieh</t>
  </si>
  <si>
    <t>aya alnajar</t>
  </si>
  <si>
    <t>mohamad hasan</t>
  </si>
  <si>
    <t>eman</t>
  </si>
  <si>
    <t>damascus</t>
  </si>
  <si>
    <t>Aya Emad</t>
  </si>
  <si>
    <t>bassam</t>
  </si>
  <si>
    <t>Najwa</t>
  </si>
  <si>
    <t>eman al mazer</t>
  </si>
  <si>
    <t>mohmad</t>
  </si>
  <si>
    <t>douha</t>
  </si>
  <si>
    <t>amal golan</t>
  </si>
  <si>
    <t>youssef</t>
  </si>
  <si>
    <t>amina</t>
  </si>
  <si>
    <t>Ayham Albarouki</t>
  </si>
  <si>
    <t>Nidal</t>
  </si>
  <si>
    <t>Zakiah</t>
  </si>
  <si>
    <t>Alswidaa</t>
  </si>
  <si>
    <t>aram alkountar</t>
  </si>
  <si>
    <t>nabeel</t>
  </si>
  <si>
    <t>rodaina</t>
  </si>
  <si>
    <t>swaida</t>
  </si>
  <si>
    <t>Alaa Alkhatib</t>
  </si>
  <si>
    <t xml:space="preserve">Ibrahim </t>
  </si>
  <si>
    <t>Huda</t>
  </si>
  <si>
    <t>Amena Maseis</t>
  </si>
  <si>
    <t>Abdolrahman</t>
  </si>
  <si>
    <t>Marwaa</t>
  </si>
  <si>
    <t>Alnabk</t>
  </si>
  <si>
    <t>Aya aljammal</t>
  </si>
  <si>
    <t>samer</t>
  </si>
  <si>
    <t>Nosayba Alsakati</t>
  </si>
  <si>
    <t>aya alhateeb abo fakher</t>
  </si>
  <si>
    <t>deyaa</t>
  </si>
  <si>
    <t>meryana</t>
  </si>
  <si>
    <t>Aya  Shaaban</t>
  </si>
  <si>
    <t>Adullatf</t>
  </si>
  <si>
    <t>Alaa</t>
  </si>
  <si>
    <t>Batool Alhabash</t>
  </si>
  <si>
    <t>Moutazbillah</t>
  </si>
  <si>
    <t>Eman</t>
  </si>
  <si>
    <t>batool kazem</t>
  </si>
  <si>
    <t>mohsen</t>
  </si>
  <si>
    <t>dalal</t>
  </si>
  <si>
    <t>kaber alset</t>
  </si>
  <si>
    <t>AAA BBB</t>
  </si>
  <si>
    <t>DDD</t>
  </si>
  <si>
    <t>EEE</t>
  </si>
  <si>
    <t>FFF</t>
  </si>
  <si>
    <t>Bahaa Rajoba</t>
  </si>
  <si>
    <t>Radah</t>
  </si>
  <si>
    <t>byan al hasan</t>
  </si>
  <si>
    <t>khaled</t>
  </si>
  <si>
    <t>thumia</t>
  </si>
  <si>
    <t>hama</t>
  </si>
  <si>
    <t>bayann Solimann</t>
  </si>
  <si>
    <t>Khames</t>
  </si>
  <si>
    <t>Nawal</t>
  </si>
  <si>
    <t>AAAAA AAAAA</t>
  </si>
  <si>
    <t>AAAA</t>
  </si>
  <si>
    <t>AAAAA</t>
  </si>
  <si>
    <t>tala  Alardy</t>
  </si>
  <si>
    <t>Salem</t>
  </si>
  <si>
    <t>Fadia</t>
  </si>
  <si>
    <t>taark  Ibrahem</t>
  </si>
  <si>
    <t>Naser</t>
  </si>
  <si>
    <t>Izdhar</t>
  </si>
  <si>
    <t>sbeana</t>
  </si>
  <si>
    <t>Tasneem Alrajal</t>
  </si>
  <si>
    <t>Maher</t>
  </si>
  <si>
    <t>Nibal</t>
  </si>
  <si>
    <t>Tasneem sreoel</t>
  </si>
  <si>
    <t>Ziad</t>
  </si>
  <si>
    <t>Naamat</t>
  </si>
  <si>
    <t>Doma</t>
  </si>
  <si>
    <t>Tasneem Attal</t>
  </si>
  <si>
    <t>Mohammed Jamal</t>
  </si>
  <si>
    <t>Amani</t>
  </si>
  <si>
    <t>Damascus Syria</t>
  </si>
  <si>
    <t>tasnem agag</t>
  </si>
  <si>
    <t>khaldon</t>
  </si>
  <si>
    <t>hanan</t>
  </si>
  <si>
    <t>Damascuse</t>
  </si>
  <si>
    <t>Tammam Massa</t>
  </si>
  <si>
    <t>Soliman</t>
  </si>
  <si>
    <t>Arefah</t>
  </si>
  <si>
    <t>Asheq Omar</t>
  </si>
  <si>
    <t>TAIMA  RADWOAN</t>
  </si>
  <si>
    <t>HIKAT</t>
  </si>
  <si>
    <t>MONA</t>
  </si>
  <si>
    <t>ALSOEDAA</t>
  </si>
  <si>
    <t>tharaa deab</t>
  </si>
  <si>
    <t>sharaa</t>
  </si>
  <si>
    <t>altal</t>
  </si>
  <si>
    <t>jaquelin</t>
  </si>
  <si>
    <t>ali</t>
  </si>
  <si>
    <t>fatma</t>
  </si>
  <si>
    <t>fanzwila</t>
  </si>
  <si>
    <t>Jafar  Matuq</t>
  </si>
  <si>
    <t>Nazem</t>
  </si>
  <si>
    <t>Ebtehal</t>
  </si>
  <si>
    <t>Jalal Alawad</t>
  </si>
  <si>
    <t>Mohammad</t>
  </si>
  <si>
    <t>Mariam</t>
  </si>
  <si>
    <t>gamilah alhagih</t>
  </si>
  <si>
    <t>nemar</t>
  </si>
  <si>
    <t>fatoum</t>
  </si>
  <si>
    <t>habiba alhenawee</t>
  </si>
  <si>
    <t>mohamad kamal</t>
  </si>
  <si>
    <t>safieh</t>
  </si>
  <si>
    <t>Hala Alhamdan</t>
  </si>
  <si>
    <t>Ryad</t>
  </si>
  <si>
    <t>Dnia</t>
  </si>
  <si>
    <t>Jaramana</t>
  </si>
  <si>
    <t>hala shora</t>
  </si>
  <si>
    <t>mohamad mohanad</t>
  </si>
  <si>
    <t>enas</t>
  </si>
  <si>
    <t>khadega alhaja</t>
  </si>
  <si>
    <t>gamela</t>
  </si>
  <si>
    <t>KHOLOD ALFAKEANI</t>
  </si>
  <si>
    <t>MOHAMMAD KHER</t>
  </si>
  <si>
    <t>MOAMENA</t>
  </si>
  <si>
    <t>Khawla Kourish</t>
  </si>
  <si>
    <t>Hamoud</t>
  </si>
  <si>
    <t>aama</t>
  </si>
  <si>
    <t>Deala baker</t>
  </si>
  <si>
    <t>amal</t>
  </si>
  <si>
    <t>RAMA ALHOSAINY</t>
  </si>
  <si>
    <t xml:space="preserve">YOUSEF </t>
  </si>
  <si>
    <t>NAJLAA</t>
  </si>
  <si>
    <t xml:space="preserve">DAMASCUS </t>
  </si>
  <si>
    <t>Rama shahada</t>
  </si>
  <si>
    <t>Radwan</t>
  </si>
  <si>
    <t>Maha</t>
  </si>
  <si>
    <t>ramya kheshe</t>
  </si>
  <si>
    <t>farok</t>
  </si>
  <si>
    <t>falaak</t>
  </si>
  <si>
    <t>Ruba AL Hadidi</t>
  </si>
  <si>
    <t>Tahseen</t>
  </si>
  <si>
    <t>Shamasa</t>
  </si>
  <si>
    <t>HASAKA</t>
  </si>
  <si>
    <t>roba alkontar</t>
  </si>
  <si>
    <t>akram</t>
  </si>
  <si>
    <t>sabah</t>
  </si>
  <si>
    <t>Ruba Alkhader</t>
  </si>
  <si>
    <t>Salman</t>
  </si>
  <si>
    <t>Rayak</t>
  </si>
  <si>
    <t>Hama</t>
  </si>
  <si>
    <t>razan othman</t>
  </si>
  <si>
    <t>mazen</t>
  </si>
  <si>
    <t>maleka</t>
  </si>
  <si>
    <t>RAGHAD ALMHAMED</t>
  </si>
  <si>
    <t>ADEL</t>
  </si>
  <si>
    <t>.GHSON</t>
  </si>
  <si>
    <t>KHEL</t>
  </si>
  <si>
    <t>RAGHD AEBO</t>
  </si>
  <si>
    <t>READ</t>
  </si>
  <si>
    <t>EMAN</t>
  </si>
  <si>
    <t>raghad sbeh</t>
  </si>
  <si>
    <t>waael</t>
  </si>
  <si>
    <t>yasmen</t>
  </si>
  <si>
    <t>damascuse</t>
  </si>
  <si>
    <t>Reenad Troudi</t>
  </si>
  <si>
    <t>Ezzat</t>
  </si>
  <si>
    <t>Zahira</t>
  </si>
  <si>
    <t>Swaida</t>
  </si>
  <si>
    <t>RANEEM ALGHZAZZE</t>
  </si>
  <si>
    <t>KHALED</t>
  </si>
  <si>
    <t>HALA</t>
  </si>
  <si>
    <t>QARA</t>
  </si>
  <si>
    <t>raeem  zahra</t>
  </si>
  <si>
    <t>mofid zahra</t>
  </si>
  <si>
    <t>ahaida resla</t>
  </si>
  <si>
    <t>dmasks</t>
  </si>
  <si>
    <t>Rahaf Mesto</t>
  </si>
  <si>
    <t>Qassem</t>
  </si>
  <si>
    <t>somia</t>
  </si>
  <si>
    <t>Yarmouk camp</t>
  </si>
  <si>
    <t>RAWAN SABAN</t>
  </si>
  <si>
    <t>AHMAD</t>
  </si>
  <si>
    <t>RAWA</t>
  </si>
  <si>
    <t>roula albgdady</t>
  </si>
  <si>
    <t>maged</t>
  </si>
  <si>
    <t>houda</t>
  </si>
  <si>
    <t>damscus</t>
  </si>
  <si>
    <t>Rouaa Sreoel</t>
  </si>
  <si>
    <t>ROAA OTHMAN</t>
  </si>
  <si>
    <t>HATHM</t>
  </si>
  <si>
    <t>HAIAT</t>
  </si>
  <si>
    <t>HOMS</t>
  </si>
  <si>
    <t>reem albitar</t>
  </si>
  <si>
    <t>ameen</t>
  </si>
  <si>
    <t>suad</t>
  </si>
  <si>
    <t>REEM HASAN</t>
  </si>
  <si>
    <t xml:space="preserve"> reem ali</t>
  </si>
  <si>
    <t>mahmoud</t>
  </si>
  <si>
    <t>sanaa</t>
  </si>
  <si>
    <t>suburban Damascus</t>
  </si>
  <si>
    <t>Reem  Noor Aldin</t>
  </si>
  <si>
    <t>Bodoor</t>
  </si>
  <si>
    <t>sqba</t>
  </si>
  <si>
    <t>reman ayoud</t>
  </si>
  <si>
    <t>basema</t>
  </si>
  <si>
    <t>zeab zefa</t>
  </si>
  <si>
    <t>ahmad</t>
  </si>
  <si>
    <t>deaa</t>
  </si>
  <si>
    <t>sarah hlal</t>
  </si>
  <si>
    <t>talal</t>
  </si>
  <si>
    <t>maysoo</t>
  </si>
  <si>
    <t>alzhra</t>
  </si>
  <si>
    <t>sara hetwi</t>
  </si>
  <si>
    <t>rashid</t>
  </si>
  <si>
    <t>nada</t>
  </si>
  <si>
    <t>doma</t>
  </si>
  <si>
    <t>sedra Nasan</t>
  </si>
  <si>
    <t>Muhamad</t>
  </si>
  <si>
    <t>Basima</t>
  </si>
  <si>
    <t>Souaad Bakla</t>
  </si>
  <si>
    <t>Mahrous</t>
  </si>
  <si>
    <t>Iman</t>
  </si>
  <si>
    <t>Sulaf Akel</t>
  </si>
  <si>
    <t>Mohamad</t>
  </si>
  <si>
    <t>Mai</t>
  </si>
  <si>
    <t>Jableh</t>
  </si>
  <si>
    <t>Samar AL-Ghazzi</t>
  </si>
  <si>
    <t>Hussien</t>
  </si>
  <si>
    <t>Hamda</t>
  </si>
  <si>
    <t>samar bardan</t>
  </si>
  <si>
    <t>mhd ead</t>
  </si>
  <si>
    <t>madeha</t>
  </si>
  <si>
    <t>damas</t>
  </si>
  <si>
    <t>Samar NADER</t>
  </si>
  <si>
    <t>MHD</t>
  </si>
  <si>
    <t>Bushra</t>
  </si>
  <si>
    <t>samira shabani</t>
  </si>
  <si>
    <t>mohammed</t>
  </si>
  <si>
    <t>seham</t>
  </si>
  <si>
    <t>sana jame</t>
  </si>
  <si>
    <t>hassan</t>
  </si>
  <si>
    <t>darin</t>
  </si>
  <si>
    <t>Siham  Kassem</t>
  </si>
  <si>
    <t>Ali</t>
  </si>
  <si>
    <t>Asmaa</t>
  </si>
  <si>
    <t>Harsta</t>
  </si>
  <si>
    <t>sozan barkat</t>
  </si>
  <si>
    <t>zaidan</t>
  </si>
  <si>
    <t>sherin</t>
  </si>
  <si>
    <t>damascos</t>
  </si>
  <si>
    <t>Sidra Shala</t>
  </si>
  <si>
    <t>Saaed</t>
  </si>
  <si>
    <t>Maryam</t>
  </si>
  <si>
    <t>Harasta</t>
  </si>
  <si>
    <t>SHAM AZZAM</t>
  </si>
  <si>
    <t>NAEEM</t>
  </si>
  <si>
    <t>HANAN</t>
  </si>
  <si>
    <t>SWAIDA</t>
  </si>
  <si>
    <t>shaza bakle</t>
  </si>
  <si>
    <t>abd alhakem</t>
  </si>
  <si>
    <t>ahlam</t>
  </si>
  <si>
    <t>siba aboseeda</t>
  </si>
  <si>
    <t>assed</t>
  </si>
  <si>
    <t>safaa</t>
  </si>
  <si>
    <t>swidaa</t>
  </si>
  <si>
    <t>Siba Abdulhadi</t>
  </si>
  <si>
    <t>Mahmoud</t>
  </si>
  <si>
    <t>Fatima</t>
  </si>
  <si>
    <t>Haza</t>
  </si>
  <si>
    <t>sabah Al khateb</t>
  </si>
  <si>
    <t>shakib</t>
  </si>
  <si>
    <t>Enaam</t>
  </si>
  <si>
    <t>safa abd aljalel</t>
  </si>
  <si>
    <t>abd alkareem</t>
  </si>
  <si>
    <t>asia</t>
  </si>
  <si>
    <t>deer adas</t>
  </si>
  <si>
    <t>saleha Qarawi</t>
  </si>
  <si>
    <t>Amar</t>
  </si>
  <si>
    <t>Faima</t>
  </si>
  <si>
    <t>Abeer Hossain</t>
  </si>
  <si>
    <t>Fidaa</t>
  </si>
  <si>
    <t>Basema</t>
  </si>
  <si>
    <t>oula Alhaffar Alhabbal</t>
  </si>
  <si>
    <t>Abeer kunbargi</t>
  </si>
  <si>
    <t>alaa taleaa</t>
  </si>
  <si>
    <t>shafeka</t>
  </si>
  <si>
    <t>ALI ALHAGL</t>
  </si>
  <si>
    <t>HASAN</t>
  </si>
  <si>
    <t>FADOWA</t>
  </si>
  <si>
    <t>Alyaa Alhabash</t>
  </si>
  <si>
    <t>Fadi</t>
  </si>
  <si>
    <t>Hiba</t>
  </si>
  <si>
    <t>Omran Samo</t>
  </si>
  <si>
    <t>Abdulhamid</t>
  </si>
  <si>
    <t>Mnawar</t>
  </si>
  <si>
    <t>Alhasaka</t>
  </si>
  <si>
    <t>gharam ballan</t>
  </si>
  <si>
    <t>amar</t>
  </si>
  <si>
    <t>ezdehar</t>
  </si>
  <si>
    <t>alsweda</t>
  </si>
  <si>
    <t>AAAA BBB</t>
  </si>
  <si>
    <t>EEEE</t>
  </si>
  <si>
    <t>FFFF</t>
  </si>
  <si>
    <t>ghena harayden</t>
  </si>
  <si>
    <t>mhmoud</t>
  </si>
  <si>
    <t>nsrin</t>
  </si>
  <si>
    <t>alread</t>
  </si>
  <si>
    <t>ghaidaa shaaban</t>
  </si>
  <si>
    <t>jamal</t>
  </si>
  <si>
    <t>zakiah</t>
  </si>
  <si>
    <t>aljrodiah</t>
  </si>
  <si>
    <t>Fatema  Alhouse</t>
  </si>
  <si>
    <t>Shaban</t>
  </si>
  <si>
    <t>Hameeda</t>
  </si>
  <si>
    <t>Idleb</t>
  </si>
  <si>
    <t>Fatima Ismael</t>
  </si>
  <si>
    <t>zuhair</t>
  </si>
  <si>
    <t>Hunan</t>
  </si>
  <si>
    <t>fatemah alhabal</t>
  </si>
  <si>
    <t>abd alsamad</t>
  </si>
  <si>
    <t>mona</t>
  </si>
  <si>
    <t>kawthar abdalfattah</t>
  </si>
  <si>
    <t>mohammad</t>
  </si>
  <si>
    <t>bayan</t>
  </si>
  <si>
    <t>saqba</t>
  </si>
  <si>
    <t>LANA ALALI ALGHMAA</t>
  </si>
  <si>
    <t>TGHRED</t>
  </si>
  <si>
    <t>SBENH</t>
  </si>
  <si>
    <t>LANA SHLEWET</t>
  </si>
  <si>
    <t>FADEL</t>
  </si>
  <si>
    <t>REMA</t>
  </si>
  <si>
    <t>lubaba</t>
  </si>
  <si>
    <t>aehad</t>
  </si>
  <si>
    <t>alrafid</t>
  </si>
  <si>
    <t>Lujain Alhomse</t>
  </si>
  <si>
    <t>Mohammed</t>
  </si>
  <si>
    <t>Sawsan</t>
  </si>
  <si>
    <t>lujain ajib</t>
  </si>
  <si>
    <t>malek</t>
  </si>
  <si>
    <t>samar</t>
  </si>
  <si>
    <t>latifa jabakhanji</t>
  </si>
  <si>
    <t>wael</t>
  </si>
  <si>
    <t xml:space="preserve">sherin </t>
  </si>
  <si>
    <t>lora  mohammad</t>
  </si>
  <si>
    <t>saleh</t>
  </si>
  <si>
    <t>maean</t>
  </si>
  <si>
    <t>tartous</t>
  </si>
  <si>
    <t>Leen Razek</t>
  </si>
  <si>
    <t>Omran</t>
  </si>
  <si>
    <t>Najlaa</t>
  </si>
  <si>
    <t>MAYA ALSHATER</t>
  </si>
  <si>
    <t>AKRAM</t>
  </si>
  <si>
    <t>MANAL</t>
  </si>
  <si>
    <t>GAZAN</t>
  </si>
  <si>
    <t>Maya Hamoud</t>
  </si>
  <si>
    <t>BASEM</t>
  </si>
  <si>
    <t>Randa</t>
  </si>
  <si>
    <t>maya soleman</t>
  </si>
  <si>
    <t>htaf</t>
  </si>
  <si>
    <t>maya mahjoub</t>
  </si>
  <si>
    <t>mhd hadi</t>
  </si>
  <si>
    <t>lara</t>
  </si>
  <si>
    <t>Maya Younes</t>
  </si>
  <si>
    <t>Abeer</t>
  </si>
  <si>
    <t>Tartous</t>
  </si>
  <si>
    <t>Majd Kassem</t>
  </si>
  <si>
    <t>Hesham</t>
  </si>
  <si>
    <t>Hana</t>
  </si>
  <si>
    <t>majad al-deen BBB</t>
  </si>
  <si>
    <t>ghanm</t>
  </si>
  <si>
    <t>aobida</t>
  </si>
  <si>
    <t>Mohamed saed hasan</t>
  </si>
  <si>
    <t>ahmed</t>
  </si>
  <si>
    <t>samah</t>
  </si>
  <si>
    <t>al yaarubia</t>
  </si>
  <si>
    <t>MOUHAMAD SHAMEL SNER</t>
  </si>
  <si>
    <t>SOMEA</t>
  </si>
  <si>
    <t>DOMA</t>
  </si>
  <si>
    <t>Mohammad Abd Alrazzak  Alkhatíb</t>
  </si>
  <si>
    <t>Ibrahim</t>
  </si>
  <si>
    <t>mohamed omar almahrous</t>
  </si>
  <si>
    <t>gheyath</t>
  </si>
  <si>
    <t>hia</t>
  </si>
  <si>
    <t>dmas</t>
  </si>
  <si>
    <t>MHD MOUSA</t>
  </si>
  <si>
    <t>OMAR</t>
  </si>
  <si>
    <t>ZAINAB</t>
  </si>
  <si>
    <t>mohmad mohmad</t>
  </si>
  <si>
    <t>abdo</t>
  </si>
  <si>
    <t>bshera</t>
  </si>
  <si>
    <t>Mohammad Osama Alqasar bani almargh</t>
  </si>
  <si>
    <t>Maged</t>
  </si>
  <si>
    <t>Safinaz</t>
  </si>
  <si>
    <t>MHD Louay Alshalaty</t>
  </si>
  <si>
    <t>Ahmad Jamal</t>
  </si>
  <si>
    <t>Haadi</t>
  </si>
  <si>
    <t>Marah al kateb</t>
  </si>
  <si>
    <t>Maryam Totanji</t>
  </si>
  <si>
    <t>Akram</t>
  </si>
  <si>
    <t>Nahed</t>
  </si>
  <si>
    <t>mlak alajme</t>
  </si>
  <si>
    <t>rweda</t>
  </si>
  <si>
    <t>Manal NourAldeen</t>
  </si>
  <si>
    <t>Adnan</t>
  </si>
  <si>
    <t>Tahane</t>
  </si>
  <si>
    <t>Mona Khalaf</t>
  </si>
  <si>
    <t>Hussen</t>
  </si>
  <si>
    <t>Douia</t>
  </si>
  <si>
    <t>sbena</t>
  </si>
  <si>
    <t>mona aloush</t>
  </si>
  <si>
    <t>mahmod</t>
  </si>
  <si>
    <t>rateba</t>
  </si>
  <si>
    <t>Mais Alharakah</t>
  </si>
  <si>
    <t>Monzer</t>
  </si>
  <si>
    <t>Raghdaa</t>
  </si>
  <si>
    <t>mais Hammad</t>
  </si>
  <si>
    <t>Mwafaq</t>
  </si>
  <si>
    <t>nemat</t>
  </si>
  <si>
    <t>mays deeb</t>
  </si>
  <si>
    <t>siba</t>
  </si>
  <si>
    <t>nermen</t>
  </si>
  <si>
    <t>soheel</t>
  </si>
  <si>
    <t>basma</t>
  </si>
  <si>
    <t>Nagham Anees</t>
  </si>
  <si>
    <t>Hasan</t>
  </si>
  <si>
    <t>Amna</t>
  </si>
  <si>
    <t>nawwar bogha</t>
  </si>
  <si>
    <t>aysar</t>
  </si>
  <si>
    <t>NOUR ALFREG</t>
  </si>
  <si>
    <t>SAME</t>
  </si>
  <si>
    <t>KHOLA</t>
  </si>
  <si>
    <t>ALMEADEN</t>
  </si>
  <si>
    <t>noor al-tkhany</t>
  </si>
  <si>
    <t>abdulrahman</t>
  </si>
  <si>
    <t>hiffan</t>
  </si>
  <si>
    <t>Nour  Issa</t>
  </si>
  <si>
    <t>Wafek</t>
  </si>
  <si>
    <t>nour fares</t>
  </si>
  <si>
    <t>ryad</t>
  </si>
  <si>
    <t>ibtesam</t>
  </si>
  <si>
    <t>Nour Nasr</t>
  </si>
  <si>
    <t>NADYA</t>
  </si>
  <si>
    <t>DER ALZour</t>
  </si>
  <si>
    <t>nour kouider</t>
  </si>
  <si>
    <t>kalrd</t>
  </si>
  <si>
    <t>majida</t>
  </si>
  <si>
    <t>Nour Alhouda Hosen</t>
  </si>
  <si>
    <t>Loae</t>
  </si>
  <si>
    <t>Rozleen</t>
  </si>
  <si>
    <t>HIBA KIBABI</t>
  </si>
  <si>
    <t>MARWAN</t>
  </si>
  <si>
    <t>SOUAD</t>
  </si>
  <si>
    <t>Hiba Alsaleh</t>
  </si>
  <si>
    <t>Manhal</t>
  </si>
  <si>
    <t>Salha</t>
  </si>
  <si>
    <t>Hiba Zein Eddin</t>
  </si>
  <si>
    <t>Mohamad Munir</t>
  </si>
  <si>
    <t>Rushdieh</t>
  </si>
  <si>
    <t>Hiba Othman</t>
  </si>
  <si>
    <t>Morshed</t>
  </si>
  <si>
    <t>Noura</t>
  </si>
  <si>
    <t>Ain hour</t>
  </si>
  <si>
    <t>hamsa Aljaer</t>
  </si>
  <si>
    <t>Nadim</t>
  </si>
  <si>
    <t>Shafiqa</t>
  </si>
  <si>
    <t>Alsiweda</t>
  </si>
  <si>
    <t>hanaa almoshashaa</t>
  </si>
  <si>
    <t>basam</t>
  </si>
  <si>
    <t>dina</t>
  </si>
  <si>
    <t>syria</t>
  </si>
  <si>
    <t>Hanadi Yiussef</t>
  </si>
  <si>
    <t>Bassam</t>
  </si>
  <si>
    <t>Badria</t>
  </si>
  <si>
    <t>Haya Alzamtly</t>
  </si>
  <si>
    <t>Wdean</t>
  </si>
  <si>
    <t>HIAM ALZEER</t>
  </si>
  <si>
    <t>ABD ALWHAB</t>
  </si>
  <si>
    <t>WEDAD</t>
  </si>
  <si>
    <t>alktife</t>
  </si>
  <si>
    <t>wethab  Taleea</t>
  </si>
  <si>
    <t>Siah</t>
  </si>
  <si>
    <t>Soaad</t>
  </si>
  <si>
    <t>Almakriusa</t>
  </si>
  <si>
    <t>Watfa Aldakhil</t>
  </si>
  <si>
    <t>Sakhria</t>
  </si>
  <si>
    <t>Alkonaetra</t>
  </si>
  <si>
    <t>Wafaa Alkordi</t>
  </si>
  <si>
    <t>Omar</t>
  </si>
  <si>
    <t>Ebtisam</t>
  </si>
  <si>
    <t>Harjala</t>
  </si>
  <si>
    <t>Waffa meri</t>
  </si>
  <si>
    <t>mhd</t>
  </si>
  <si>
    <t>masraah</t>
  </si>
  <si>
    <t>Altall</t>
  </si>
  <si>
    <t>walaa bakle</t>
  </si>
  <si>
    <t>walaa totanje</t>
  </si>
  <si>
    <t>WAHEBA ALAESA</t>
  </si>
  <si>
    <t>ABD ALWAHAB</t>
  </si>
  <si>
    <t>FHMIA</t>
  </si>
  <si>
    <t>SALWK</t>
  </si>
  <si>
    <t>Yara kharma</t>
  </si>
  <si>
    <t>kaes</t>
  </si>
  <si>
    <t>fidaa</t>
  </si>
  <si>
    <t>aaaaa aaaa</t>
  </si>
  <si>
    <t>aaa</t>
  </si>
  <si>
    <t>noha almaghrebi</t>
  </si>
  <si>
    <t>gassem</t>
  </si>
  <si>
    <t>mariam</t>
  </si>
  <si>
    <t>zabadani</t>
  </si>
  <si>
    <t>hutaf akil</t>
  </si>
  <si>
    <t>farid</t>
  </si>
  <si>
    <t>laila</t>
  </si>
  <si>
    <t>raef damasous</t>
  </si>
  <si>
    <t>amina akil</t>
  </si>
  <si>
    <t>nebal slaman</t>
  </si>
  <si>
    <t>mhammad</t>
  </si>
  <si>
    <t>manal</t>
  </si>
  <si>
    <t>إعادة ارتباط بسبب الثورة</t>
  </si>
  <si>
    <t>إعادة ارتباط بسبب الثورة من ف1 24-25</t>
  </si>
  <si>
    <t>اعادة ارتباط بسبب الثورة</t>
  </si>
  <si>
    <t>الفصل الأول 2024-2025</t>
  </si>
  <si>
    <t>مراجعة الشؤون</t>
  </si>
  <si>
    <r>
      <t xml:space="preserve">ثم تسليم استمارة التسجيل مع إيصال المصرف إلى شؤون طلاب الترجمة - كلية الآداب - الطابق الأول جانب بناء الجغرافية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</si>
</sst>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09" x14ac:knownFonts="1">
    <font>
      <sz val="11"/>
      <color theme="1"/>
      <name val="Arial"/>
      <family val="2"/>
      <scheme val="minor"/>
    </font>
    <font>
      <sz val="11"/>
      <color theme="1"/>
      <name val="Arial"/>
      <family val="2"/>
      <charset val="178"/>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b/>
      <sz val="14"/>
      <name val="Arial"/>
      <family val="2"/>
    </font>
    <font>
      <sz val="14"/>
      <name val="Arial"/>
      <family val="2"/>
    </font>
    <font>
      <sz val="10"/>
      <color indexed="8"/>
      <name val="Arial"/>
      <family val="2"/>
    </font>
    <font>
      <sz val="11"/>
      <color indexed="8"/>
      <name val="Calibri"/>
      <family val="2"/>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theme="1"/>
      <name val="Arial"/>
      <family val="2"/>
      <charset val="178"/>
    </font>
    <font>
      <sz val="11"/>
      <color rgb="FFFF0000"/>
      <name val="Arial"/>
      <family val="2"/>
      <charset val="178"/>
    </font>
    <font>
      <sz val="11"/>
      <color rgb="FF000000"/>
      <name val="Calibri"/>
      <family val="2"/>
    </font>
    <font>
      <sz val="11"/>
      <color theme="1"/>
      <name val="Arial"/>
      <family val="2"/>
      <scheme val="minor"/>
    </font>
    <font>
      <sz val="12"/>
      <color theme="1"/>
      <name val="Sakkal Majalla"/>
    </font>
    <font>
      <b/>
      <sz val="18"/>
      <color theme="0"/>
      <name val="Arial"/>
      <family val="2"/>
      <scheme val="minor"/>
    </font>
    <font>
      <sz val="11"/>
      <color theme="1"/>
      <name val="Arial"/>
      <family val="2"/>
      <charset val="178"/>
      <scheme val="minor"/>
    </font>
    <font>
      <sz val="16"/>
      <color theme="1"/>
      <name val="Arial"/>
      <family val="2"/>
      <scheme val="minor"/>
    </font>
  </fonts>
  <fills count="3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2DDDC"/>
        <bgColor rgb="FF000000"/>
      </patternFill>
    </fill>
    <fill>
      <patternFill patternType="solid">
        <fgColor rgb="FFFFFF00"/>
        <bgColor rgb="FF000000"/>
      </patternFill>
    </fill>
    <fill>
      <patternFill patternType="solid">
        <fgColor rgb="FFB8CCE4"/>
        <bgColor rgb="FF000000"/>
      </patternFill>
    </fill>
    <fill>
      <patternFill patternType="solid">
        <fgColor rgb="FFB6DDE8"/>
        <bgColor rgb="FF000000"/>
      </patternFill>
    </fill>
    <fill>
      <patternFill patternType="solid">
        <fgColor theme="7" tint="0.39997558519241921"/>
        <bgColor indexed="64"/>
      </patternFill>
    </fill>
    <fill>
      <patternFill patternType="solid">
        <fgColor rgb="FFFFFF00"/>
        <bgColor indexed="64"/>
      </patternFill>
    </fill>
  </fills>
  <borders count="16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
      <left/>
      <right/>
      <top style="thin">
        <color indexed="64"/>
      </top>
      <bottom style="thin">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94" fillId="0" borderId="0"/>
    <xf numFmtId="0" fontId="94" fillId="0" borderId="0"/>
    <xf numFmtId="0" fontId="100" fillId="0" borderId="0"/>
    <xf numFmtId="0" fontId="100" fillId="0" borderId="0"/>
    <xf numFmtId="0" fontId="100" fillId="0" borderId="0"/>
    <xf numFmtId="0" fontId="104" fillId="0" borderId="0"/>
    <xf numFmtId="0" fontId="94" fillId="0" borderId="0"/>
    <xf numFmtId="0" fontId="107" fillId="0" borderId="0"/>
  </cellStyleXfs>
  <cellXfs count="621">
    <xf numFmtId="0" fontId="0" fillId="0" borderId="0" xfId="0"/>
    <xf numFmtId="0" fontId="0" fillId="0" borderId="0" xfId="0" applyProtection="1">
      <protection hidden="1"/>
    </xf>
    <xf numFmtId="0" fontId="3"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4"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3" fillId="0" borderId="0" xfId="0" applyFont="1"/>
    <xf numFmtId="0" fontId="2" fillId="3" borderId="7"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11"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26" fillId="0" borderId="28" xfId="0" applyFont="1" applyBorder="1" applyAlignment="1">
      <alignment horizontal="center" vertical="center"/>
    </xf>
    <xf numFmtId="0" fontId="26" fillId="0" borderId="0" xfId="0" applyFont="1" applyAlignment="1">
      <alignment horizontal="center" vertical="center"/>
    </xf>
    <xf numFmtId="0" fontId="0" fillId="0" borderId="29" xfId="0" applyBorder="1" applyAlignment="1">
      <alignment vertical="center"/>
    </xf>
    <xf numFmtId="0" fontId="5"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5" fillId="6" borderId="0" xfId="0" applyFont="1" applyFill="1" applyAlignment="1" applyProtection="1">
      <alignment horizontal="center" vertical="center" textRotation="90"/>
      <protection hidden="1"/>
    </xf>
    <xf numFmtId="0" fontId="11" fillId="0" borderId="0" xfId="0" applyFont="1" applyProtection="1">
      <protection hidden="1"/>
    </xf>
    <xf numFmtId="0" fontId="0" fillId="0" borderId="0" xfId="0" applyAlignment="1">
      <alignment horizontal="center" vertical="center"/>
    </xf>
    <xf numFmtId="0" fontId="5" fillId="3" borderId="0" xfId="0" applyFont="1" applyFill="1" applyAlignment="1" applyProtection="1">
      <alignment horizontal="center" vertical="center"/>
      <protection hidden="1"/>
    </xf>
    <xf numFmtId="0" fontId="0" fillId="0" borderId="38" xfId="0" applyBorder="1" applyAlignment="1">
      <alignment vertical="center"/>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30" fillId="0" borderId="0" xfId="0" applyFont="1"/>
    <xf numFmtId="0" fontId="5" fillId="0" borderId="0" xfId="0" applyFont="1" applyAlignment="1" applyProtection="1">
      <alignment vertical="center"/>
      <protection hidden="1"/>
    </xf>
    <xf numFmtId="0" fontId="42" fillId="0" borderId="0" xfId="0" applyFont="1"/>
    <xf numFmtId="0" fontId="43" fillId="6" borderId="16" xfId="0" applyFont="1" applyFill="1" applyBorder="1" applyAlignment="1">
      <alignment vertical="center"/>
    </xf>
    <xf numFmtId="0" fontId="11" fillId="0" borderId="29" xfId="0" applyFont="1" applyBorder="1" applyAlignment="1">
      <alignment vertical="center"/>
    </xf>
    <xf numFmtId="0" fontId="4" fillId="0" borderId="0" xfId="0" applyFont="1" applyAlignment="1" applyProtection="1">
      <alignment horizontal="center" vertical="center"/>
      <protection hidden="1"/>
    </xf>
    <xf numFmtId="0" fontId="25" fillId="0" borderId="0" xfId="0" applyFont="1" applyAlignment="1">
      <alignment horizontal="center" vertical="center"/>
    </xf>
    <xf numFmtId="0" fontId="4" fillId="0" borderId="0" xfId="0" applyFont="1" applyAlignment="1" applyProtection="1">
      <alignment horizontal="center" vertical="center" textRotation="90"/>
      <protection hidden="1"/>
    </xf>
    <xf numFmtId="0" fontId="26" fillId="8" borderId="0" xfId="0" applyFont="1" applyFill="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4" xfId="0" applyFont="1" applyFill="1" applyBorder="1" applyAlignment="1" applyProtection="1">
      <alignment vertical="center" shrinkToFit="1"/>
      <protection hidden="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2"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2" borderId="79"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8" borderId="22"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1" xfId="0" applyFont="1" applyFill="1" applyBorder="1" applyAlignment="1" applyProtection="1">
      <alignment horizontal="center" vertical="center"/>
      <protection hidden="1"/>
    </xf>
    <xf numFmtId="0" fontId="25" fillId="18" borderId="61"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1" xfId="0" applyFill="1" applyBorder="1" applyAlignment="1" applyProtection="1">
      <alignment horizontal="center" vertical="center"/>
      <protection hidden="1"/>
    </xf>
    <xf numFmtId="0" fontId="0" fillId="18" borderId="61"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1" fillId="0" borderId="15" xfId="0" applyFont="1" applyBorder="1" applyAlignment="1">
      <alignment vertical="center"/>
    </xf>
    <xf numFmtId="0" fontId="43" fillId="0" borderId="16" xfId="0" applyFont="1" applyBorder="1" applyAlignment="1">
      <alignment vertical="center"/>
    </xf>
    <xf numFmtId="0" fontId="0" fillId="0" borderId="15" xfId="0" applyBorder="1" applyAlignment="1">
      <alignment vertical="center"/>
    </xf>
    <xf numFmtId="0" fontId="11" fillId="0" borderId="16"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6" fillId="21" borderId="98"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1" xfId="0" applyNumberFormat="1" applyFont="1" applyBorder="1" applyAlignment="1" applyProtection="1">
      <alignment vertical="center" shrinkToFit="1"/>
      <protection hidden="1"/>
    </xf>
    <xf numFmtId="0" fontId="0" fillId="0" borderId="91" xfId="0" applyBorder="1" applyProtection="1">
      <protection hidden="1"/>
    </xf>
    <xf numFmtId="0" fontId="63" fillId="0" borderId="91" xfId="0" applyFont="1" applyBorder="1" applyAlignment="1" applyProtection="1">
      <alignment vertical="center"/>
      <protection hidden="1"/>
    </xf>
    <xf numFmtId="165" fontId="65" fillId="0" borderId="91" xfId="0" applyNumberFormat="1" applyFont="1" applyBorder="1" applyAlignment="1" applyProtection="1">
      <alignment vertical="center" shrinkToFit="1"/>
      <protection hidden="1"/>
    </xf>
    <xf numFmtId="165" fontId="66" fillId="0" borderId="91" xfId="0" applyNumberFormat="1" applyFont="1" applyBorder="1" applyAlignment="1" applyProtection="1">
      <alignment vertical="center"/>
      <protection hidden="1"/>
    </xf>
    <xf numFmtId="165" fontId="26" fillId="0" borderId="91" xfId="0" applyNumberFormat="1" applyFont="1" applyBorder="1" applyAlignment="1" applyProtection="1">
      <alignment vertical="center" shrinkToFit="1"/>
      <protection hidden="1"/>
    </xf>
    <xf numFmtId="0" fontId="11" fillId="0" borderId="91" xfId="0" applyFont="1" applyBorder="1" applyAlignment="1" applyProtection="1">
      <alignment vertical="center"/>
      <protection hidden="1"/>
    </xf>
    <xf numFmtId="0" fontId="8" fillId="0" borderId="12" xfId="0" applyFont="1" applyBorder="1" applyAlignment="1" applyProtection="1">
      <alignment vertical="center" shrinkToFit="1"/>
      <protection hidden="1"/>
    </xf>
    <xf numFmtId="0" fontId="81" fillId="6" borderId="91" xfId="0" applyFont="1" applyFill="1" applyBorder="1" applyAlignment="1" applyProtection="1">
      <alignment horizontal="center" vertical="center" shrinkToFit="1"/>
      <protection hidden="1"/>
    </xf>
    <xf numFmtId="0" fontId="83" fillId="11" borderId="91" xfId="0" applyFont="1" applyFill="1" applyBorder="1" applyAlignment="1" applyProtection="1">
      <alignment horizontal="center" vertical="center" shrinkToFit="1"/>
      <protection hidden="1"/>
    </xf>
    <xf numFmtId="0" fontId="84" fillId="11" borderId="91" xfId="0" applyFont="1" applyFill="1" applyBorder="1" applyAlignment="1" applyProtection="1">
      <alignment horizontal="center" vertical="center" shrinkToFit="1"/>
      <protection hidden="1"/>
    </xf>
    <xf numFmtId="0" fontId="85" fillId="6" borderId="91" xfId="1" applyFont="1" applyFill="1" applyBorder="1" applyAlignment="1" applyProtection="1">
      <alignment horizontal="center" vertical="center" shrinkToFit="1"/>
      <protection hidden="1"/>
    </xf>
    <xf numFmtId="0" fontId="79" fillId="11" borderId="91" xfId="0" applyFont="1" applyFill="1" applyBorder="1" applyAlignment="1" applyProtection="1">
      <alignment horizontal="center" vertical="center" shrinkToFit="1"/>
      <protection hidden="1"/>
    </xf>
    <xf numFmtId="0" fontId="86" fillId="6" borderId="91" xfId="0" applyFont="1" applyFill="1" applyBorder="1" applyAlignment="1" applyProtection="1">
      <alignment horizontal="center" vertical="center" shrinkToFit="1"/>
      <protection hidden="1"/>
    </xf>
    <xf numFmtId="49" fontId="67" fillId="3" borderId="91" xfId="0" applyNumberFormat="1" applyFont="1" applyFill="1" applyBorder="1" applyAlignment="1" applyProtection="1">
      <alignment horizontal="center" vertical="center" shrinkToFit="1"/>
      <protection hidden="1"/>
    </xf>
    <xf numFmtId="164" fontId="67" fillId="3" borderId="91" xfId="0" applyNumberFormat="1" applyFont="1" applyFill="1" applyBorder="1" applyAlignment="1" applyProtection="1">
      <alignment horizontal="center" vertical="center" shrinkToFit="1"/>
      <protection hidden="1"/>
    </xf>
    <xf numFmtId="0" fontId="83" fillId="0" borderId="91" xfId="0" applyFont="1" applyBorder="1" applyAlignment="1" applyProtection="1">
      <alignment horizontal="center" vertical="center" shrinkToFit="1"/>
      <protection hidden="1"/>
    </xf>
    <xf numFmtId="14" fontId="68" fillId="0" borderId="91" xfId="0" applyNumberFormat="1" applyFont="1" applyBorder="1" applyAlignment="1" applyProtection="1">
      <alignment horizontal="center" vertical="center" shrinkToFit="1"/>
      <protection hidden="1"/>
    </xf>
    <xf numFmtId="0" fontId="67" fillId="3" borderId="91"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1" xfId="0" applyFont="1" applyBorder="1" applyAlignment="1" applyProtection="1">
      <alignment vertical="center"/>
      <protection hidden="1"/>
    </xf>
    <xf numFmtId="0" fontId="79" fillId="24"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8"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41" fillId="2" borderId="18"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73" fillId="24" borderId="0" xfId="0" applyFont="1" applyFill="1" applyProtection="1">
      <protection hidden="1"/>
    </xf>
    <xf numFmtId="0" fontId="72" fillId="0" borderId="28"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2" fillId="2" borderId="1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2" xfId="0" applyFont="1" applyBorder="1" applyAlignment="1" applyProtection="1">
      <alignment horizontal="center" vertical="center"/>
      <protection hidden="1"/>
    </xf>
    <xf numFmtId="0" fontId="73" fillId="0" borderId="5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7" fillId="0" borderId="97" xfId="0" applyNumberFormat="1" applyFont="1" applyBorder="1" applyAlignment="1" applyProtection="1">
      <alignment vertical="center" shrinkToFit="1"/>
      <protection hidden="1"/>
    </xf>
    <xf numFmtId="0" fontId="27" fillId="0" borderId="97" xfId="0" applyFont="1" applyBorder="1" applyAlignment="1" applyProtection="1">
      <alignment vertical="center" shrinkToFit="1"/>
      <protection hidden="1"/>
    </xf>
    <xf numFmtId="0" fontId="15" fillId="24" borderId="0" xfId="0" applyFont="1" applyFill="1" applyProtection="1">
      <protection hidden="1"/>
    </xf>
    <xf numFmtId="0" fontId="8" fillId="0" borderId="17" xfId="0" applyFont="1" applyBorder="1" applyAlignment="1" applyProtection="1">
      <alignment horizontal="center" vertical="center"/>
      <protection hidden="1"/>
    </xf>
    <xf numFmtId="0" fontId="2" fillId="0" borderId="52" xfId="0" applyFont="1" applyBorder="1" applyAlignment="1" applyProtection="1">
      <alignment vertical="center" textRotation="90" shrinkToFit="1"/>
      <protection hidden="1"/>
    </xf>
    <xf numFmtId="0" fontId="2" fillId="0" borderId="52" xfId="0" applyFont="1" applyBorder="1" applyAlignment="1" applyProtection="1">
      <alignment horizontal="center" vertical="top" shrinkToFit="1"/>
      <protection hidden="1"/>
    </xf>
    <xf numFmtId="0" fontId="73" fillId="0" borderId="52" xfId="0" applyFont="1" applyBorder="1" applyAlignment="1" applyProtection="1">
      <alignment horizontal="center" vertical="center" shrinkToFit="1"/>
      <protection hidden="1"/>
    </xf>
    <xf numFmtId="0" fontId="70" fillId="0" borderId="57" xfId="0" applyFont="1" applyBorder="1" applyAlignment="1" applyProtection="1">
      <alignment horizontal="center" vertical="center"/>
      <protection hidden="1"/>
    </xf>
    <xf numFmtId="49" fontId="0" fillId="0" borderId="0" xfId="0" applyNumberFormat="1" applyProtection="1">
      <protection hidden="1"/>
    </xf>
    <xf numFmtId="0" fontId="46" fillId="10" borderId="144" xfId="0" applyFont="1" applyFill="1" applyBorder="1" applyAlignment="1" applyProtection="1">
      <alignment horizontal="center" vertical="center"/>
      <protection hidden="1"/>
    </xf>
    <xf numFmtId="49" fontId="46" fillId="10" borderId="144" xfId="0" applyNumberFormat="1" applyFont="1" applyFill="1" applyBorder="1" applyAlignment="1" applyProtection="1">
      <alignment horizontal="center" vertical="center"/>
      <protection hidden="1"/>
    </xf>
    <xf numFmtId="0" fontId="46" fillId="10" borderId="145" xfId="0" applyFont="1" applyFill="1" applyBorder="1" applyAlignment="1" applyProtection="1">
      <alignment horizontal="center" vertical="center"/>
      <protection hidden="1"/>
    </xf>
    <xf numFmtId="49" fontId="87" fillId="5" borderId="146" xfId="0" applyNumberFormat="1" applyFont="1" applyFill="1" applyBorder="1" applyAlignment="1" applyProtection="1">
      <alignment horizontal="center" vertical="center" shrinkToFit="1"/>
      <protection locked="0" hidden="1"/>
    </xf>
    <xf numFmtId="0" fontId="87" fillId="5" borderId="146" xfId="0" applyFont="1" applyFill="1" applyBorder="1" applyAlignment="1" applyProtection="1">
      <alignment horizontal="center" vertical="center" shrinkToFit="1"/>
      <protection locked="0" hidden="1"/>
    </xf>
    <xf numFmtId="0" fontId="87" fillId="5" borderId="147" xfId="0" applyFont="1" applyFill="1" applyBorder="1" applyAlignment="1" applyProtection="1">
      <alignment horizontal="center" vertical="center" shrinkToFit="1"/>
      <protection locked="0" hidden="1"/>
    </xf>
    <xf numFmtId="0" fontId="46" fillId="10" borderId="148" xfId="0" applyFont="1" applyFill="1" applyBorder="1" applyAlignment="1" applyProtection="1">
      <alignment horizontal="center" vertical="center"/>
      <protection hidden="1"/>
    </xf>
    <xf numFmtId="0" fontId="46" fillId="10" borderId="149" xfId="0" applyFont="1" applyFill="1" applyBorder="1" applyAlignment="1" applyProtection="1">
      <alignment horizontal="center" vertical="center"/>
      <protection hidden="1"/>
    </xf>
    <xf numFmtId="0" fontId="46" fillId="10" borderId="150"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2"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4" xfId="0" applyFont="1" applyFill="1" applyBorder="1" applyAlignment="1" applyProtection="1">
      <alignment horizontal="center" vertical="center" shrinkToFit="1"/>
      <protection locked="0" hidden="1"/>
    </xf>
    <xf numFmtId="0" fontId="46" fillId="10" borderId="155" xfId="0" applyFont="1" applyFill="1" applyBorder="1" applyAlignment="1" applyProtection="1">
      <alignment horizontal="center" vertical="center"/>
      <protection hidden="1"/>
    </xf>
    <xf numFmtId="164" fontId="87" fillId="5" borderId="154" xfId="0" applyNumberFormat="1"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hidden="1"/>
    </xf>
    <xf numFmtId="0" fontId="87" fillId="5" borderId="153" xfId="0" applyFont="1" applyFill="1" applyBorder="1" applyAlignment="1" applyProtection="1">
      <alignment horizontal="center" vertical="center" shrinkToFit="1"/>
      <protection hidden="1"/>
    </xf>
    <xf numFmtId="164" fontId="87" fillId="5" borderId="151"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14" fontId="31" fillId="12" borderId="31" xfId="0" applyNumberFormat="1" applyFont="1" applyFill="1" applyBorder="1" applyAlignment="1" applyProtection="1">
      <alignment horizontal="center" vertical="center"/>
      <protection hidden="1"/>
    </xf>
    <xf numFmtId="0" fontId="27" fillId="0" borderId="28" xfId="0" applyFont="1" applyBorder="1" applyAlignment="1" applyProtection="1">
      <alignment vertical="center"/>
      <protection hidden="1"/>
    </xf>
    <xf numFmtId="0" fontId="32" fillId="12" borderId="30" xfId="0" applyFont="1" applyFill="1" applyBorder="1" applyAlignment="1" applyProtection="1">
      <alignment horizontal="center" vertical="center"/>
      <protection hidden="1"/>
    </xf>
    <xf numFmtId="0" fontId="32" fillId="12" borderId="31" xfId="0" applyFont="1" applyFill="1" applyBorder="1" applyAlignment="1" applyProtection="1">
      <alignment horizontal="center" vertical="center"/>
      <protection hidden="1"/>
    </xf>
    <xf numFmtId="14" fontId="32" fillId="12" borderId="31" xfId="0" applyNumberFormat="1" applyFont="1" applyFill="1" applyBorder="1" applyAlignment="1" applyProtection="1">
      <alignment horizontal="center" vertical="center"/>
      <protection hidden="1"/>
    </xf>
    <xf numFmtId="0" fontId="77" fillId="20" borderId="32" xfId="0" applyFont="1" applyFill="1" applyBorder="1" applyAlignment="1" applyProtection="1">
      <alignment horizontal="center"/>
      <protection hidden="1"/>
    </xf>
    <xf numFmtId="164" fontId="77" fillId="20" borderId="32" xfId="0" applyNumberFormat="1" applyFont="1" applyFill="1" applyBorder="1" applyAlignment="1" applyProtection="1">
      <alignment horizontal="center"/>
      <protection hidden="1"/>
    </xf>
    <xf numFmtId="49" fontId="77" fillId="20" borderId="32" xfId="0" applyNumberFormat="1" applyFont="1" applyFill="1" applyBorder="1" applyAlignment="1" applyProtection="1">
      <alignment horizontal="center"/>
      <protection hidden="1"/>
    </xf>
    <xf numFmtId="0" fontId="77" fillId="20" borderId="33" xfId="0" applyFont="1" applyFill="1" applyBorder="1" applyAlignment="1" applyProtection="1">
      <alignment horizontal="center"/>
      <protection hidden="1"/>
    </xf>
    <xf numFmtId="0" fontId="77" fillId="20" borderId="40" xfId="0" applyFont="1" applyFill="1" applyBorder="1" applyAlignment="1" applyProtection="1">
      <alignment horizontal="center"/>
      <protection hidden="1"/>
    </xf>
    <xf numFmtId="0" fontId="77" fillId="20" borderId="34" xfId="0" applyFont="1" applyFill="1" applyBorder="1" applyAlignment="1" applyProtection="1">
      <alignment horizontal="center"/>
      <protection hidden="1"/>
    </xf>
    <xf numFmtId="0" fontId="77" fillId="20" borderId="136" xfId="0" applyFont="1" applyFill="1" applyBorder="1" applyAlignment="1" applyProtection="1">
      <alignment horizontal="center"/>
      <protection hidden="1"/>
    </xf>
    <xf numFmtId="0" fontId="50" fillId="18" borderId="137" xfId="0" applyFont="1" applyFill="1" applyBorder="1" applyAlignment="1" applyProtection="1">
      <alignment horizontal="center" vertical="center"/>
      <protection hidden="1"/>
    </xf>
    <xf numFmtId="0" fontId="77" fillId="10" borderId="19" xfId="0" applyFont="1" applyFill="1" applyBorder="1" applyAlignment="1" applyProtection="1">
      <alignment horizontal="center" vertical="center"/>
      <protection hidden="1"/>
    </xf>
    <xf numFmtId="0" fontId="50" fillId="18" borderId="19" xfId="0" applyFont="1" applyFill="1" applyBorder="1" applyAlignment="1" applyProtection="1">
      <alignment horizontal="center" vertical="center"/>
      <protection hidden="1"/>
    </xf>
    <xf numFmtId="0" fontId="77" fillId="10" borderId="130" xfId="0" applyFont="1" applyFill="1" applyBorder="1" applyAlignment="1" applyProtection="1">
      <alignment horizontal="center" vertical="center"/>
      <protection hidden="1"/>
    </xf>
    <xf numFmtId="0" fontId="50" fillId="18" borderId="129" xfId="0" applyFont="1" applyFill="1" applyBorder="1" applyAlignment="1" applyProtection="1">
      <alignment horizontal="center" vertical="center"/>
      <protection hidden="1"/>
    </xf>
    <xf numFmtId="0" fontId="77" fillId="10" borderId="138" xfId="0" applyFont="1" applyFill="1" applyBorder="1" applyAlignment="1" applyProtection="1">
      <alignment horizontal="center" vertical="center"/>
      <protection hidden="1"/>
    </xf>
    <xf numFmtId="0" fontId="77" fillId="3" borderId="129" xfId="0" applyFont="1" applyFill="1" applyBorder="1" applyAlignment="1" applyProtection="1">
      <alignment horizontal="center" vertical="center"/>
      <protection hidden="1"/>
    </xf>
    <xf numFmtId="0" fontId="77" fillId="3" borderId="19" xfId="0" applyFont="1" applyFill="1" applyBorder="1" applyAlignment="1" applyProtection="1">
      <alignment horizontal="center" vertical="center"/>
      <protection hidden="1"/>
    </xf>
    <xf numFmtId="1" fontId="77" fillId="3" borderId="130" xfId="0" applyNumberFormat="1" applyFont="1" applyFill="1" applyBorder="1" applyAlignment="1" applyProtection="1">
      <alignment horizontal="center"/>
      <protection hidden="1"/>
    </xf>
    <xf numFmtId="0" fontId="77" fillId="3" borderId="130" xfId="0" applyFont="1" applyFill="1" applyBorder="1" applyAlignment="1" applyProtection="1">
      <alignment horizontal="center"/>
      <protection hidden="1"/>
    </xf>
    <xf numFmtId="0" fontId="77" fillId="3" borderId="129" xfId="0" applyFont="1" applyFill="1" applyBorder="1" applyAlignment="1" applyProtection="1">
      <alignment horizontal="center"/>
      <protection hidden="1"/>
    </xf>
    <xf numFmtId="0" fontId="77" fillId="3" borderId="19" xfId="0" applyFont="1" applyFill="1" applyBorder="1" applyAlignment="1" applyProtection="1">
      <alignment horizontal="center"/>
      <protection hidden="1"/>
    </xf>
    <xf numFmtId="0" fontId="78" fillId="3" borderId="19" xfId="0" applyFont="1" applyFill="1" applyBorder="1" applyAlignment="1" applyProtection="1">
      <alignment horizontal="center"/>
      <protection hidden="1"/>
    </xf>
    <xf numFmtId="0" fontId="77" fillId="3" borderId="19" xfId="0" applyFont="1" applyFill="1" applyBorder="1" applyProtection="1">
      <protection hidden="1"/>
    </xf>
    <xf numFmtId="0" fontId="77" fillId="3" borderId="130" xfId="0" applyFont="1" applyFill="1" applyBorder="1" applyAlignment="1" applyProtection="1">
      <alignment horizontal="center" vertical="center"/>
      <protection hidden="1"/>
    </xf>
    <xf numFmtId="0" fontId="30" fillId="0" borderId="19" xfId="0" applyFont="1" applyBorder="1" applyProtection="1">
      <protection hidden="1"/>
    </xf>
    <xf numFmtId="14" fontId="0" fillId="0" borderId="0" xfId="0" applyNumberFormat="1" applyProtection="1">
      <protection hidden="1"/>
    </xf>
    <xf numFmtId="0" fontId="2" fillId="0" borderId="0" xfId="0" applyFont="1" applyProtection="1">
      <protection hidden="1"/>
    </xf>
    <xf numFmtId="0" fontId="8" fillId="0" borderId="0" xfId="0" applyFont="1" applyProtection="1">
      <protection hidden="1"/>
    </xf>
    <xf numFmtId="0" fontId="4"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7" fillId="0" borderId="0" xfId="0" applyFont="1" applyAlignment="1" applyProtection="1">
      <alignment shrinkToFit="1"/>
      <protection hidden="1"/>
    </xf>
    <xf numFmtId="0" fontId="6" fillId="0" borderId="0" xfId="0" applyFont="1" applyAlignment="1" applyProtection="1">
      <alignment vertical="center"/>
      <protection hidden="1"/>
    </xf>
    <xf numFmtId="0" fontId="9"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hidden="1"/>
    </xf>
    <xf numFmtId="0" fontId="3" fillId="0" borderId="0" xfId="0" applyFont="1" applyAlignment="1" applyProtection="1">
      <alignment horizontal="right"/>
      <protection hidden="1"/>
    </xf>
    <xf numFmtId="0" fontId="8" fillId="22" borderId="0" xfId="0" applyFont="1" applyFill="1" applyAlignment="1" applyProtection="1">
      <alignment horizontal="center" vertical="center"/>
      <protection hidden="1"/>
    </xf>
    <xf numFmtId="0" fontId="8" fillId="22" borderId="0" xfId="0" applyFont="1" applyFill="1" applyProtection="1">
      <protection hidden="1"/>
    </xf>
    <xf numFmtId="0" fontId="8" fillId="23" borderId="0" xfId="0" applyFont="1" applyFill="1" applyProtection="1">
      <protection hidden="1"/>
    </xf>
    <xf numFmtId="0" fontId="8" fillId="8" borderId="0" xfId="0" applyFont="1" applyFill="1" applyAlignment="1" applyProtection="1">
      <alignment horizontal="center" vertical="center" wrapText="1"/>
      <protection hidden="1"/>
    </xf>
    <xf numFmtId="14" fontId="0" fillId="0" borderId="0" xfId="0" applyNumberFormat="1"/>
    <xf numFmtId="0" fontId="63" fillId="0" borderId="28" xfId="0" applyFont="1" applyBorder="1" applyAlignment="1">
      <alignment horizontal="center" vertical="center"/>
    </xf>
    <xf numFmtId="0" fontId="11" fillId="0" borderId="0" xfId="0" applyFont="1"/>
    <xf numFmtId="0" fontId="63" fillId="22" borderId="0" xfId="0" applyFont="1" applyFill="1" applyAlignment="1" applyProtection="1">
      <alignment horizontal="center" vertical="center"/>
      <protection hidden="1"/>
    </xf>
    <xf numFmtId="0" fontId="96" fillId="22" borderId="0" xfId="0" applyFont="1" applyFill="1" applyAlignment="1" applyProtection="1">
      <alignment horizontal="center" vertical="center"/>
      <protection hidden="1"/>
    </xf>
    <xf numFmtId="0" fontId="96" fillId="22" borderId="0" xfId="0" applyFont="1" applyFill="1" applyAlignment="1" applyProtection="1">
      <alignment vertical="center"/>
      <protection hidden="1"/>
    </xf>
    <xf numFmtId="0" fontId="63" fillId="22" borderId="0" xfId="0" applyFont="1" applyFill="1" applyAlignment="1">
      <alignment horizontal="center" vertical="center"/>
    </xf>
    <xf numFmtId="0" fontId="11" fillId="22" borderId="0" xfId="0" applyFont="1" applyFill="1"/>
    <xf numFmtId="0" fontId="96" fillId="22" borderId="0" xfId="0" applyFont="1" applyFill="1" applyAlignment="1" applyProtection="1">
      <alignment horizontal="center" vertical="center" shrinkToFit="1"/>
      <protection hidden="1"/>
    </xf>
    <xf numFmtId="0" fontId="97" fillId="22" borderId="0" xfId="0" applyFont="1" applyFill="1" applyAlignment="1" applyProtection="1">
      <alignment vertical="center"/>
      <protection hidden="1"/>
    </xf>
    <xf numFmtId="0" fontId="98" fillId="22" borderId="0" xfId="0" applyFont="1" applyFill="1"/>
    <xf numFmtId="0" fontId="100" fillId="0" borderId="0" xfId="8"/>
    <xf numFmtId="0" fontId="101" fillId="0" borderId="0" xfId="0" applyFont="1"/>
    <xf numFmtId="0" fontId="75" fillId="27" borderId="5" xfId="0" applyFont="1" applyFill="1" applyBorder="1" applyAlignment="1" applyProtection="1">
      <alignment vertical="center"/>
      <protection hidden="1"/>
    </xf>
    <xf numFmtId="0" fontId="75" fillId="27" borderId="8" xfId="0" applyFont="1" applyFill="1" applyBorder="1" applyAlignment="1" applyProtection="1">
      <alignment vertical="center"/>
      <protection hidden="1"/>
    </xf>
    <xf numFmtId="0" fontId="102" fillId="28" borderId="0" xfId="0" applyFont="1" applyFill="1"/>
    <xf numFmtId="0" fontId="103" fillId="0" borderId="0" xfId="6" applyFont="1" applyAlignment="1">
      <alignment wrapText="1"/>
    </xf>
    <xf numFmtId="14" fontId="101" fillId="0" borderId="0" xfId="0" applyNumberFormat="1" applyFont="1"/>
    <xf numFmtId="0" fontId="103" fillId="0" borderId="0" xfId="4" applyFont="1" applyAlignment="1">
      <alignment wrapText="1"/>
    </xf>
    <xf numFmtId="0" fontId="103" fillId="0" borderId="0" xfId="5" applyFont="1" applyAlignment="1">
      <alignment wrapText="1"/>
    </xf>
    <xf numFmtId="0" fontId="77" fillId="30" borderId="0" xfId="0" applyFont="1" applyFill="1" applyAlignment="1">
      <alignment horizontal="center" vertical="center" shrinkToFit="1" readingOrder="2"/>
    </xf>
    <xf numFmtId="0" fontId="77" fillId="29" borderId="0" xfId="0" applyFont="1" applyFill="1" applyAlignment="1">
      <alignment horizontal="center"/>
    </xf>
    <xf numFmtId="0" fontId="48" fillId="0" borderId="157" xfId="9" applyFont="1" applyBorder="1" applyAlignment="1">
      <alignment horizontal="center" vertical="center" shrinkToFit="1"/>
    </xf>
    <xf numFmtId="0" fontId="95" fillId="26" borderId="159" xfId="10" applyFont="1" applyFill="1" applyBorder="1" applyAlignment="1">
      <alignment horizontal="center"/>
    </xf>
    <xf numFmtId="0" fontId="28" fillId="16" borderId="160" xfId="0" applyFont="1" applyFill="1" applyBorder="1" applyAlignment="1" applyProtection="1">
      <alignment vertical="center"/>
      <protection hidden="1"/>
    </xf>
    <xf numFmtId="0" fontId="28" fillId="16" borderId="31" xfId="0" applyFont="1" applyFill="1" applyBorder="1" applyAlignment="1" applyProtection="1">
      <alignment vertical="center"/>
      <protection hidden="1"/>
    </xf>
    <xf numFmtId="0" fontId="95" fillId="26" borderId="158" xfId="10" applyFont="1" applyFill="1" applyBorder="1" applyAlignment="1">
      <alignment horizontal="center"/>
    </xf>
    <xf numFmtId="0" fontId="95" fillId="26" borderId="0" xfId="10" applyFont="1" applyFill="1" applyAlignment="1">
      <alignment horizontal="center"/>
    </xf>
    <xf numFmtId="19" fontId="0" fillId="0" borderId="0" xfId="0" applyNumberFormat="1"/>
    <xf numFmtId="15" fontId="0" fillId="0" borderId="0" xfId="0" applyNumberFormat="1"/>
    <xf numFmtId="0" fontId="105" fillId="0" borderId="0" xfId="0" applyFont="1" applyAlignment="1" applyProtection="1">
      <alignment vertical="center"/>
      <protection hidden="1"/>
    </xf>
    <xf numFmtId="0" fontId="48" fillId="0" borderId="57" xfId="0" applyFont="1" applyBorder="1" applyAlignment="1" applyProtection="1">
      <alignment vertical="center"/>
      <protection hidden="1"/>
    </xf>
    <xf numFmtId="0" fontId="103" fillId="0" borderId="0" xfId="6" applyFont="1" applyAlignment="1">
      <alignment horizontal="right" wrapText="1"/>
    </xf>
    <xf numFmtId="0" fontId="103" fillId="28" borderId="0" xfId="6" applyFont="1" applyFill="1" applyAlignment="1">
      <alignment horizontal="right" wrapText="1"/>
    </xf>
    <xf numFmtId="0" fontId="77" fillId="29" borderId="0" xfId="0" applyFont="1" applyFill="1" applyAlignment="1" applyProtection="1">
      <alignment horizontal="center"/>
      <protection hidden="1"/>
    </xf>
    <xf numFmtId="0" fontId="106" fillId="0" borderId="0" xfId="0" applyFont="1" applyProtection="1">
      <protection hidden="1"/>
    </xf>
    <xf numFmtId="0" fontId="107" fillId="0" borderId="0" xfId="11"/>
    <xf numFmtId="0" fontId="77" fillId="31" borderId="32" xfId="0" applyFont="1" applyFill="1" applyBorder="1" applyAlignment="1" applyProtection="1">
      <alignment horizontal="center"/>
      <protection hidden="1"/>
    </xf>
    <xf numFmtId="0" fontId="77" fillId="3" borderId="157" xfId="0" applyFont="1" applyFill="1" applyBorder="1" applyAlignment="1" applyProtection="1">
      <alignment horizontal="center" vertical="center"/>
      <protection hidden="1"/>
    </xf>
    <xf numFmtId="14" fontId="95" fillId="26" borderId="159" xfId="10" applyNumberFormat="1" applyFont="1" applyFill="1" applyBorder="1" applyAlignment="1">
      <alignment horizontal="center"/>
    </xf>
    <xf numFmtId="0" fontId="4" fillId="5" borderId="6" xfId="0" applyFont="1" applyFill="1" applyBorder="1" applyAlignment="1">
      <alignment horizontal="center" vertical="center"/>
    </xf>
    <xf numFmtId="0" fontId="0" fillId="0" borderId="157" xfId="0" applyBorder="1"/>
    <xf numFmtId="0" fontId="0" fillId="32" borderId="0" xfId="0" applyFill="1"/>
    <xf numFmtId="0" fontId="48" fillId="0" borderId="0" xfId="9" applyFont="1" applyAlignment="1">
      <alignment horizontal="center" vertical="center" shrinkToFit="1"/>
    </xf>
    <xf numFmtId="0" fontId="1" fillId="32" borderId="0" xfId="11" applyFont="1" applyFill="1"/>
    <xf numFmtId="0" fontId="107" fillId="0" borderId="32" xfId="11" applyBorder="1"/>
    <xf numFmtId="0" fontId="77" fillId="20" borderId="0" xfId="0" applyFont="1" applyFill="1" applyAlignment="1" applyProtection="1">
      <alignment horizontal="center"/>
      <protection hidden="1"/>
    </xf>
    <xf numFmtId="0" fontId="48" fillId="0" borderId="32" xfId="9" applyFont="1" applyBorder="1" applyAlignment="1">
      <alignment horizontal="center" vertical="center" shrinkToFit="1"/>
    </xf>
    <xf numFmtId="0" fontId="107" fillId="0" borderId="33" xfId="11" applyBorder="1"/>
    <xf numFmtId="0" fontId="99" fillId="0" borderId="0" xfId="8" applyFont="1" applyAlignment="1">
      <alignment wrapText="1"/>
    </xf>
    <xf numFmtId="0" fontId="99" fillId="0" borderId="0" xfId="8" applyFont="1" applyAlignment="1">
      <alignment horizontal="right" wrapText="1"/>
    </xf>
    <xf numFmtId="0" fontId="0" fillId="0" borderId="34" xfId="0" applyBorder="1"/>
    <xf numFmtId="0" fontId="0" fillId="0" borderId="32" xfId="0" applyBorder="1"/>
    <xf numFmtId="0" fontId="0" fillId="0" borderId="33" xfId="0" applyBorder="1"/>
    <xf numFmtId="0" fontId="99" fillId="0" borderId="0" xfId="7" applyFont="1" applyAlignment="1">
      <alignment wrapText="1"/>
    </xf>
    <xf numFmtId="0" fontId="0" fillId="0" borderId="129" xfId="0" applyBorder="1"/>
    <xf numFmtId="0" fontId="77" fillId="3" borderId="0" xfId="0" applyFont="1" applyFill="1" applyAlignment="1" applyProtection="1">
      <alignment horizontal="center" vertical="center"/>
      <protection hidden="1"/>
    </xf>
    <xf numFmtId="0" fontId="0" fillId="0" borderId="130" xfId="0" applyBorder="1"/>
    <xf numFmtId="0" fontId="1" fillId="0" borderId="0" xfId="11" applyFont="1"/>
    <xf numFmtId="0" fontId="78" fillId="29" borderId="0" xfId="0" applyFont="1" applyFill="1" applyAlignment="1" applyProtection="1">
      <alignment horizontal="center"/>
      <protection hidden="1"/>
    </xf>
    <xf numFmtId="0" fontId="78" fillId="29" borderId="0" xfId="0" applyFont="1" applyFill="1" applyAlignment="1">
      <alignment horizontal="center"/>
    </xf>
    <xf numFmtId="0" fontId="77" fillId="31" borderId="0" xfId="0" applyFont="1" applyFill="1" applyAlignment="1" applyProtection="1">
      <alignment horizontal="center"/>
      <protection hidden="1"/>
    </xf>
    <xf numFmtId="164" fontId="77" fillId="20" borderId="0" xfId="0" applyNumberFormat="1" applyFont="1" applyFill="1" applyAlignment="1" applyProtection="1">
      <alignment horizontal="center"/>
      <protection hidden="1"/>
    </xf>
    <xf numFmtId="0" fontId="54" fillId="12" borderId="78" xfId="1" applyFont="1" applyFill="1" applyBorder="1" applyAlignment="1">
      <alignment horizontal="right"/>
    </xf>
    <xf numFmtId="0" fontId="54" fillId="12" borderId="39" xfId="1" applyFont="1" applyFill="1" applyBorder="1" applyAlignment="1">
      <alignment horizontal="right"/>
    </xf>
    <xf numFmtId="0" fontId="54" fillId="12" borderId="79" xfId="1" applyFont="1" applyFill="1" applyBorder="1" applyAlignment="1">
      <alignment horizontal="right"/>
    </xf>
    <xf numFmtId="0" fontId="55" fillId="12" borderId="80" xfId="0" applyFont="1" applyFill="1" applyBorder="1" applyAlignment="1">
      <alignment horizontal="right" vertical="center"/>
    </xf>
    <xf numFmtId="0" fontId="55" fillId="12" borderId="81" xfId="0" applyFont="1" applyFill="1" applyBorder="1" applyAlignment="1">
      <alignment horizontal="right" vertical="center"/>
    </xf>
    <xf numFmtId="0" fontId="55" fillId="12" borderId="82" xfId="0" applyFont="1" applyFill="1" applyBorder="1" applyAlignment="1">
      <alignment horizontal="right" vertical="center"/>
    </xf>
    <xf numFmtId="9" fontId="55" fillId="12" borderId="75" xfId="1" applyNumberFormat="1" applyFont="1" applyFill="1" applyBorder="1" applyAlignment="1">
      <alignment horizontal="right" vertical="center"/>
    </xf>
    <xf numFmtId="0" fontId="55" fillId="12" borderId="83"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2" borderId="67" xfId="0" applyFont="1" applyFill="1" applyBorder="1" applyAlignment="1">
      <alignment horizontal="center" vertical="center"/>
    </xf>
    <xf numFmtId="0" fontId="53" fillId="12" borderId="68" xfId="0" applyFont="1" applyFill="1" applyBorder="1" applyAlignment="1">
      <alignment horizontal="center" vertical="center"/>
    </xf>
    <xf numFmtId="0" fontId="53" fillId="12" borderId="74" xfId="0" applyFont="1" applyFill="1" applyBorder="1" applyAlignment="1">
      <alignment horizontal="center" vertical="center"/>
    </xf>
    <xf numFmtId="0" fontId="53" fillId="12" borderId="75" xfId="0" applyFont="1" applyFill="1" applyBorder="1" applyAlignment="1">
      <alignment horizontal="center" vertical="center"/>
    </xf>
    <xf numFmtId="0" fontId="53" fillId="12" borderId="69" xfId="0" applyFont="1" applyFill="1" applyBorder="1" applyAlignment="1">
      <alignment horizontal="center" vertical="center"/>
    </xf>
    <xf numFmtId="0" fontId="53" fillId="12" borderId="70" xfId="0" applyFont="1" applyFill="1" applyBorder="1" applyAlignment="1">
      <alignment horizontal="center" vertical="center"/>
    </xf>
    <xf numFmtId="0" fontId="53" fillId="12" borderId="76" xfId="0" applyFont="1" applyFill="1" applyBorder="1" applyAlignment="1">
      <alignment horizontal="center" vertical="center"/>
    </xf>
    <xf numFmtId="0" fontId="53" fillId="12" borderId="77" xfId="0" applyFont="1" applyFill="1" applyBorder="1" applyAlignment="1">
      <alignment horizontal="center" vertical="center"/>
    </xf>
    <xf numFmtId="0" fontId="54" fillId="12" borderId="71" xfId="1" applyFont="1" applyFill="1" applyBorder="1" applyAlignment="1">
      <alignment horizontal="right"/>
    </xf>
    <xf numFmtId="0" fontId="54" fillId="12" borderId="72" xfId="1" applyFont="1" applyFill="1" applyBorder="1" applyAlignment="1">
      <alignment horizontal="right"/>
    </xf>
    <xf numFmtId="0" fontId="54" fillId="12" borderId="73" xfId="1" applyFont="1" applyFill="1" applyBorder="1" applyAlignment="1">
      <alignment horizontal="right"/>
    </xf>
    <xf numFmtId="0" fontId="55" fillId="12" borderId="78" xfId="0" applyFont="1" applyFill="1" applyBorder="1" applyAlignment="1">
      <alignment horizontal="center"/>
    </xf>
    <xf numFmtId="0" fontId="55" fillId="12" borderId="39" xfId="0" applyFont="1" applyFill="1" applyBorder="1" applyAlignment="1">
      <alignment horizontal="center"/>
    </xf>
    <xf numFmtId="0" fontId="55" fillId="12" borderId="74" xfId="0" applyFont="1" applyFill="1" applyBorder="1" applyAlignment="1">
      <alignment horizontal="right" vertical="center"/>
    </xf>
    <xf numFmtId="0" fontId="55" fillId="12" borderId="75" xfId="0" applyFont="1" applyFill="1" applyBorder="1" applyAlignment="1">
      <alignment horizontal="right" vertical="center"/>
    </xf>
    <xf numFmtId="0" fontId="55" fillId="12" borderId="78" xfId="0" applyFont="1" applyFill="1" applyBorder="1" applyAlignment="1">
      <alignment horizontal="right"/>
    </xf>
    <xf numFmtId="0" fontId="55" fillId="12" borderId="39" xfId="0" applyFont="1" applyFill="1" applyBorder="1" applyAlignment="1">
      <alignment horizontal="right"/>
    </xf>
    <xf numFmtId="0" fontId="55" fillId="12" borderId="79" xfId="0" applyFont="1" applyFill="1" applyBorder="1" applyAlignment="1">
      <alignment horizontal="right"/>
    </xf>
    <xf numFmtId="0" fontId="56" fillId="12" borderId="75" xfId="0" applyFont="1" applyFill="1" applyBorder="1" applyAlignment="1">
      <alignment horizontal="right" vertical="center"/>
    </xf>
    <xf numFmtId="0" fontId="56" fillId="12" borderId="83" xfId="0" applyFont="1" applyFill="1" applyBorder="1" applyAlignment="1">
      <alignment horizontal="right" vertical="center"/>
    </xf>
    <xf numFmtId="0" fontId="57" fillId="12" borderId="39" xfId="1" applyFont="1" applyFill="1" applyBorder="1" applyAlignment="1">
      <alignment horizontal="center"/>
    </xf>
    <xf numFmtId="0" fontId="57" fillId="12" borderId="79" xfId="1" applyFont="1" applyFill="1" applyBorder="1" applyAlignment="1">
      <alignment horizontal="center"/>
    </xf>
    <xf numFmtId="0" fontId="55" fillId="12" borderId="80" xfId="0" applyFont="1" applyFill="1" applyBorder="1" applyAlignment="1">
      <alignment horizontal="right"/>
    </xf>
    <xf numFmtId="0" fontId="55" fillId="12" borderId="81" xfId="0" applyFont="1" applyFill="1" applyBorder="1" applyAlignment="1">
      <alignment horizontal="right"/>
    </xf>
    <xf numFmtId="0" fontId="55" fillId="12" borderId="82" xfId="0" applyFont="1" applyFill="1" applyBorder="1" applyAlignment="1">
      <alignment horizontal="right"/>
    </xf>
    <xf numFmtId="9" fontId="55" fillId="12" borderId="75" xfId="0" applyNumberFormat="1" applyFont="1" applyFill="1" applyBorder="1" applyAlignment="1">
      <alignment horizontal="right" vertical="center"/>
    </xf>
    <xf numFmtId="0" fontId="55" fillId="12" borderId="83" xfId="0" applyFont="1" applyFill="1" applyBorder="1" applyAlignment="1">
      <alignment horizontal="right" vertical="center"/>
    </xf>
    <xf numFmtId="0" fontId="55" fillId="12" borderId="55"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54" xfId="0" applyFont="1" applyFill="1" applyBorder="1" applyAlignment="1">
      <alignment horizontal="center" vertical="center" wrapText="1"/>
    </xf>
    <xf numFmtId="0" fontId="55" fillId="12" borderId="74" xfId="0" applyFont="1" applyFill="1" applyBorder="1" applyAlignment="1">
      <alignment horizontal="right" vertical="center" wrapText="1"/>
    </xf>
    <xf numFmtId="0" fontId="55" fillId="12" borderId="75" xfId="0" applyFont="1" applyFill="1" applyBorder="1" applyAlignment="1">
      <alignment horizontal="right" vertical="center" wrapText="1"/>
    </xf>
    <xf numFmtId="9" fontId="55" fillId="12" borderId="75" xfId="0" applyNumberFormat="1" applyFont="1" applyFill="1" applyBorder="1" applyAlignment="1">
      <alignment horizontal="right"/>
    </xf>
    <xf numFmtId="0" fontId="55" fillId="12" borderId="83" xfId="0" applyFont="1" applyFill="1" applyBorder="1" applyAlignment="1">
      <alignment horizontal="right"/>
    </xf>
    <xf numFmtId="0" fontId="55" fillId="12" borderId="75" xfId="0" applyFont="1" applyFill="1" applyBorder="1" applyAlignment="1">
      <alignment horizontal="right"/>
    </xf>
    <xf numFmtId="9" fontId="55" fillId="12" borderId="75" xfId="0" applyNumberFormat="1" applyFont="1" applyFill="1" applyBorder="1" applyAlignment="1">
      <alignment horizontal="right" vertical="center" wrapText="1"/>
    </xf>
    <xf numFmtId="0" fontId="55" fillId="12" borderId="83" xfId="0" applyFont="1" applyFill="1" applyBorder="1" applyAlignment="1">
      <alignment horizontal="right" vertical="center" wrapText="1"/>
    </xf>
    <xf numFmtId="0" fontId="55" fillId="12" borderId="80" xfId="0" applyFont="1" applyFill="1" applyBorder="1" applyAlignment="1">
      <alignment horizontal="right" wrapText="1"/>
    </xf>
    <xf numFmtId="0" fontId="55" fillId="12" borderId="81" xfId="0" applyFont="1" applyFill="1" applyBorder="1" applyAlignment="1">
      <alignment horizontal="right" wrapText="1"/>
    </xf>
    <xf numFmtId="0" fontId="55" fillId="12" borderId="82" xfId="0" applyFont="1" applyFill="1" applyBorder="1" applyAlignment="1">
      <alignment horizontal="right" wrapText="1"/>
    </xf>
    <xf numFmtId="0" fontId="55" fillId="12" borderId="84" xfId="0" applyFont="1" applyFill="1" applyBorder="1" applyAlignment="1">
      <alignment horizontal="right" vertical="center"/>
    </xf>
    <xf numFmtId="0" fontId="55" fillId="12" borderId="85" xfId="0" applyFont="1" applyFill="1" applyBorder="1" applyAlignment="1">
      <alignment horizontal="right" vertical="center"/>
    </xf>
    <xf numFmtId="0" fontId="55" fillId="12" borderId="86" xfId="0" applyFont="1" applyFill="1" applyBorder="1" applyAlignment="1">
      <alignment horizontal="right" vertical="center"/>
    </xf>
    <xf numFmtId="9" fontId="55" fillId="12" borderId="87" xfId="0" applyNumberFormat="1" applyFont="1" applyFill="1" applyBorder="1" applyAlignment="1">
      <alignment horizontal="right" vertical="center"/>
    </xf>
    <xf numFmtId="0" fontId="55" fillId="12" borderId="88" xfId="0" applyFont="1" applyFill="1" applyBorder="1" applyAlignment="1">
      <alignment horizontal="right" vertical="center"/>
    </xf>
    <xf numFmtId="0" fontId="55" fillId="12" borderId="78" xfId="0" applyFont="1" applyFill="1" applyBorder="1" applyAlignment="1">
      <alignment horizontal="right" wrapText="1"/>
    </xf>
    <xf numFmtId="0" fontId="55" fillId="12" borderId="39" xfId="0" applyFont="1" applyFill="1" applyBorder="1" applyAlignment="1">
      <alignment horizontal="right" wrapText="1"/>
    </xf>
    <xf numFmtId="0" fontId="55" fillId="12" borderId="79"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2" borderId="55" xfId="0" applyFont="1" applyFill="1" applyBorder="1" applyAlignment="1">
      <alignment horizontal="right" wrapText="1"/>
    </xf>
    <xf numFmtId="0" fontId="55" fillId="12" borderId="0" xfId="0" applyFont="1" applyFill="1" applyAlignment="1">
      <alignment horizontal="right" wrapText="1"/>
    </xf>
    <xf numFmtId="0" fontId="55" fillId="12"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0" fillId="0" borderId="0" xfId="0" applyAlignment="1" applyProtection="1">
      <alignment horizontal="center"/>
      <protection hidden="1"/>
    </xf>
    <xf numFmtId="0" fontId="69" fillId="23" borderId="0" xfId="0" applyFont="1" applyFill="1" applyAlignment="1" applyProtection="1">
      <alignment horizontal="right" vertical="center"/>
      <protection hidden="1"/>
    </xf>
    <xf numFmtId="0" fontId="108" fillId="0" borderId="0" xfId="0" applyFont="1" applyAlignment="1" applyProtection="1">
      <alignment horizontal="center" vertical="center" wrapText="1"/>
      <protection hidden="1"/>
    </xf>
    <xf numFmtId="0" fontId="4" fillId="6" borderId="0" xfId="0" applyFont="1" applyFill="1" applyAlignment="1" applyProtection="1">
      <alignment horizontal="center"/>
      <protection hidden="1"/>
    </xf>
    <xf numFmtId="0" fontId="6" fillId="3" borderId="65" xfId="0" applyFont="1" applyFill="1" applyBorder="1" applyAlignment="1" applyProtection="1">
      <alignment horizontal="center" vertical="center" shrinkToFit="1"/>
      <protection hidden="1"/>
    </xf>
    <xf numFmtId="0" fontId="0" fillId="0" borderId="21" xfId="0" applyBorder="1"/>
    <xf numFmtId="0" fontId="0" fillId="0" borderId="66" xfId="0" applyBorder="1"/>
    <xf numFmtId="0" fontId="61" fillId="0" borderId="91" xfId="0" applyFont="1" applyBorder="1" applyAlignment="1" applyProtection="1">
      <alignment horizontal="center"/>
      <protection hidden="1"/>
    </xf>
    <xf numFmtId="0" fontId="64" fillId="11" borderId="96" xfId="0" applyFont="1" applyFill="1" applyBorder="1" applyAlignment="1" applyProtection="1">
      <alignment horizontal="center" vertical="center" wrapText="1"/>
      <protection hidden="1"/>
    </xf>
    <xf numFmtId="0" fontId="64" fillId="11" borderId="91" xfId="0" applyFont="1" applyFill="1" applyBorder="1" applyAlignment="1" applyProtection="1">
      <alignment horizontal="center" vertical="center" wrapText="1"/>
      <protection hidden="1"/>
    </xf>
    <xf numFmtId="0" fontId="64" fillId="11" borderId="97" xfId="0" applyFont="1" applyFill="1" applyBorder="1" applyAlignment="1" applyProtection="1">
      <alignment horizontal="center" vertical="center" wrapText="1"/>
      <protection hidden="1"/>
    </xf>
    <xf numFmtId="0" fontId="64" fillId="11" borderId="96" xfId="0" applyFont="1" applyFill="1" applyBorder="1" applyAlignment="1" applyProtection="1">
      <alignment horizontal="center" vertical="center"/>
      <protection hidden="1"/>
    </xf>
    <xf numFmtId="0" fontId="64" fillId="11" borderId="91" xfId="0" applyFont="1" applyFill="1" applyBorder="1" applyAlignment="1" applyProtection="1">
      <alignment horizontal="center" vertical="center"/>
      <protection hidden="1"/>
    </xf>
    <xf numFmtId="0" fontId="64" fillId="11" borderId="97" xfId="0" applyFont="1" applyFill="1" applyBorder="1" applyAlignment="1" applyProtection="1">
      <alignment horizontal="center" vertical="center"/>
      <protection hidden="1"/>
    </xf>
    <xf numFmtId="0" fontId="64" fillId="21" borderId="99" xfId="0" applyFont="1" applyFill="1" applyBorder="1" applyAlignment="1" applyProtection="1">
      <alignment horizontal="center" vertical="center"/>
      <protection hidden="1"/>
    </xf>
    <xf numFmtId="0" fontId="0" fillId="0" borderId="0" xfId="0"/>
    <xf numFmtId="0" fontId="6" fillId="3" borderId="21" xfId="0" applyFont="1" applyFill="1" applyBorder="1" applyAlignment="1" applyProtection="1">
      <alignment horizontal="center" vertical="center" shrinkToFit="1"/>
      <protection hidden="1"/>
    </xf>
    <xf numFmtId="0" fontId="6" fillId="3" borderId="66" xfId="0" applyFont="1" applyFill="1" applyBorder="1" applyAlignment="1" applyProtection="1">
      <alignment horizontal="center" vertical="center" shrinkToFit="1"/>
      <protection hidden="1"/>
    </xf>
    <xf numFmtId="165" fontId="27" fillId="13" borderId="91" xfId="0" applyNumberFormat="1" applyFont="1" applyFill="1" applyBorder="1" applyAlignment="1" applyProtection="1">
      <alignment horizontal="center" vertical="center" shrinkToFit="1"/>
      <protection hidden="1"/>
    </xf>
    <xf numFmtId="0" fontId="39" fillId="17" borderId="96" xfId="0" applyFont="1" applyFill="1" applyBorder="1" applyAlignment="1" applyProtection="1">
      <alignment horizontal="center" vertical="center"/>
      <protection hidden="1"/>
    </xf>
    <xf numFmtId="0" fontId="0" fillId="0" borderId="91" xfId="0" applyBorder="1"/>
    <xf numFmtId="0" fontId="0" fillId="0" borderId="97" xfId="0" applyBorder="1"/>
    <xf numFmtId="0" fontId="29" fillId="12" borderId="0" xfId="0" applyFont="1" applyFill="1" applyAlignment="1" applyProtection="1">
      <alignment horizontal="center" vertical="center"/>
      <protection hidden="1"/>
    </xf>
    <xf numFmtId="0" fontId="56" fillId="21" borderId="98" xfId="0" applyFont="1" applyFill="1" applyBorder="1" applyAlignment="1" applyProtection="1">
      <alignment horizontal="center" vertical="center"/>
      <protection hidden="1"/>
    </xf>
    <xf numFmtId="0" fontId="64" fillId="21" borderId="91" xfId="0" applyFont="1" applyFill="1" applyBorder="1" applyAlignment="1" applyProtection="1">
      <alignment horizontal="center" vertical="center"/>
      <protection hidden="1"/>
    </xf>
    <xf numFmtId="0" fontId="56" fillId="21" borderId="91" xfId="0" applyFont="1" applyFill="1" applyBorder="1" applyAlignment="1" applyProtection="1">
      <alignment horizontal="center" vertical="center"/>
      <protection hidden="1"/>
    </xf>
    <xf numFmtId="0" fontId="64" fillId="21" borderId="96" xfId="0" applyFont="1" applyFill="1" applyBorder="1" applyAlignment="1" applyProtection="1">
      <alignment horizontal="center" vertical="center"/>
      <protection hidden="1"/>
    </xf>
    <xf numFmtId="0" fontId="64" fillId="21" borderId="97" xfId="0" applyFont="1" applyFill="1" applyBorder="1" applyAlignment="1" applyProtection="1">
      <alignment horizontal="center" vertical="center"/>
      <protection hidden="1"/>
    </xf>
    <xf numFmtId="0" fontId="27" fillId="13" borderId="96" xfId="0" applyFont="1" applyFill="1" applyBorder="1" applyAlignment="1" applyProtection="1">
      <alignment horizontal="center" vertical="center"/>
      <protection locked="0" hidden="1"/>
    </xf>
    <xf numFmtId="0" fontId="44" fillId="22" borderId="96" xfId="0" applyFont="1" applyFill="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63" fillId="0" borderId="91" xfId="0" applyFont="1" applyBorder="1" applyAlignment="1" applyProtection="1">
      <alignment horizontal="center" vertical="center"/>
      <protection hidden="1"/>
    </xf>
    <xf numFmtId="0" fontId="40" fillId="0" borderId="91"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165" fontId="26" fillId="13" borderId="96" xfId="0" applyNumberFormat="1" applyFont="1" applyFill="1" applyBorder="1" applyAlignment="1" applyProtection="1">
      <alignment horizontal="center" vertical="center" shrinkToFit="1"/>
      <protection hidden="1"/>
    </xf>
    <xf numFmtId="165" fontId="27" fillId="13" borderId="96" xfId="0" applyNumberFormat="1" applyFont="1" applyFill="1" applyBorder="1" applyAlignment="1" applyProtection="1">
      <alignment horizontal="center" vertical="center" shrinkToFit="1"/>
      <protection hidden="1"/>
    </xf>
    <xf numFmtId="165" fontId="47" fillId="13" borderId="107" xfId="0" applyNumberFormat="1" applyFont="1" applyFill="1" applyBorder="1" applyAlignment="1" applyProtection="1">
      <alignment horizontal="center" vertical="center" shrinkToFit="1"/>
      <protection hidden="1"/>
    </xf>
    <xf numFmtId="0" fontId="0" fillId="0" borderId="108" xfId="0" applyBorder="1"/>
    <xf numFmtId="0" fontId="0" fillId="0" borderId="109" xfId="0" applyBorder="1"/>
    <xf numFmtId="0" fontId="0" fillId="0" borderId="99" xfId="0" applyBorder="1"/>
    <xf numFmtId="0" fontId="0" fillId="0" borderId="110" xfId="0" applyBorder="1"/>
    <xf numFmtId="0" fontId="0" fillId="0" borderId="111" xfId="0" applyBorder="1"/>
    <xf numFmtId="0" fontId="0" fillId="0" borderId="98" xfId="0" applyBorder="1"/>
    <xf numFmtId="0" fontId="0" fillId="0" borderId="112" xfId="0" applyBorder="1"/>
    <xf numFmtId="0" fontId="64" fillId="21" borderId="107" xfId="0" applyFont="1" applyFill="1" applyBorder="1" applyAlignment="1" applyProtection="1">
      <alignment horizontal="center" vertical="center" shrinkToFit="1"/>
      <protection hidden="1"/>
    </xf>
    <xf numFmtId="0" fontId="38" fillId="0" borderId="92" xfId="0" applyFont="1" applyBorder="1" applyAlignment="1" applyProtection="1">
      <alignment horizontal="center" vertical="center"/>
      <protection hidden="1"/>
    </xf>
    <xf numFmtId="0" fontId="39" fillId="17" borderId="91" xfId="0" applyFont="1" applyFill="1" applyBorder="1" applyAlignment="1" applyProtection="1">
      <alignment horizontal="center" vertical="center"/>
      <protection hidden="1"/>
    </xf>
    <xf numFmtId="0" fontId="36" fillId="11" borderId="16" xfId="1" applyFont="1" applyFill="1" applyBorder="1" applyAlignment="1" applyProtection="1">
      <alignment horizontal="center" vertical="center"/>
    </xf>
    <xf numFmtId="0" fontId="36" fillId="11" borderId="0" xfId="1" applyFont="1" applyFill="1" applyBorder="1" applyAlignment="1" applyProtection="1">
      <alignment horizontal="center" vertical="center"/>
    </xf>
    <xf numFmtId="0" fontId="36" fillId="11" borderId="16" xfId="1" applyFont="1" applyFill="1" applyBorder="1" applyAlignment="1" applyProtection="1">
      <alignment horizontal="center" vertical="center" wrapText="1"/>
    </xf>
    <xf numFmtId="0" fontId="36" fillId="11" borderId="0" xfId="1"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shrinkToFit="1"/>
      <protection hidden="1"/>
    </xf>
    <xf numFmtId="0" fontId="0" fillId="0" borderId="161" xfId="0" applyBorder="1"/>
    <xf numFmtId="0" fontId="0" fillId="0" borderId="64" xfId="0" applyBorder="1"/>
    <xf numFmtId="0" fontId="29" fillId="11" borderId="53" xfId="0" applyFont="1" applyFill="1" applyBorder="1" applyAlignment="1">
      <alignment horizontal="center" vertical="center"/>
    </xf>
    <xf numFmtId="0" fontId="0" fillId="0" borderId="6" xfId="0" applyBorder="1"/>
    <xf numFmtId="0" fontId="34" fillId="11" borderId="0" xfId="1" applyFont="1" applyFill="1" applyBorder="1" applyAlignment="1" applyProtection="1">
      <alignment horizontal="center" vertical="center" wrapText="1"/>
    </xf>
    <xf numFmtId="0" fontId="6" fillId="3" borderId="161" xfId="0" applyFont="1" applyFill="1" applyBorder="1" applyAlignment="1" applyProtection="1">
      <alignment horizontal="center" vertical="center" shrinkToFit="1"/>
      <protection hidden="1"/>
    </xf>
    <xf numFmtId="0" fontId="6" fillId="3" borderId="64" xfId="0" applyFont="1" applyFill="1" applyBorder="1" applyAlignment="1" applyProtection="1">
      <alignment horizontal="center" vertical="center" shrinkToFit="1"/>
      <protection hidden="1"/>
    </xf>
    <xf numFmtId="0" fontId="45" fillId="3" borderId="65" xfId="0" applyFont="1" applyFill="1" applyBorder="1" applyAlignment="1" applyProtection="1">
      <alignment horizontal="center" vertical="center" shrinkToFit="1"/>
      <protection hidden="1"/>
    </xf>
    <xf numFmtId="0" fontId="6" fillId="3" borderId="24" xfId="0" applyFont="1" applyFill="1" applyBorder="1" applyAlignment="1" applyProtection="1">
      <alignment horizontal="center" vertical="center" shrinkToFit="1"/>
      <protection hidden="1"/>
    </xf>
    <xf numFmtId="0" fontId="0" fillId="0" borderId="14" xfId="0" applyBorder="1"/>
    <xf numFmtId="0" fontId="0" fillId="0" borderId="25" xfId="0" applyBorder="1"/>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6" fillId="3" borderId="14" xfId="0" applyFont="1" applyFill="1" applyBorder="1" applyAlignment="1" applyProtection="1">
      <alignment horizontal="center" vertical="center" shrinkToFit="1"/>
      <protection hidden="1"/>
    </xf>
    <xf numFmtId="0" fontId="6" fillId="3" borderId="25" xfId="0" applyFont="1" applyFill="1" applyBorder="1" applyAlignment="1" applyProtection="1">
      <alignment horizontal="center" vertical="center" shrinkToFit="1"/>
      <protection hidden="1"/>
    </xf>
    <xf numFmtId="0" fontId="79" fillId="24" borderId="91" xfId="0"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 fillId="5" borderId="6" xfId="0" applyFont="1" applyFill="1" applyBorder="1" applyAlignment="1">
      <alignment horizontal="center" vertical="center"/>
    </xf>
    <xf numFmtId="0" fontId="0" fillId="0" borderId="26" xfId="0" applyBorder="1"/>
    <xf numFmtId="0" fontId="4" fillId="5" borderId="20" xfId="0" applyFont="1" applyFill="1" applyBorder="1" applyAlignment="1">
      <alignment horizontal="center" vertical="center"/>
    </xf>
    <xf numFmtId="0" fontId="67" fillId="3" borderId="91" xfId="1" applyFont="1" applyFill="1" applyBorder="1" applyAlignment="1" applyProtection="1">
      <alignment horizontal="center" vertical="center" shrinkToFit="1"/>
      <protection locked="0" hidden="1"/>
    </xf>
    <xf numFmtId="0" fontId="33" fillId="5" borderId="20" xfId="0" applyFont="1" applyFill="1" applyBorder="1" applyAlignment="1">
      <alignment horizontal="center" vertical="center"/>
    </xf>
    <xf numFmtId="0" fontId="67" fillId="3" borderId="91"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80" fillId="3" borderId="91" xfId="1" applyFont="1" applyFill="1" applyBorder="1" applyAlignment="1" applyProtection="1">
      <alignment horizontal="center" vertical="center" wrapText="1" shrinkToFit="1"/>
      <protection hidden="1"/>
    </xf>
    <xf numFmtId="0" fontId="80" fillId="3" borderId="91" xfId="1" applyFont="1" applyFill="1" applyBorder="1" applyAlignment="1" applyProtection="1">
      <alignment horizontal="center" vertical="center" shrinkToFit="1"/>
      <protection hidden="1"/>
    </xf>
    <xf numFmtId="49" fontId="67" fillId="3" borderId="91" xfId="1" applyNumberFormat="1" applyFont="1" applyFill="1" applyBorder="1" applyAlignment="1" applyProtection="1">
      <alignment horizontal="center" vertical="center" shrinkToFit="1"/>
      <protection hidden="1"/>
    </xf>
    <xf numFmtId="1" fontId="67" fillId="3" borderId="91" xfId="1" applyNumberFormat="1"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right" vertical="center" shrinkToFit="1"/>
      <protection hidden="1"/>
    </xf>
    <xf numFmtId="0" fontId="79" fillId="25" borderId="91" xfId="0" applyFont="1" applyFill="1" applyBorder="1" applyAlignment="1" applyProtection="1">
      <alignment horizontal="center" vertical="center" shrinkToFit="1"/>
      <protection hidden="1"/>
    </xf>
    <xf numFmtId="0" fontId="67" fillId="0" borderId="91" xfId="1" applyFont="1" applyFill="1" applyBorder="1" applyAlignment="1" applyProtection="1">
      <alignment horizontal="right" vertical="center" shrinkToFit="1"/>
      <protection hidden="1"/>
    </xf>
    <xf numFmtId="0" fontId="26" fillId="0" borderId="91" xfId="0" applyFont="1" applyBorder="1" applyAlignment="1" applyProtection="1">
      <alignment horizontal="center" vertical="center"/>
      <protection hidden="1"/>
    </xf>
    <xf numFmtId="0" fontId="80" fillId="0" borderId="91" xfId="1" applyFont="1" applyFill="1" applyBorder="1" applyAlignment="1" applyProtection="1">
      <alignment horizontal="right" vertical="center" shrinkToFit="1"/>
      <protection hidden="1"/>
    </xf>
    <xf numFmtId="164" fontId="67" fillId="3" borderId="91" xfId="1" applyNumberFormat="1" applyFont="1" applyFill="1" applyBorder="1" applyAlignment="1" applyProtection="1">
      <alignment horizontal="center" vertical="center" shrinkToFit="1"/>
      <protection hidden="1"/>
    </xf>
    <xf numFmtId="0" fontId="67" fillId="0" borderId="91" xfId="0" applyFont="1" applyBorder="1" applyAlignment="1" applyProtection="1">
      <alignment horizontal="right" vertical="center" shrinkToFit="1"/>
      <protection hidden="1"/>
    </xf>
    <xf numFmtId="0" fontId="82" fillId="3" borderId="91" xfId="1"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right" vertical="center" shrinkToFit="1"/>
      <protection hidden="1"/>
    </xf>
    <xf numFmtId="0" fontId="67" fillId="3" borderId="91" xfId="1" applyNumberFormat="1" applyFont="1" applyFill="1" applyBorder="1" applyAlignment="1" applyProtection="1">
      <alignment horizontal="center" vertical="center" shrinkToFit="1"/>
      <protection hidden="1"/>
    </xf>
    <xf numFmtId="0" fontId="8" fillId="0" borderId="93" xfId="0" applyFont="1" applyBorder="1" applyAlignment="1" applyProtection="1">
      <alignment horizontal="right" vertical="center" shrinkToFit="1"/>
      <protection hidden="1"/>
    </xf>
    <xf numFmtId="0" fontId="8"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4"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4" xfId="0" applyFont="1" applyBorder="1" applyAlignment="1" applyProtection="1">
      <alignment horizont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8" fillId="0" borderId="22" xfId="0" applyFont="1" applyBorder="1" applyAlignment="1" applyProtection="1">
      <alignment horizontal="center" vertical="center" shrinkToFit="1"/>
      <protection hidden="1"/>
    </xf>
    <xf numFmtId="0" fontId="2" fillId="2" borderId="24"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72" fillId="0" borderId="50" xfId="0" applyFont="1" applyBorder="1" applyAlignment="1" applyProtection="1">
      <alignment horizontal="center" vertical="center" readingOrder="2"/>
      <protection hidden="1"/>
    </xf>
    <xf numFmtId="0" fontId="89" fillId="0" borderId="12" xfId="0" applyFont="1" applyBorder="1" applyAlignment="1" applyProtection="1">
      <alignment horizontal="right" vertical="center" shrinkToFit="1"/>
      <protection hidden="1"/>
    </xf>
    <xf numFmtId="0" fontId="90" fillId="3" borderId="14" xfId="0" applyFont="1" applyFill="1" applyBorder="1" applyAlignment="1" applyProtection="1">
      <alignment horizontal="center" vertical="center" shrinkToFit="1"/>
      <protection hidden="1"/>
    </xf>
    <xf numFmtId="0" fontId="90" fillId="3" borderId="101" xfId="0" applyFont="1" applyFill="1" applyBorder="1" applyAlignment="1" applyProtection="1">
      <alignment horizontal="center" vertical="center" shrinkToFi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14" fillId="14" borderId="5" xfId="0" applyFont="1" applyFill="1" applyBorder="1" applyAlignment="1" applyProtection="1">
      <alignment horizontal="right" vertical="center" wrapText="1"/>
      <protection hidden="1"/>
    </xf>
    <xf numFmtId="0" fontId="14" fillId="14" borderId="0" xfId="0" applyFont="1" applyFill="1" applyAlignment="1" applyProtection="1">
      <alignment horizontal="right" vertical="center" wrapText="1"/>
      <protection hidden="1"/>
    </xf>
    <xf numFmtId="0" fontId="90" fillId="0" borderId="102" xfId="0" applyFont="1" applyBorder="1" applyAlignment="1" applyProtection="1">
      <alignment horizontal="right" vertical="center" shrinkToFit="1"/>
      <protection hidden="1"/>
    </xf>
    <xf numFmtId="0" fontId="89" fillId="3" borderId="103" xfId="0" applyFont="1" applyFill="1" applyBorder="1" applyAlignment="1" applyProtection="1">
      <alignment horizontal="center" vertical="center" shrinkToFit="1"/>
      <protection hidden="1"/>
    </xf>
    <xf numFmtId="0" fontId="89" fillId="0" borderId="113"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2" xfId="0" applyFont="1" applyBorder="1" applyAlignment="1" applyProtection="1">
      <alignment horizontal="right"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14" xfId="0"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3" xfId="0" applyFont="1" applyBorder="1" applyAlignment="1" applyProtection="1">
      <alignment horizontal="left" vertical="center" shrinkToFit="1"/>
      <protection hidden="1"/>
    </xf>
    <xf numFmtId="0" fontId="89" fillId="0" borderId="103" xfId="0" applyFont="1" applyBorder="1" applyAlignment="1" applyProtection="1">
      <alignment horizontal="left" vertical="center" shrinkToFit="1"/>
      <protection hidden="1"/>
    </xf>
    <xf numFmtId="0" fontId="73" fillId="24" borderId="115"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right" vertical="center" wrapText="1"/>
      <protection hidden="1"/>
    </xf>
    <xf numFmtId="0" fontId="73" fillId="24" borderId="117" xfId="0" applyFont="1" applyFill="1" applyBorder="1" applyAlignment="1" applyProtection="1">
      <alignment horizontal="right" vertical="center" wrapText="1"/>
      <protection hidden="1"/>
    </xf>
    <xf numFmtId="0" fontId="73" fillId="24" borderId="118" xfId="0" applyFont="1" applyFill="1" applyBorder="1" applyAlignment="1" applyProtection="1">
      <alignment horizontal="right" vertical="center" wrapText="1"/>
      <protection hidden="1"/>
    </xf>
    <xf numFmtId="0" fontId="73" fillId="24" borderId="119" xfId="0" applyFont="1" applyFill="1" applyBorder="1" applyAlignment="1" applyProtection="1">
      <alignment horizontal="right" vertical="center" wrapText="1"/>
      <protection hidden="1"/>
    </xf>
    <xf numFmtId="0" fontId="73" fillId="24" borderId="120"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22" fontId="72" fillId="0" borderId="50" xfId="0" applyNumberFormat="1" applyFont="1" applyBorder="1" applyAlignment="1" applyProtection="1">
      <alignment horizontal="center" vertical="center" readingOrder="2"/>
      <protection hidden="1"/>
    </xf>
    <xf numFmtId="0" fontId="90" fillId="0" borderId="100"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73" fillId="0" borderId="19" xfId="0" applyFont="1" applyBorder="1" applyAlignment="1" applyProtection="1">
      <alignment horizontal="center" vertical="center" shrinkToFit="1"/>
      <protection hidden="1"/>
    </xf>
    <xf numFmtId="0" fontId="14" fillId="0" borderId="0" xfId="0" applyFont="1" applyAlignment="1" applyProtection="1">
      <alignment horizontal="right" vertical="center" wrapText="1"/>
      <protection hidden="1"/>
    </xf>
    <xf numFmtId="0" fontId="14" fillId="0" borderId="11" xfId="0" applyFont="1" applyBorder="1" applyAlignment="1" applyProtection="1">
      <alignment horizontal="right" vertical="center" wrapText="1"/>
      <protection hidden="1"/>
    </xf>
    <xf numFmtId="0" fontId="8" fillId="0" borderId="93" xfId="0" applyFont="1" applyBorder="1" applyAlignment="1" applyProtection="1">
      <alignment horizontal="center" vertical="center" shrinkToFit="1"/>
      <protection hidden="1"/>
    </xf>
    <xf numFmtId="0" fontId="8"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8" fillId="3" borderId="12" xfId="0" applyFont="1" applyFill="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73" fillId="0" borderId="58"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8" fillId="3" borderId="13" xfId="0" applyNumberFormat="1" applyFont="1" applyFill="1" applyBorder="1" applyAlignment="1" applyProtection="1">
      <alignment horizontal="center" vertical="center" shrinkToFit="1"/>
      <protection hidden="1"/>
    </xf>
    <xf numFmtId="165" fontId="8" fillId="3" borderId="95" xfId="0" applyNumberFormat="1" applyFont="1" applyFill="1" applyBorder="1" applyAlignment="1" applyProtection="1">
      <alignment horizontal="center" vertical="center" shrinkToFit="1"/>
      <protection hidden="1"/>
    </xf>
    <xf numFmtId="0" fontId="73" fillId="0" borderId="57"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4" xfId="0" applyNumberFormat="1" applyFont="1" applyFill="1" applyBorder="1" applyAlignment="1" applyProtection="1">
      <alignment horizontal="right" vertical="center" shrinkToFit="1"/>
      <protection hidden="1"/>
    </xf>
    <xf numFmtId="0" fontId="73" fillId="0" borderId="93"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58"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5" xfId="0" applyFont="1" applyFill="1" applyBorder="1" applyAlignment="1" applyProtection="1">
      <alignment horizontal="center" shrinkToFit="1"/>
      <protection hidden="1"/>
    </xf>
    <xf numFmtId="0" fontId="74" fillId="6" borderId="57"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0"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89" xfId="0" applyFont="1" applyFill="1" applyBorder="1" applyAlignment="1" applyProtection="1">
      <alignment horizontal="center" vertical="center" shrinkToFit="1"/>
      <protection hidden="1"/>
    </xf>
    <xf numFmtId="0" fontId="8" fillId="3" borderId="94" xfId="0" applyFont="1" applyFill="1" applyBorder="1" applyAlignment="1" applyProtection="1">
      <alignment horizontal="center" vertical="center" shrinkToFit="1"/>
      <protection hidden="1"/>
    </xf>
    <xf numFmtId="0" fontId="73" fillId="0" borderId="93"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4"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165" fontId="4" fillId="0" borderId="0" xfId="0" applyNumberFormat="1"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center" shrinkToFit="1"/>
      <protection hidden="1"/>
    </xf>
    <xf numFmtId="0" fontId="7" fillId="0" borderId="0" xfId="0" applyFont="1" applyAlignment="1" applyProtection="1">
      <alignment horizontal="center" shrinkToFit="1"/>
      <protection hidden="1"/>
    </xf>
    <xf numFmtId="0" fontId="4"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73" fillId="3" borderId="94" xfId="0" applyFont="1" applyFill="1" applyBorder="1" applyAlignment="1" applyProtection="1">
      <alignment horizontal="center" vertical="center" shrinkToFit="1"/>
      <protection hidden="1"/>
    </xf>
    <xf numFmtId="165" fontId="72" fillId="20" borderId="12" xfId="0" applyNumberFormat="1" applyFont="1" applyFill="1" applyBorder="1" applyAlignment="1" applyProtection="1">
      <alignment horizontal="right" vertical="center" shrinkToFit="1"/>
      <protection hidden="1"/>
    </xf>
    <xf numFmtId="165" fontId="72" fillId="20" borderId="94" xfId="0" applyNumberFormat="1" applyFont="1" applyFill="1" applyBorder="1" applyAlignment="1" applyProtection="1">
      <alignment horizontal="right" vertical="center" shrinkToFit="1"/>
      <protection hidden="1"/>
    </xf>
    <xf numFmtId="0" fontId="7" fillId="0" borderId="13" xfId="0" applyFont="1" applyBorder="1" applyAlignment="1" applyProtection="1">
      <alignment horizontal="right" vertical="top" shrinkToFit="1"/>
      <protection hidden="1"/>
    </xf>
    <xf numFmtId="0" fontId="2" fillId="0" borderId="52"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2" fillId="0" borderId="1" xfId="0" applyFont="1" applyBorder="1" applyAlignment="1" applyProtection="1">
      <alignment horizontal="right" vertical="center" shrinkToFit="1"/>
      <protection hidden="1"/>
    </xf>
    <xf numFmtId="0" fontId="2" fillId="0" borderId="11" xfId="0" applyFont="1" applyBorder="1" applyAlignment="1" applyProtection="1">
      <alignment horizontal="right" vertical="center" shrinkToFit="1"/>
      <protection hidden="1"/>
    </xf>
    <xf numFmtId="0" fontId="2" fillId="0" borderId="89" xfId="0" applyFont="1" applyBorder="1" applyAlignment="1" applyProtection="1">
      <alignment horizontal="right" vertical="center" shrinkToFit="1"/>
      <protection hidden="1"/>
    </xf>
    <xf numFmtId="0" fontId="72" fillId="20" borderId="58" xfId="0" applyFont="1" applyFill="1" applyBorder="1" applyAlignment="1" applyProtection="1">
      <alignment horizontal="center" vertical="center" shrinkToFit="1"/>
      <protection hidden="1"/>
    </xf>
    <xf numFmtId="0" fontId="72" fillId="20" borderId="13" xfId="0" applyFont="1" applyFill="1" applyBorder="1" applyAlignment="1" applyProtection="1">
      <alignment horizontal="center" vertical="center" shrinkToFit="1"/>
      <protection hidden="1"/>
    </xf>
    <xf numFmtId="0" fontId="28" fillId="0" borderId="123"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25"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38" fillId="19" borderId="19" xfId="0" applyFont="1" applyFill="1" applyBorder="1" applyAlignment="1" applyProtection="1">
      <alignment horizontal="center" vertical="center"/>
      <protection hidden="1"/>
    </xf>
    <xf numFmtId="0" fontId="31" fillId="11" borderId="121"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2"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5" xfId="0" applyFont="1" applyFill="1" applyBorder="1" applyAlignment="1" applyProtection="1">
      <alignment horizontal="center" vertical="center" textRotation="90" wrapText="1"/>
      <protection hidden="1"/>
    </xf>
    <xf numFmtId="0" fontId="75" fillId="3" borderId="106" xfId="0" applyFont="1" applyFill="1" applyBorder="1" applyAlignment="1" applyProtection="1">
      <alignment horizontal="center" vertical="center" textRotation="90" wrapText="1"/>
      <protection hidden="1"/>
    </xf>
    <xf numFmtId="0" fontId="75" fillId="3" borderId="133" xfId="0" applyFont="1" applyFill="1" applyBorder="1" applyAlignment="1" applyProtection="1">
      <alignment horizontal="center" vertical="center" textRotation="90" wrapText="1"/>
      <protection hidden="1"/>
    </xf>
    <xf numFmtId="0" fontId="76" fillId="19" borderId="135" xfId="0" applyFont="1" applyFill="1" applyBorder="1" applyAlignment="1" applyProtection="1">
      <alignment horizontal="center" vertical="center"/>
      <protection hidden="1"/>
    </xf>
    <xf numFmtId="0" fontId="76" fillId="19" borderId="128" xfId="0" applyFont="1" applyFill="1" applyBorder="1" applyAlignment="1" applyProtection="1">
      <alignment horizontal="center" vertical="center"/>
      <protection hidden="1"/>
    </xf>
    <xf numFmtId="0" fontId="63" fillId="19" borderId="56" xfId="0" applyFont="1" applyFill="1" applyBorder="1" applyAlignment="1" applyProtection="1">
      <alignment horizontal="center" vertical="center" textRotation="90" wrapText="1"/>
      <protection hidden="1"/>
    </xf>
    <xf numFmtId="0" fontId="63" fillId="19" borderId="127" xfId="0" applyFont="1" applyFill="1" applyBorder="1" applyAlignment="1" applyProtection="1">
      <alignment horizontal="center" vertical="center" textRotation="90" wrapText="1"/>
      <protection hidden="1"/>
    </xf>
    <xf numFmtId="0" fontId="63" fillId="19" borderId="135" xfId="0" applyFont="1" applyFill="1" applyBorder="1" applyAlignment="1" applyProtection="1">
      <alignment horizontal="center" vertical="center" textRotation="90" wrapText="1"/>
      <protection hidden="1"/>
    </xf>
    <xf numFmtId="0" fontId="63" fillId="19" borderId="128" xfId="0" applyFont="1" applyFill="1" applyBorder="1" applyAlignment="1" applyProtection="1">
      <alignment horizontal="center" vertical="center" textRotation="90" wrapText="1"/>
      <protection hidden="1"/>
    </xf>
    <xf numFmtId="0" fontId="76" fillId="19" borderId="134" xfId="0" applyFont="1" applyFill="1" applyBorder="1" applyAlignment="1" applyProtection="1">
      <alignment horizontal="center" vertical="center"/>
      <protection hidden="1"/>
    </xf>
    <xf numFmtId="0" fontId="76" fillId="19" borderId="126" xfId="0" applyFont="1" applyFill="1" applyBorder="1" applyAlignment="1" applyProtection="1">
      <alignment horizontal="center" vertical="center"/>
      <protection hidden="1"/>
    </xf>
    <xf numFmtId="0" fontId="76" fillId="19" borderId="56" xfId="0" applyFont="1" applyFill="1" applyBorder="1" applyAlignment="1" applyProtection="1">
      <alignment horizontal="center" vertical="center"/>
      <protection hidden="1"/>
    </xf>
    <xf numFmtId="0" fontId="76" fillId="19" borderId="127" xfId="0" applyFont="1" applyFill="1" applyBorder="1" applyAlignment="1" applyProtection="1">
      <alignment horizontal="center" vertical="center"/>
      <protection hidden="1"/>
    </xf>
    <xf numFmtId="0" fontId="75" fillId="6" borderId="141"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63" fillId="19" borderId="134" xfId="0" applyFont="1" applyFill="1" applyBorder="1" applyAlignment="1" applyProtection="1">
      <alignment horizontal="center" vertical="center" textRotation="90"/>
      <protection hidden="1"/>
    </xf>
    <xf numFmtId="0" fontId="63" fillId="19" borderId="126" xfId="0" applyFont="1" applyFill="1" applyBorder="1" applyAlignment="1" applyProtection="1">
      <alignment horizontal="center" vertical="center" textRotation="90"/>
      <protection hidden="1"/>
    </xf>
    <xf numFmtId="0" fontId="75" fillId="3" borderId="131" xfId="0" applyFont="1" applyFill="1" applyBorder="1" applyAlignment="1" applyProtection="1">
      <alignment horizontal="center" vertical="center" textRotation="90" wrapText="1"/>
      <protection hidden="1"/>
    </xf>
    <xf numFmtId="0" fontId="38" fillId="19" borderId="134" xfId="0" applyFont="1" applyFill="1" applyBorder="1" applyAlignment="1" applyProtection="1">
      <alignment horizontal="center" vertical="center" wrapText="1"/>
      <protection hidden="1"/>
    </xf>
    <xf numFmtId="0" fontId="38" fillId="19" borderId="126" xfId="0" applyFont="1" applyFill="1" applyBorder="1" applyAlignment="1" applyProtection="1">
      <alignment horizontal="center" vertical="center" wrapText="1"/>
      <protection hidden="1"/>
    </xf>
    <xf numFmtId="0" fontId="75" fillId="6" borderId="140" xfId="0" applyFont="1" applyFill="1" applyBorder="1" applyAlignment="1" applyProtection="1">
      <alignment horizontal="center" vertical="center"/>
      <protection hidden="1"/>
    </xf>
    <xf numFmtId="0" fontId="75" fillId="6" borderId="142"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9" borderId="135" xfId="0" applyFont="1" applyFill="1" applyBorder="1" applyAlignment="1" applyProtection="1">
      <alignment horizontal="center" vertical="center" wrapText="1"/>
      <protection hidden="1"/>
    </xf>
    <xf numFmtId="0" fontId="38" fillId="19" borderId="128" xfId="0" applyFont="1" applyFill="1" applyBorder="1" applyAlignment="1" applyProtection="1">
      <alignment horizontal="center" vertical="center" wrapText="1"/>
      <protection hidden="1"/>
    </xf>
    <xf numFmtId="0" fontId="38" fillId="19" borderId="12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protection hidden="1"/>
    </xf>
    <xf numFmtId="0" fontId="38" fillId="19" borderId="56" xfId="0" applyFont="1" applyFill="1" applyBorder="1" applyAlignment="1" applyProtection="1">
      <alignment horizontal="center" vertical="center" wrapText="1"/>
      <protection hidden="1"/>
    </xf>
    <xf numFmtId="0" fontId="38" fillId="19" borderId="127" xfId="0" applyFont="1" applyFill="1" applyBorder="1" applyAlignment="1" applyProtection="1">
      <alignment horizontal="center" vertical="center" wrapText="1"/>
      <protection hidden="1"/>
    </xf>
    <xf numFmtId="0" fontId="75" fillId="6" borderId="139" xfId="0" applyFont="1" applyFill="1" applyBorder="1" applyAlignment="1" applyProtection="1">
      <alignment horizontal="center" vertical="center"/>
      <protection hidden="1"/>
    </xf>
    <xf numFmtId="0" fontId="28" fillId="23" borderId="121"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4" xfId="0" applyFont="1" applyFill="1" applyBorder="1" applyAlignment="1" applyProtection="1">
      <alignment horizontal="center" vertical="center"/>
      <protection hidden="1"/>
    </xf>
    <xf numFmtId="0" fontId="28" fillId="23" borderId="122" xfId="0" applyFont="1" applyFill="1" applyBorder="1" applyAlignment="1" applyProtection="1">
      <alignment horizontal="center" vertical="center"/>
      <protection hidden="1"/>
    </xf>
    <xf numFmtId="0" fontId="75" fillId="3" borderId="132" xfId="0" applyFont="1" applyFill="1" applyBorder="1" applyAlignment="1" applyProtection="1">
      <alignment horizontal="center" vertical="center" textRotation="90" wrapText="1"/>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10"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7" fillId="4" borderId="41"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8" xfId="0" applyFont="1" applyFill="1" applyBorder="1" applyAlignment="1" applyProtection="1">
      <alignment horizontal="center" vertical="center"/>
      <protection hidden="1"/>
    </xf>
    <xf numFmtId="0" fontId="28" fillId="16" borderId="31" xfId="0" applyFont="1" applyFill="1" applyBorder="1" applyAlignment="1" applyProtection="1">
      <alignment horizontal="center" vertical="center"/>
      <protection hidden="1"/>
    </xf>
    <xf numFmtId="0" fontId="28" fillId="16" borderId="35"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47" fillId="10" borderId="156" xfId="0" applyFont="1" applyFill="1" applyBorder="1" applyAlignment="1" applyProtection="1">
      <alignment horizontal="center" vertical="center" wrapText="1"/>
      <protection hidden="1"/>
    </xf>
    <xf numFmtId="0" fontId="47" fillId="10" borderId="0" xfId="0" applyFont="1" applyFill="1" applyAlignment="1" applyProtection="1">
      <alignment horizontal="center" vertical="center" wrapText="1"/>
      <protection hidden="1"/>
    </xf>
    <xf numFmtId="0" fontId="27" fillId="0" borderId="28" xfId="0" applyFont="1" applyBorder="1" applyAlignment="1" applyProtection="1">
      <alignment horizontal="center" vertical="center"/>
      <protection hidden="1"/>
    </xf>
  </cellXfs>
  <cellStyles count="12">
    <cellStyle name="Normal 2" xfId="2" xr:uid="{00000000-0005-0000-0000-000002000000}"/>
    <cellStyle name="Normal 2 2" xfId="3" xr:uid="{00000000-0005-0000-0000-000003000000}"/>
    <cellStyle name="Normal_Sheet3" xfId="10" xr:uid="{00000000-0005-0000-0000-000004000000}"/>
    <cellStyle name="Normal_معالجة التسجيل_2" xfId="4" xr:uid="{00000000-0005-0000-0000-000005000000}"/>
    <cellStyle name="ارتباط تشعبي" xfId="1" builtinId="8"/>
    <cellStyle name="عادي" xfId="0" builtinId="0"/>
    <cellStyle name="عادي 2" xfId="9" xr:uid="{00000000-0005-0000-0000-000006000000}"/>
    <cellStyle name="عادي 3" xfId="11" xr:uid="{00000000-0005-0000-0000-000007000000}"/>
    <cellStyle name="عادي_منقطعين" xfId="8" xr:uid="{00000000-0005-0000-0000-000008000000}"/>
    <cellStyle name="عادي_ورقة1" xfId="7" xr:uid="{00000000-0005-0000-0000-000009000000}"/>
    <cellStyle name="عادي_ورقة4" xfId="6" xr:uid="{00000000-0005-0000-0000-00000A000000}"/>
    <cellStyle name="عادي_ورقه4_1" xfId="5" xr:uid="{00000000-0005-0000-0000-00000B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strike val="0"/>
        <color theme="1"/>
      </font>
      <fill>
        <patternFill>
          <bgColor theme="1"/>
        </patternFill>
      </fill>
    </dxf>
    <dxf>
      <font>
        <color theme="0"/>
      </font>
      <fill>
        <patternFill>
          <bgColor theme="0"/>
        </patternFill>
      </fill>
    </dxf>
    <dxf>
      <font>
        <color rgb="FFFF0000"/>
      </font>
      <fill>
        <patternFill>
          <bgColor rgb="FFFF0000"/>
        </patternFill>
      </fill>
    </dxf>
    <dxf>
      <fill>
        <patternFill>
          <bgColor rgb="FFFF0000"/>
        </patternFill>
      </fill>
    </dxf>
    <dxf>
      <fill>
        <patternFill>
          <bgColor rgb="FF7030A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2DDDC"/>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295275</xdr:colOff>
      <xdr:row>7</xdr:row>
      <xdr:rowOff>106680</xdr:rowOff>
    </xdr:from>
    <xdr:to>
      <xdr:col>6</xdr:col>
      <xdr:colOff>619125</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1211315525" y="3316605"/>
          <a:ext cx="32385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123827</xdr:colOff>
      <xdr:row>10</xdr:row>
      <xdr:rowOff>85725</xdr:rowOff>
    </xdr:from>
    <xdr:to>
      <xdr:col>35</xdr:col>
      <xdr:colOff>409576</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1210667824" y="4581525"/>
          <a:ext cx="285749" cy="280035"/>
        </a:xfrm>
        <a:prstGeom prst="leftArrow">
          <a:avLst>
            <a:gd name="adj1" fmla="val 27941"/>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1;&#1583;&#1610;&#1579;&#1610;&#1606;%20&#1601;1%20&#1604;&#1604;&#1593;&#1575;&#1605;%202024-2025/&#1602;&#1583;&#1575;&#1605;&#1609;%20&#1601;1%202024-2025/&#1608;&#1585;&#1602;&#1607;2%20&#1580;&#1586;&#1569;%201%20&#1578;&#1585;&#1580;&#1605;&#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2">
          <cell r="A2" t="str">
            <v>ID</v>
          </cell>
          <cell r="B2" t="str">
            <v>الفصل الثاني 2022-2023</v>
          </cell>
          <cell r="C2" t="str">
            <v>الفصل الأول 2024-2023</v>
          </cell>
        </row>
        <row r="3">
          <cell r="A3">
            <v>100475</v>
          </cell>
          <cell r="B3" t="str">
            <v/>
          </cell>
          <cell r="C3" t="str">
            <v>م</v>
          </cell>
        </row>
        <row r="4">
          <cell r="A4">
            <v>100663</v>
          </cell>
          <cell r="B4" t="str">
            <v>م</v>
          </cell>
          <cell r="C4" t="str">
            <v>م</v>
          </cell>
        </row>
        <row r="5">
          <cell r="A5">
            <v>101772</v>
          </cell>
        </row>
        <row r="6">
          <cell r="A6">
            <v>102101</v>
          </cell>
          <cell r="C6" t="str">
            <v>م</v>
          </cell>
        </row>
        <row r="7">
          <cell r="A7">
            <v>102240</v>
          </cell>
          <cell r="B7" t="str">
            <v>م</v>
          </cell>
          <cell r="C7" t="str">
            <v>م</v>
          </cell>
        </row>
        <row r="8">
          <cell r="A8">
            <v>102552</v>
          </cell>
          <cell r="B8" t="str">
            <v>م</v>
          </cell>
          <cell r="C8" t="str">
            <v>م</v>
          </cell>
        </row>
        <row r="9">
          <cell r="A9">
            <v>102646</v>
          </cell>
          <cell r="B9" t="str">
            <v>م</v>
          </cell>
          <cell r="C9" t="str">
            <v>م</v>
          </cell>
        </row>
        <row r="10">
          <cell r="A10">
            <v>103347</v>
          </cell>
        </row>
        <row r="11">
          <cell r="A11">
            <v>103671</v>
          </cell>
          <cell r="C11" t="str">
            <v>م</v>
          </cell>
        </row>
        <row r="12">
          <cell r="A12">
            <v>103985</v>
          </cell>
          <cell r="B12" t="str">
            <v>م</v>
          </cell>
          <cell r="C12" t="str">
            <v>م</v>
          </cell>
        </row>
        <row r="13">
          <cell r="A13">
            <v>104749</v>
          </cell>
          <cell r="B13" t="str">
            <v>م</v>
          </cell>
          <cell r="C13" t="str">
            <v>م</v>
          </cell>
        </row>
        <row r="14">
          <cell r="A14">
            <v>104892</v>
          </cell>
        </row>
        <row r="15">
          <cell r="A15">
            <v>105037</v>
          </cell>
        </row>
        <row r="16">
          <cell r="A16">
            <v>105600</v>
          </cell>
        </row>
        <row r="17">
          <cell r="A17">
            <v>105807</v>
          </cell>
          <cell r="B17" t="str">
            <v>م</v>
          </cell>
          <cell r="C17" t="str">
            <v>م</v>
          </cell>
        </row>
        <row r="18">
          <cell r="A18">
            <v>105849</v>
          </cell>
          <cell r="B18" t="str">
            <v>م</v>
          </cell>
          <cell r="C18" t="str">
            <v>م</v>
          </cell>
        </row>
        <row r="19">
          <cell r="A19">
            <v>105886</v>
          </cell>
        </row>
        <row r="20">
          <cell r="A20">
            <v>106467</v>
          </cell>
          <cell r="C20" t="str">
            <v>م</v>
          </cell>
        </row>
        <row r="21">
          <cell r="A21">
            <v>107456</v>
          </cell>
          <cell r="B21" t="str">
            <v>م</v>
          </cell>
          <cell r="C21" t="str">
            <v>م</v>
          </cell>
        </row>
        <row r="22">
          <cell r="A22">
            <v>107620</v>
          </cell>
          <cell r="B22" t="str">
            <v>م</v>
          </cell>
          <cell r="C22" t="str">
            <v>م</v>
          </cell>
        </row>
        <row r="23">
          <cell r="A23">
            <v>108142</v>
          </cell>
        </row>
        <row r="24">
          <cell r="A24">
            <v>108465</v>
          </cell>
          <cell r="B24" t="str">
            <v>م</v>
          </cell>
          <cell r="C24" t="str">
            <v>م</v>
          </cell>
        </row>
        <row r="25">
          <cell r="A25">
            <v>108922</v>
          </cell>
          <cell r="B25" t="str">
            <v>م</v>
          </cell>
          <cell r="C25" t="str">
            <v>م</v>
          </cell>
        </row>
        <row r="26">
          <cell r="A26">
            <v>109129</v>
          </cell>
          <cell r="C26" t="str">
            <v>م</v>
          </cell>
        </row>
        <row r="27">
          <cell r="A27">
            <v>109249</v>
          </cell>
          <cell r="B27" t="str">
            <v>م</v>
          </cell>
          <cell r="C27" t="str">
            <v>م</v>
          </cell>
        </row>
        <row r="28">
          <cell r="A28">
            <v>109345</v>
          </cell>
        </row>
        <row r="29">
          <cell r="A29">
            <v>109497</v>
          </cell>
          <cell r="B29" t="str">
            <v>م</v>
          </cell>
          <cell r="C29" t="str">
            <v>م</v>
          </cell>
        </row>
        <row r="30">
          <cell r="A30">
            <v>110210</v>
          </cell>
        </row>
        <row r="31">
          <cell r="A31">
            <v>110537</v>
          </cell>
        </row>
        <row r="32">
          <cell r="A32">
            <v>110843</v>
          </cell>
        </row>
        <row r="33">
          <cell r="A33">
            <v>110972</v>
          </cell>
          <cell r="B33" t="str">
            <v>م</v>
          </cell>
          <cell r="C33" t="str">
            <v>م</v>
          </cell>
        </row>
        <row r="34">
          <cell r="A34">
            <v>111567</v>
          </cell>
          <cell r="C34" t="str">
            <v>م</v>
          </cell>
        </row>
        <row r="35">
          <cell r="A35">
            <v>111618</v>
          </cell>
        </row>
        <row r="36">
          <cell r="A36">
            <v>111866</v>
          </cell>
        </row>
        <row r="37">
          <cell r="A37">
            <v>112092</v>
          </cell>
          <cell r="B37" t="str">
            <v>م</v>
          </cell>
          <cell r="C37" t="str">
            <v>م</v>
          </cell>
        </row>
        <row r="38">
          <cell r="A38">
            <v>112188</v>
          </cell>
          <cell r="C38" t="str">
            <v>م</v>
          </cell>
        </row>
        <row r="39">
          <cell r="A39">
            <v>112192</v>
          </cell>
          <cell r="C39" t="str">
            <v>م</v>
          </cell>
        </row>
        <row r="40">
          <cell r="A40">
            <v>112344</v>
          </cell>
          <cell r="B40" t="str">
            <v>م</v>
          </cell>
          <cell r="C40" t="str">
            <v>م</v>
          </cell>
        </row>
        <row r="41">
          <cell r="A41">
            <v>112705</v>
          </cell>
        </row>
        <row r="42">
          <cell r="A42">
            <v>112762</v>
          </cell>
          <cell r="C42" t="str">
            <v>م</v>
          </cell>
        </row>
        <row r="43">
          <cell r="A43">
            <v>112940</v>
          </cell>
        </row>
        <row r="44">
          <cell r="A44">
            <v>112988</v>
          </cell>
        </row>
        <row r="45">
          <cell r="A45">
            <v>113082</v>
          </cell>
        </row>
        <row r="46">
          <cell r="A46">
            <v>113180</v>
          </cell>
          <cell r="B46" t="str">
            <v>م</v>
          </cell>
          <cell r="C46" t="str">
            <v>م</v>
          </cell>
        </row>
        <row r="47">
          <cell r="A47">
            <v>113342</v>
          </cell>
          <cell r="C47" t="str">
            <v>م</v>
          </cell>
        </row>
        <row r="48">
          <cell r="A48">
            <v>113546</v>
          </cell>
          <cell r="B48" t="str">
            <v>م</v>
          </cell>
          <cell r="C48" t="str">
            <v>م</v>
          </cell>
        </row>
        <row r="49">
          <cell r="A49">
            <v>113582</v>
          </cell>
          <cell r="B49" t="str">
            <v>م</v>
          </cell>
          <cell r="C49" t="str">
            <v>م</v>
          </cell>
        </row>
        <row r="50">
          <cell r="A50">
            <v>113665</v>
          </cell>
          <cell r="C50" t="str">
            <v>م</v>
          </cell>
        </row>
        <row r="51">
          <cell r="A51">
            <v>113686</v>
          </cell>
        </row>
        <row r="52">
          <cell r="A52">
            <v>113930</v>
          </cell>
        </row>
        <row r="53">
          <cell r="A53">
            <v>114357</v>
          </cell>
        </row>
        <row r="54">
          <cell r="A54">
            <v>114434</v>
          </cell>
          <cell r="B54" t="str">
            <v>م</v>
          </cell>
          <cell r="C54" t="str">
            <v>م</v>
          </cell>
        </row>
        <row r="55">
          <cell r="A55">
            <v>114448</v>
          </cell>
        </row>
        <row r="56">
          <cell r="A56">
            <v>114556</v>
          </cell>
          <cell r="B56" t="str">
            <v>م</v>
          </cell>
          <cell r="C56" t="str">
            <v>م</v>
          </cell>
        </row>
        <row r="57">
          <cell r="A57">
            <v>114625</v>
          </cell>
          <cell r="B57" t="str">
            <v>م</v>
          </cell>
          <cell r="C57" t="str">
            <v>م</v>
          </cell>
        </row>
        <row r="58">
          <cell r="A58">
            <v>115267</v>
          </cell>
        </row>
        <row r="59">
          <cell r="A59">
            <v>115286</v>
          </cell>
        </row>
        <row r="60">
          <cell r="A60">
            <v>115302</v>
          </cell>
          <cell r="C60" t="str">
            <v>م</v>
          </cell>
        </row>
        <row r="61">
          <cell r="A61">
            <v>115361</v>
          </cell>
        </row>
        <row r="62">
          <cell r="A62">
            <v>115515</v>
          </cell>
          <cell r="B62" t="str">
            <v>م</v>
          </cell>
          <cell r="C62" t="str">
            <v>م</v>
          </cell>
        </row>
        <row r="63">
          <cell r="A63">
            <v>115607</v>
          </cell>
        </row>
        <row r="64">
          <cell r="A64">
            <v>115621</v>
          </cell>
        </row>
        <row r="65">
          <cell r="A65">
            <v>115639</v>
          </cell>
          <cell r="B65" t="str">
            <v>م</v>
          </cell>
          <cell r="C65" t="str">
            <v>م</v>
          </cell>
        </row>
        <row r="66">
          <cell r="A66">
            <v>115895</v>
          </cell>
          <cell r="B66" t="str">
            <v>م</v>
          </cell>
          <cell r="C66" t="str">
            <v>م</v>
          </cell>
        </row>
        <row r="67">
          <cell r="A67">
            <v>115987</v>
          </cell>
          <cell r="B67" t="str">
            <v>م</v>
          </cell>
          <cell r="C67" t="str">
            <v>م</v>
          </cell>
        </row>
        <row r="68">
          <cell r="A68">
            <v>116058</v>
          </cell>
          <cell r="C68" t="str">
            <v>م</v>
          </cell>
        </row>
        <row r="69">
          <cell r="A69">
            <v>116059</v>
          </cell>
        </row>
        <row r="70">
          <cell r="A70">
            <v>116116</v>
          </cell>
        </row>
        <row r="71">
          <cell r="A71">
            <v>116325</v>
          </cell>
          <cell r="B71" t="str">
            <v>م</v>
          </cell>
          <cell r="C71" t="str">
            <v>م</v>
          </cell>
        </row>
        <row r="72">
          <cell r="A72">
            <v>116420</v>
          </cell>
        </row>
        <row r="73">
          <cell r="A73">
            <v>116433</v>
          </cell>
        </row>
        <row r="74">
          <cell r="A74">
            <v>116516</v>
          </cell>
          <cell r="B74" t="str">
            <v>م</v>
          </cell>
          <cell r="C74" t="str">
            <v>م</v>
          </cell>
        </row>
        <row r="75">
          <cell r="A75">
            <v>116564</v>
          </cell>
          <cell r="C75" t="str">
            <v>م</v>
          </cell>
        </row>
        <row r="76">
          <cell r="A76">
            <v>116621</v>
          </cell>
        </row>
        <row r="77">
          <cell r="A77">
            <v>116755</v>
          </cell>
          <cell r="B77" t="str">
            <v>م</v>
          </cell>
          <cell r="C77" t="str">
            <v>م</v>
          </cell>
        </row>
        <row r="78">
          <cell r="A78">
            <v>116783</v>
          </cell>
          <cell r="B78" t="str">
            <v>م</v>
          </cell>
          <cell r="C78" t="str">
            <v>م</v>
          </cell>
        </row>
        <row r="79">
          <cell r="A79">
            <v>116793</v>
          </cell>
          <cell r="B79" t="str">
            <v>م</v>
          </cell>
          <cell r="C79" t="str">
            <v>م</v>
          </cell>
        </row>
        <row r="80">
          <cell r="A80">
            <v>116809</v>
          </cell>
          <cell r="B80" t="str">
            <v>م</v>
          </cell>
          <cell r="C80" t="str">
            <v>م</v>
          </cell>
        </row>
        <row r="81">
          <cell r="A81">
            <v>116848</v>
          </cell>
        </row>
        <row r="82">
          <cell r="A82">
            <v>116859</v>
          </cell>
        </row>
        <row r="83">
          <cell r="A83">
            <v>116865</v>
          </cell>
        </row>
        <row r="84">
          <cell r="A84">
            <v>116925</v>
          </cell>
          <cell r="B84" t="str">
            <v>م</v>
          </cell>
          <cell r="C84" t="str">
            <v>م</v>
          </cell>
        </row>
        <row r="85">
          <cell r="A85">
            <v>116939</v>
          </cell>
          <cell r="B85" t="str">
            <v>م</v>
          </cell>
          <cell r="C85" t="str">
            <v>م</v>
          </cell>
        </row>
        <row r="86">
          <cell r="A86">
            <v>117086</v>
          </cell>
          <cell r="B86" t="str">
            <v>م</v>
          </cell>
          <cell r="C86" t="str">
            <v>م</v>
          </cell>
        </row>
        <row r="87">
          <cell r="A87">
            <v>117101</v>
          </cell>
          <cell r="B87" t="str">
            <v>م</v>
          </cell>
          <cell r="C87" t="str">
            <v>م</v>
          </cell>
        </row>
        <row r="88">
          <cell r="A88">
            <v>117215</v>
          </cell>
          <cell r="B88" t="str">
            <v>م</v>
          </cell>
          <cell r="C88" t="str">
            <v>م</v>
          </cell>
        </row>
        <row r="89">
          <cell r="A89">
            <v>117326</v>
          </cell>
          <cell r="B89" t="str">
            <v>م</v>
          </cell>
          <cell r="C89" t="str">
            <v>م</v>
          </cell>
        </row>
        <row r="90">
          <cell r="A90">
            <v>117464</v>
          </cell>
          <cell r="B90" t="str">
            <v>م</v>
          </cell>
          <cell r="C90" t="str">
            <v>م</v>
          </cell>
        </row>
        <row r="91">
          <cell r="A91">
            <v>117591</v>
          </cell>
          <cell r="C91" t="str">
            <v>م</v>
          </cell>
        </row>
        <row r="92">
          <cell r="A92">
            <v>117657</v>
          </cell>
        </row>
        <row r="93">
          <cell r="A93">
            <v>117665</v>
          </cell>
          <cell r="C93" t="str">
            <v>م</v>
          </cell>
        </row>
        <row r="94">
          <cell r="A94">
            <v>117728</v>
          </cell>
          <cell r="B94" t="str">
            <v>م</v>
          </cell>
          <cell r="C94" t="str">
            <v>م</v>
          </cell>
        </row>
        <row r="95">
          <cell r="A95">
            <v>117740</v>
          </cell>
          <cell r="B95" t="str">
            <v>م</v>
          </cell>
          <cell r="C95" t="str">
            <v>م</v>
          </cell>
        </row>
        <row r="96">
          <cell r="A96">
            <v>117779</v>
          </cell>
        </row>
        <row r="97">
          <cell r="A97">
            <v>117784</v>
          </cell>
          <cell r="B97" t="str">
            <v>م</v>
          </cell>
          <cell r="C97" t="str">
            <v>م</v>
          </cell>
        </row>
        <row r="98">
          <cell r="A98">
            <v>117856</v>
          </cell>
        </row>
        <row r="99">
          <cell r="A99">
            <v>117945</v>
          </cell>
          <cell r="B99" t="str">
            <v>م</v>
          </cell>
          <cell r="C99" t="str">
            <v>م</v>
          </cell>
        </row>
        <row r="100">
          <cell r="A100">
            <v>117986</v>
          </cell>
          <cell r="B100" t="str">
            <v>م</v>
          </cell>
          <cell r="C100" t="str">
            <v>م</v>
          </cell>
        </row>
        <row r="101">
          <cell r="A101">
            <v>118045</v>
          </cell>
        </row>
        <row r="102">
          <cell r="A102">
            <v>118119</v>
          </cell>
        </row>
        <row r="103">
          <cell r="A103">
            <v>118136</v>
          </cell>
          <cell r="B103" t="str">
            <v>م</v>
          </cell>
          <cell r="C103" t="str">
            <v>م</v>
          </cell>
        </row>
        <row r="104">
          <cell r="A104">
            <v>118182</v>
          </cell>
        </row>
        <row r="105">
          <cell r="A105">
            <v>118215</v>
          </cell>
          <cell r="B105" t="str">
            <v>م</v>
          </cell>
          <cell r="C105" t="str">
            <v>م</v>
          </cell>
        </row>
        <row r="106">
          <cell r="A106">
            <v>118222</v>
          </cell>
          <cell r="C106" t="str">
            <v>م</v>
          </cell>
        </row>
        <row r="107">
          <cell r="A107">
            <v>118285</v>
          </cell>
        </row>
        <row r="108">
          <cell r="A108">
            <v>118306</v>
          </cell>
          <cell r="B108" t="str">
            <v>م</v>
          </cell>
          <cell r="C108" t="str">
            <v>م</v>
          </cell>
        </row>
        <row r="109">
          <cell r="A109">
            <v>118374</v>
          </cell>
          <cell r="B109" t="str">
            <v>م</v>
          </cell>
          <cell r="C109" t="str">
            <v>م</v>
          </cell>
        </row>
        <row r="110">
          <cell r="A110">
            <v>118538</v>
          </cell>
          <cell r="B110" t="str">
            <v>م</v>
          </cell>
          <cell r="C110" t="str">
            <v>م</v>
          </cell>
        </row>
        <row r="111">
          <cell r="A111">
            <v>118597</v>
          </cell>
          <cell r="B111" t="str">
            <v>م</v>
          </cell>
          <cell r="C111" t="str">
            <v>م</v>
          </cell>
        </row>
        <row r="112">
          <cell r="A112">
            <v>118606</v>
          </cell>
          <cell r="B112" t="str">
            <v>م</v>
          </cell>
          <cell r="C112" t="str">
            <v>م</v>
          </cell>
        </row>
        <row r="113">
          <cell r="A113">
            <v>118608</v>
          </cell>
        </row>
        <row r="114">
          <cell r="A114">
            <v>118614</v>
          </cell>
          <cell r="B114" t="str">
            <v>م</v>
          </cell>
          <cell r="C114" t="str">
            <v>م</v>
          </cell>
        </row>
        <row r="115">
          <cell r="A115">
            <v>118637</v>
          </cell>
        </row>
        <row r="116">
          <cell r="A116">
            <v>118652</v>
          </cell>
        </row>
        <row r="117">
          <cell r="A117">
            <v>118696</v>
          </cell>
        </row>
        <row r="118">
          <cell r="A118">
            <v>118713</v>
          </cell>
        </row>
        <row r="119">
          <cell r="A119">
            <v>118725</v>
          </cell>
        </row>
        <row r="120">
          <cell r="A120">
            <v>118730</v>
          </cell>
          <cell r="B120" t="str">
            <v>م</v>
          </cell>
          <cell r="C120" t="str">
            <v>م</v>
          </cell>
        </row>
        <row r="121">
          <cell r="A121">
            <v>118804</v>
          </cell>
        </row>
        <row r="122">
          <cell r="A122">
            <v>118817</v>
          </cell>
          <cell r="C122" t="str">
            <v>م</v>
          </cell>
        </row>
        <row r="123">
          <cell r="A123">
            <v>118820</v>
          </cell>
          <cell r="B123" t="str">
            <v>م</v>
          </cell>
          <cell r="C123" t="str">
            <v>م</v>
          </cell>
        </row>
        <row r="124">
          <cell r="A124">
            <v>118845</v>
          </cell>
          <cell r="B124" t="str">
            <v>م</v>
          </cell>
          <cell r="C124" t="str">
            <v>م</v>
          </cell>
        </row>
        <row r="125">
          <cell r="A125">
            <v>118851</v>
          </cell>
        </row>
        <row r="126">
          <cell r="A126">
            <v>118852</v>
          </cell>
          <cell r="B126" t="str">
            <v>م</v>
          </cell>
          <cell r="C126" t="str">
            <v>م</v>
          </cell>
        </row>
        <row r="127">
          <cell r="A127">
            <v>118882</v>
          </cell>
          <cell r="C127" t="str">
            <v>م</v>
          </cell>
        </row>
        <row r="128">
          <cell r="A128">
            <v>118892</v>
          </cell>
          <cell r="C128" t="str">
            <v>م</v>
          </cell>
        </row>
        <row r="129">
          <cell r="A129">
            <v>118902</v>
          </cell>
        </row>
        <row r="130">
          <cell r="A130">
            <v>118918</v>
          </cell>
          <cell r="C130" t="str">
            <v>م</v>
          </cell>
        </row>
        <row r="131">
          <cell r="A131">
            <v>118928</v>
          </cell>
          <cell r="C131" t="str">
            <v>م</v>
          </cell>
        </row>
        <row r="132">
          <cell r="A132">
            <v>118938</v>
          </cell>
        </row>
        <row r="133">
          <cell r="A133">
            <v>118941</v>
          </cell>
        </row>
        <row r="134">
          <cell r="A134">
            <v>118947</v>
          </cell>
        </row>
        <row r="135">
          <cell r="A135">
            <v>118951</v>
          </cell>
        </row>
        <row r="136">
          <cell r="A136">
            <v>118952</v>
          </cell>
          <cell r="B136" t="str">
            <v>م</v>
          </cell>
          <cell r="C136" t="str">
            <v>م</v>
          </cell>
        </row>
        <row r="137">
          <cell r="A137">
            <v>118955</v>
          </cell>
        </row>
        <row r="138">
          <cell r="A138">
            <v>118980</v>
          </cell>
          <cell r="B138" t="str">
            <v>م</v>
          </cell>
          <cell r="C138" t="str">
            <v>م</v>
          </cell>
        </row>
        <row r="139">
          <cell r="A139">
            <v>118994</v>
          </cell>
        </row>
        <row r="140">
          <cell r="A140">
            <v>119024</v>
          </cell>
        </row>
        <row r="141">
          <cell r="A141">
            <v>119038</v>
          </cell>
        </row>
        <row r="142">
          <cell r="A142">
            <v>119047</v>
          </cell>
        </row>
        <row r="143">
          <cell r="A143">
            <v>119048</v>
          </cell>
          <cell r="B143" t="str">
            <v>م</v>
          </cell>
          <cell r="C143" t="str">
            <v>م</v>
          </cell>
        </row>
        <row r="144">
          <cell r="A144">
            <v>119059</v>
          </cell>
          <cell r="B144" t="str">
            <v>م</v>
          </cell>
          <cell r="C144" t="str">
            <v>م</v>
          </cell>
        </row>
        <row r="145">
          <cell r="A145">
            <v>119077</v>
          </cell>
          <cell r="B145" t="str">
            <v>م</v>
          </cell>
          <cell r="C145" t="str">
            <v>م</v>
          </cell>
        </row>
        <row r="146">
          <cell r="A146">
            <v>119082</v>
          </cell>
        </row>
        <row r="147">
          <cell r="A147">
            <v>119084</v>
          </cell>
        </row>
        <row r="148">
          <cell r="A148">
            <v>119087</v>
          </cell>
          <cell r="B148" t="str">
            <v>م</v>
          </cell>
          <cell r="C148" t="str">
            <v>م</v>
          </cell>
        </row>
        <row r="149">
          <cell r="A149">
            <v>119097</v>
          </cell>
          <cell r="B149" t="str">
            <v>م</v>
          </cell>
          <cell r="C149" t="str">
            <v>م</v>
          </cell>
        </row>
        <row r="150">
          <cell r="A150">
            <v>119117</v>
          </cell>
        </row>
        <row r="151">
          <cell r="A151">
            <v>119118</v>
          </cell>
          <cell r="B151" t="str">
            <v>م</v>
          </cell>
          <cell r="C151" t="str">
            <v>م</v>
          </cell>
        </row>
        <row r="152">
          <cell r="A152">
            <v>119123</v>
          </cell>
        </row>
        <row r="153">
          <cell r="A153">
            <v>119155</v>
          </cell>
        </row>
        <row r="154">
          <cell r="A154">
            <v>119171</v>
          </cell>
        </row>
        <row r="155">
          <cell r="A155">
            <v>119205</v>
          </cell>
        </row>
        <row r="156">
          <cell r="A156">
            <v>119212</v>
          </cell>
        </row>
        <row r="157">
          <cell r="A157">
            <v>119233</v>
          </cell>
          <cell r="B157" t="str">
            <v>م</v>
          </cell>
          <cell r="C157" t="str">
            <v>م</v>
          </cell>
        </row>
        <row r="158">
          <cell r="A158">
            <v>119315</v>
          </cell>
          <cell r="B158" t="str">
            <v>م</v>
          </cell>
          <cell r="C158" t="str">
            <v>م</v>
          </cell>
        </row>
        <row r="159">
          <cell r="A159">
            <v>119409</v>
          </cell>
          <cell r="B159" t="str">
            <v>م</v>
          </cell>
          <cell r="C159" t="str">
            <v>م</v>
          </cell>
        </row>
        <row r="160">
          <cell r="A160">
            <v>119420</v>
          </cell>
          <cell r="B160" t="str">
            <v>م</v>
          </cell>
          <cell r="C160" t="str">
            <v>م</v>
          </cell>
        </row>
        <row r="161">
          <cell r="A161">
            <v>119451</v>
          </cell>
          <cell r="B161" t="str">
            <v>م</v>
          </cell>
          <cell r="C161" t="str">
            <v>م</v>
          </cell>
        </row>
        <row r="162">
          <cell r="A162">
            <v>119452</v>
          </cell>
        </row>
        <row r="163">
          <cell r="A163">
            <v>119463</v>
          </cell>
        </row>
        <row r="164">
          <cell r="A164">
            <v>119466</v>
          </cell>
          <cell r="B164" t="str">
            <v>م</v>
          </cell>
          <cell r="C164" t="str">
            <v>م</v>
          </cell>
        </row>
        <row r="165">
          <cell r="A165">
            <v>119509</v>
          </cell>
          <cell r="C165" t="str">
            <v>م</v>
          </cell>
        </row>
        <row r="166">
          <cell r="A166">
            <v>119513</v>
          </cell>
          <cell r="B166" t="str">
            <v>م</v>
          </cell>
          <cell r="C166" t="str">
            <v>م</v>
          </cell>
        </row>
        <row r="167">
          <cell r="A167">
            <v>119546</v>
          </cell>
          <cell r="B167" t="str">
            <v>م</v>
          </cell>
          <cell r="C167" t="str">
            <v>م</v>
          </cell>
        </row>
        <row r="168">
          <cell r="A168">
            <v>119572</v>
          </cell>
          <cell r="B168" t="str">
            <v>م</v>
          </cell>
          <cell r="C168" t="str">
            <v>م</v>
          </cell>
        </row>
        <row r="169">
          <cell r="A169">
            <v>119574</v>
          </cell>
        </row>
        <row r="170">
          <cell r="A170">
            <v>119581</v>
          </cell>
          <cell r="C170" t="str">
            <v>م</v>
          </cell>
        </row>
        <row r="171">
          <cell r="A171">
            <v>119618</v>
          </cell>
          <cell r="B171" t="str">
            <v>م</v>
          </cell>
          <cell r="C171" t="str">
            <v>م</v>
          </cell>
        </row>
        <row r="172">
          <cell r="A172">
            <v>119635</v>
          </cell>
          <cell r="C172" t="str">
            <v>م</v>
          </cell>
        </row>
        <row r="173">
          <cell r="A173">
            <v>119675</v>
          </cell>
          <cell r="B173" t="str">
            <v>م</v>
          </cell>
          <cell r="C173" t="str">
            <v>م</v>
          </cell>
        </row>
        <row r="174">
          <cell r="A174">
            <v>119683</v>
          </cell>
        </row>
        <row r="175">
          <cell r="A175">
            <v>119684</v>
          </cell>
          <cell r="B175" t="str">
            <v>م</v>
          </cell>
          <cell r="C175" t="str">
            <v>م</v>
          </cell>
        </row>
        <row r="176">
          <cell r="A176">
            <v>119708</v>
          </cell>
          <cell r="B176" t="str">
            <v>م</v>
          </cell>
          <cell r="C176" t="str">
            <v>م</v>
          </cell>
        </row>
        <row r="177">
          <cell r="A177">
            <v>119726</v>
          </cell>
        </row>
        <row r="178">
          <cell r="A178">
            <v>119734</v>
          </cell>
        </row>
        <row r="179">
          <cell r="A179">
            <v>119749</v>
          </cell>
          <cell r="B179" t="str">
            <v>م</v>
          </cell>
          <cell r="C179" t="str">
            <v>م</v>
          </cell>
        </row>
        <row r="180">
          <cell r="A180">
            <v>119798</v>
          </cell>
          <cell r="C180" t="str">
            <v>م</v>
          </cell>
        </row>
        <row r="181">
          <cell r="A181">
            <v>119801</v>
          </cell>
          <cell r="B181" t="str">
            <v>م</v>
          </cell>
          <cell r="C181" t="str">
            <v>م</v>
          </cell>
        </row>
        <row r="182">
          <cell r="A182">
            <v>119810</v>
          </cell>
        </row>
        <row r="183">
          <cell r="A183">
            <v>119823</v>
          </cell>
          <cell r="B183" t="str">
            <v>م</v>
          </cell>
          <cell r="C183" t="str">
            <v>م</v>
          </cell>
        </row>
        <row r="184">
          <cell r="A184">
            <v>119903</v>
          </cell>
          <cell r="B184" t="str">
            <v>م</v>
          </cell>
          <cell r="C184" t="str">
            <v>م</v>
          </cell>
        </row>
        <row r="185">
          <cell r="A185">
            <v>119916</v>
          </cell>
        </row>
        <row r="186">
          <cell r="A186">
            <v>119917</v>
          </cell>
          <cell r="B186" t="str">
            <v>م</v>
          </cell>
          <cell r="C186" t="str">
            <v>م</v>
          </cell>
        </row>
        <row r="187">
          <cell r="A187">
            <v>119946</v>
          </cell>
          <cell r="B187" t="str">
            <v>م</v>
          </cell>
          <cell r="C187" t="str">
            <v>م</v>
          </cell>
        </row>
        <row r="188">
          <cell r="A188">
            <v>119990</v>
          </cell>
        </row>
        <row r="189">
          <cell r="A189">
            <v>119999</v>
          </cell>
          <cell r="B189" t="str">
            <v>م</v>
          </cell>
          <cell r="C189" t="str">
            <v>م</v>
          </cell>
        </row>
        <row r="190">
          <cell r="A190">
            <v>120015</v>
          </cell>
          <cell r="B190" t="str">
            <v>م</v>
          </cell>
          <cell r="C190" t="str">
            <v>م</v>
          </cell>
        </row>
        <row r="191">
          <cell r="A191">
            <v>120037</v>
          </cell>
        </row>
        <row r="192">
          <cell r="A192">
            <v>120052</v>
          </cell>
        </row>
        <row r="193">
          <cell r="A193">
            <v>120067</v>
          </cell>
        </row>
        <row r="194">
          <cell r="A194">
            <v>120086</v>
          </cell>
        </row>
        <row r="195">
          <cell r="A195">
            <v>120093</v>
          </cell>
        </row>
        <row r="196">
          <cell r="A196">
            <v>120100</v>
          </cell>
        </row>
        <row r="197">
          <cell r="A197">
            <v>120103</v>
          </cell>
        </row>
        <row r="198">
          <cell r="A198">
            <v>120164</v>
          </cell>
          <cell r="C198" t="str">
            <v>م</v>
          </cell>
        </row>
        <row r="199">
          <cell r="A199">
            <v>120166</v>
          </cell>
        </row>
        <row r="200">
          <cell r="A200">
            <v>120182</v>
          </cell>
        </row>
        <row r="201">
          <cell r="A201">
            <v>120209</v>
          </cell>
          <cell r="B201" t="str">
            <v>م</v>
          </cell>
          <cell r="C201" t="str">
            <v>م</v>
          </cell>
        </row>
        <row r="202">
          <cell r="A202">
            <v>120237</v>
          </cell>
        </row>
        <row r="203">
          <cell r="A203">
            <v>120241</v>
          </cell>
          <cell r="B203" t="str">
            <v>م</v>
          </cell>
          <cell r="C203" t="str">
            <v>م</v>
          </cell>
        </row>
        <row r="204">
          <cell r="A204">
            <v>120282</v>
          </cell>
        </row>
        <row r="205">
          <cell r="A205">
            <v>120303</v>
          </cell>
          <cell r="B205" t="str">
            <v>م</v>
          </cell>
          <cell r="C205" t="str">
            <v>م</v>
          </cell>
        </row>
        <row r="206">
          <cell r="A206">
            <v>120310</v>
          </cell>
          <cell r="B206" t="str">
            <v>م</v>
          </cell>
          <cell r="C206" t="str">
            <v>م</v>
          </cell>
        </row>
        <row r="207">
          <cell r="A207">
            <v>120324</v>
          </cell>
          <cell r="B207" t="str">
            <v>م</v>
          </cell>
          <cell r="C207" t="str">
            <v>م</v>
          </cell>
        </row>
        <row r="208">
          <cell r="A208">
            <v>120360</v>
          </cell>
          <cell r="B208" t="str">
            <v>م</v>
          </cell>
          <cell r="C208" t="str">
            <v>م</v>
          </cell>
        </row>
        <row r="209">
          <cell r="A209">
            <v>120363</v>
          </cell>
        </row>
        <row r="210">
          <cell r="A210">
            <v>120386</v>
          </cell>
          <cell r="B210" t="str">
            <v>م</v>
          </cell>
          <cell r="C210" t="str">
            <v>م</v>
          </cell>
        </row>
        <row r="211">
          <cell r="A211">
            <v>120409</v>
          </cell>
          <cell r="B211" t="str">
            <v>م</v>
          </cell>
          <cell r="C211" t="str">
            <v>م</v>
          </cell>
        </row>
        <row r="212">
          <cell r="A212">
            <v>120421</v>
          </cell>
        </row>
        <row r="213">
          <cell r="A213">
            <v>120428</v>
          </cell>
          <cell r="C213" t="str">
            <v>م</v>
          </cell>
        </row>
        <row r="214">
          <cell r="A214">
            <v>120480</v>
          </cell>
          <cell r="B214" t="str">
            <v>م</v>
          </cell>
          <cell r="C214" t="str">
            <v>م</v>
          </cell>
        </row>
        <row r="215">
          <cell r="A215">
            <v>120484</v>
          </cell>
        </row>
        <row r="216">
          <cell r="A216">
            <v>120487</v>
          </cell>
          <cell r="C216" t="str">
            <v>م</v>
          </cell>
        </row>
        <row r="217">
          <cell r="A217">
            <v>120492</v>
          </cell>
          <cell r="C217" t="str">
            <v>م</v>
          </cell>
        </row>
        <row r="218">
          <cell r="A218">
            <v>120495</v>
          </cell>
        </row>
        <row r="219">
          <cell r="A219">
            <v>120515</v>
          </cell>
        </row>
        <row r="220">
          <cell r="A220">
            <v>120517</v>
          </cell>
          <cell r="C220" t="str">
            <v>م</v>
          </cell>
        </row>
        <row r="221">
          <cell r="A221">
            <v>120533</v>
          </cell>
        </row>
        <row r="222">
          <cell r="A222">
            <v>120539</v>
          </cell>
        </row>
        <row r="223">
          <cell r="A223">
            <v>120540</v>
          </cell>
          <cell r="C223" t="str">
            <v>م</v>
          </cell>
        </row>
        <row r="224">
          <cell r="A224">
            <v>120578</v>
          </cell>
        </row>
        <row r="225">
          <cell r="A225">
            <v>120588</v>
          </cell>
        </row>
        <row r="226">
          <cell r="A226">
            <v>120589</v>
          </cell>
        </row>
        <row r="227">
          <cell r="A227">
            <v>120590</v>
          </cell>
        </row>
        <row r="228">
          <cell r="A228">
            <v>120604</v>
          </cell>
          <cell r="C228" t="str">
            <v>م</v>
          </cell>
        </row>
        <row r="229">
          <cell r="A229">
            <v>120615</v>
          </cell>
        </row>
        <row r="230">
          <cell r="A230">
            <v>120616</v>
          </cell>
        </row>
        <row r="231">
          <cell r="A231">
            <v>120626</v>
          </cell>
          <cell r="B231" t="str">
            <v>م</v>
          </cell>
          <cell r="C231" t="str">
            <v>م</v>
          </cell>
        </row>
        <row r="232">
          <cell r="A232">
            <v>120633</v>
          </cell>
          <cell r="B232" t="str">
            <v>م</v>
          </cell>
          <cell r="C232" t="str">
            <v>م</v>
          </cell>
        </row>
        <row r="233">
          <cell r="A233">
            <v>120647</v>
          </cell>
          <cell r="C233" t="str">
            <v>م</v>
          </cell>
        </row>
        <row r="234">
          <cell r="A234">
            <v>120662</v>
          </cell>
          <cell r="B234" t="str">
            <v>م</v>
          </cell>
          <cell r="C234" t="str">
            <v>م</v>
          </cell>
        </row>
        <row r="235">
          <cell r="A235">
            <v>120684</v>
          </cell>
        </row>
        <row r="236">
          <cell r="A236">
            <v>120691</v>
          </cell>
          <cell r="B236" t="str">
            <v>م</v>
          </cell>
          <cell r="C236" t="str">
            <v>م</v>
          </cell>
        </row>
        <row r="237">
          <cell r="A237">
            <v>120702</v>
          </cell>
        </row>
        <row r="238">
          <cell r="A238">
            <v>120706</v>
          </cell>
          <cell r="C238" t="str">
            <v>م</v>
          </cell>
        </row>
        <row r="239">
          <cell r="A239">
            <v>120712</v>
          </cell>
          <cell r="C239" t="str">
            <v>م</v>
          </cell>
        </row>
        <row r="240">
          <cell r="A240">
            <v>120725</v>
          </cell>
          <cell r="B240" t="str">
            <v>م</v>
          </cell>
          <cell r="C240" t="str">
            <v>م</v>
          </cell>
        </row>
        <row r="241">
          <cell r="A241">
            <v>120735</v>
          </cell>
        </row>
        <row r="242">
          <cell r="A242">
            <v>120740</v>
          </cell>
          <cell r="B242" t="str">
            <v>م</v>
          </cell>
          <cell r="C242" t="str">
            <v>م</v>
          </cell>
        </row>
        <row r="243">
          <cell r="A243">
            <v>120746</v>
          </cell>
        </row>
        <row r="244">
          <cell r="A244">
            <v>120749</v>
          </cell>
        </row>
        <row r="245">
          <cell r="A245">
            <v>120752</v>
          </cell>
          <cell r="B245" t="str">
            <v>م</v>
          </cell>
          <cell r="C245" t="str">
            <v>م</v>
          </cell>
        </row>
        <row r="246">
          <cell r="A246">
            <v>120753</v>
          </cell>
          <cell r="C246" t="str">
            <v>م</v>
          </cell>
        </row>
        <row r="247">
          <cell r="A247">
            <v>120764</v>
          </cell>
          <cell r="B247" t="str">
            <v>م</v>
          </cell>
          <cell r="C247" t="str">
            <v>م</v>
          </cell>
        </row>
        <row r="248">
          <cell r="A248">
            <v>120772</v>
          </cell>
          <cell r="B248" t="str">
            <v>م</v>
          </cell>
          <cell r="C248" t="str">
            <v>م</v>
          </cell>
        </row>
        <row r="249">
          <cell r="A249">
            <v>120780</v>
          </cell>
        </row>
        <row r="250">
          <cell r="A250">
            <v>120791</v>
          </cell>
          <cell r="B250" t="str">
            <v>م</v>
          </cell>
          <cell r="C250" t="str">
            <v>م</v>
          </cell>
        </row>
        <row r="251">
          <cell r="A251">
            <v>120795</v>
          </cell>
        </row>
        <row r="252">
          <cell r="A252">
            <v>120826</v>
          </cell>
          <cell r="B252" t="str">
            <v>م</v>
          </cell>
          <cell r="C252" t="str">
            <v>م</v>
          </cell>
        </row>
        <row r="253">
          <cell r="A253">
            <v>120829</v>
          </cell>
          <cell r="B253" t="str">
            <v>م</v>
          </cell>
          <cell r="C253" t="str">
            <v>م</v>
          </cell>
        </row>
        <row r="254">
          <cell r="A254">
            <v>120831</v>
          </cell>
          <cell r="B254" t="str">
            <v>م</v>
          </cell>
          <cell r="C254" t="str">
            <v>م</v>
          </cell>
        </row>
        <row r="255">
          <cell r="A255">
            <v>120833</v>
          </cell>
          <cell r="B255" t="str">
            <v>م</v>
          </cell>
          <cell r="C255" t="str">
            <v>م</v>
          </cell>
        </row>
        <row r="256">
          <cell r="A256">
            <v>120836</v>
          </cell>
          <cell r="B256" t="str">
            <v>م</v>
          </cell>
          <cell r="C256" t="str">
            <v>م</v>
          </cell>
        </row>
        <row r="257">
          <cell r="A257">
            <v>120880</v>
          </cell>
        </row>
        <row r="258">
          <cell r="A258">
            <v>120918</v>
          </cell>
          <cell r="B258" t="str">
            <v>م</v>
          </cell>
          <cell r="C258" t="str">
            <v>م</v>
          </cell>
        </row>
        <row r="259">
          <cell r="A259">
            <v>120932</v>
          </cell>
          <cell r="C259" t="str">
            <v>م</v>
          </cell>
        </row>
        <row r="260">
          <cell r="A260">
            <v>120933</v>
          </cell>
        </row>
        <row r="261">
          <cell r="A261">
            <v>120940</v>
          </cell>
          <cell r="B261" t="str">
            <v>م</v>
          </cell>
          <cell r="C261" t="str">
            <v>م</v>
          </cell>
        </row>
        <row r="262">
          <cell r="A262">
            <v>120944</v>
          </cell>
          <cell r="B262" t="str">
            <v>م</v>
          </cell>
          <cell r="C262" t="str">
            <v>م</v>
          </cell>
        </row>
        <row r="263">
          <cell r="A263">
            <v>120946</v>
          </cell>
          <cell r="C263" t="str">
            <v>م</v>
          </cell>
        </row>
        <row r="264">
          <cell r="A264">
            <v>120947</v>
          </cell>
          <cell r="C264" t="str">
            <v>م</v>
          </cell>
        </row>
        <row r="265">
          <cell r="A265">
            <v>120956</v>
          </cell>
        </row>
        <row r="266">
          <cell r="A266">
            <v>120960</v>
          </cell>
          <cell r="B266" t="str">
            <v>م</v>
          </cell>
          <cell r="C266" t="str">
            <v>م</v>
          </cell>
        </row>
        <row r="267">
          <cell r="A267">
            <v>120962</v>
          </cell>
          <cell r="C267" t="str">
            <v>م</v>
          </cell>
        </row>
        <row r="268">
          <cell r="A268">
            <v>120965</v>
          </cell>
          <cell r="C268" t="str">
            <v>م</v>
          </cell>
        </row>
        <row r="269">
          <cell r="A269">
            <v>120974</v>
          </cell>
          <cell r="B269" t="str">
            <v>م</v>
          </cell>
          <cell r="C269" t="str">
            <v>م</v>
          </cell>
        </row>
        <row r="270">
          <cell r="A270">
            <v>120978</v>
          </cell>
          <cell r="B270" t="str">
            <v>م</v>
          </cell>
          <cell r="C270" t="str">
            <v>م</v>
          </cell>
        </row>
        <row r="271">
          <cell r="A271">
            <v>120980</v>
          </cell>
          <cell r="B271" t="str">
            <v>م</v>
          </cell>
          <cell r="C271" t="str">
            <v>م</v>
          </cell>
        </row>
        <row r="272">
          <cell r="A272">
            <v>120982</v>
          </cell>
        </row>
        <row r="273">
          <cell r="A273">
            <v>120995</v>
          </cell>
        </row>
        <row r="274">
          <cell r="A274">
            <v>121001</v>
          </cell>
          <cell r="B274" t="str">
            <v>م</v>
          </cell>
          <cell r="C274" t="str">
            <v>م</v>
          </cell>
        </row>
        <row r="275">
          <cell r="A275">
            <v>121011</v>
          </cell>
        </row>
        <row r="276">
          <cell r="A276">
            <v>121012</v>
          </cell>
          <cell r="B276" t="str">
            <v>م</v>
          </cell>
          <cell r="C276" t="str">
            <v>م</v>
          </cell>
        </row>
        <row r="277">
          <cell r="A277">
            <v>121021</v>
          </cell>
          <cell r="B277" t="str">
            <v>م</v>
          </cell>
          <cell r="C277" t="str">
            <v>م</v>
          </cell>
        </row>
        <row r="278">
          <cell r="A278">
            <v>121030</v>
          </cell>
        </row>
        <row r="279">
          <cell r="A279">
            <v>121031</v>
          </cell>
          <cell r="B279" t="str">
            <v>م</v>
          </cell>
          <cell r="C279" t="str">
            <v>م</v>
          </cell>
        </row>
        <row r="280">
          <cell r="A280">
            <v>121044</v>
          </cell>
          <cell r="B280" t="str">
            <v>م</v>
          </cell>
          <cell r="C280" t="str">
            <v>م</v>
          </cell>
        </row>
        <row r="281">
          <cell r="A281">
            <v>121064</v>
          </cell>
          <cell r="B281" t="str">
            <v>م</v>
          </cell>
          <cell r="C281" t="str">
            <v>م</v>
          </cell>
        </row>
        <row r="282">
          <cell r="A282">
            <v>121071</v>
          </cell>
          <cell r="B282" t="str">
            <v>م</v>
          </cell>
          <cell r="C282" t="str">
            <v>م</v>
          </cell>
        </row>
        <row r="283">
          <cell r="A283">
            <v>121078</v>
          </cell>
          <cell r="B283" t="str">
            <v>م</v>
          </cell>
          <cell r="C283" t="str">
            <v>م</v>
          </cell>
        </row>
        <row r="284">
          <cell r="A284">
            <v>121089</v>
          </cell>
        </row>
        <row r="285">
          <cell r="A285">
            <v>121100</v>
          </cell>
          <cell r="B285" t="str">
            <v>م</v>
          </cell>
          <cell r="C285" t="str">
            <v>م</v>
          </cell>
        </row>
        <row r="286">
          <cell r="A286">
            <v>121101</v>
          </cell>
          <cell r="B286" t="str">
            <v>م</v>
          </cell>
          <cell r="C286" t="str">
            <v>م</v>
          </cell>
        </row>
        <row r="287">
          <cell r="A287">
            <v>121105</v>
          </cell>
          <cell r="C287" t="str">
            <v>م</v>
          </cell>
        </row>
        <row r="288">
          <cell r="A288">
            <v>121106</v>
          </cell>
        </row>
        <row r="289">
          <cell r="A289">
            <v>121107</v>
          </cell>
          <cell r="C289" t="str">
            <v>م</v>
          </cell>
        </row>
        <row r="290">
          <cell r="A290">
            <v>121110</v>
          </cell>
          <cell r="B290" t="str">
            <v>م</v>
          </cell>
          <cell r="C290" t="str">
            <v>م</v>
          </cell>
        </row>
        <row r="291">
          <cell r="A291">
            <v>121130</v>
          </cell>
          <cell r="B291" t="str">
            <v>م</v>
          </cell>
          <cell r="C291" t="str">
            <v>م</v>
          </cell>
        </row>
        <row r="292">
          <cell r="A292">
            <v>121141</v>
          </cell>
          <cell r="C292" t="str">
            <v>م</v>
          </cell>
        </row>
        <row r="293">
          <cell r="A293">
            <v>121144</v>
          </cell>
          <cell r="C293" t="str">
            <v>م</v>
          </cell>
        </row>
        <row r="294">
          <cell r="A294">
            <v>121146</v>
          </cell>
          <cell r="B294" t="str">
            <v>م</v>
          </cell>
          <cell r="C294" t="str">
            <v>م</v>
          </cell>
        </row>
        <row r="295">
          <cell r="A295">
            <v>121149</v>
          </cell>
          <cell r="B295" t="str">
            <v>م</v>
          </cell>
          <cell r="C295" t="str">
            <v>م</v>
          </cell>
        </row>
        <row r="296">
          <cell r="A296">
            <v>121159</v>
          </cell>
          <cell r="C296" t="str">
            <v>م</v>
          </cell>
        </row>
        <row r="297">
          <cell r="A297">
            <v>121165</v>
          </cell>
        </row>
        <row r="298">
          <cell r="A298">
            <v>121184</v>
          </cell>
        </row>
        <row r="299">
          <cell r="A299">
            <v>121190</v>
          </cell>
          <cell r="B299" t="str">
            <v>م</v>
          </cell>
          <cell r="C299" t="str">
            <v>م</v>
          </cell>
        </row>
        <row r="300">
          <cell r="A300">
            <v>121194</v>
          </cell>
          <cell r="B300" t="str">
            <v>م</v>
          </cell>
          <cell r="C300" t="str">
            <v>م</v>
          </cell>
        </row>
        <row r="301">
          <cell r="A301">
            <v>121199</v>
          </cell>
          <cell r="C301" t="str">
            <v>م</v>
          </cell>
        </row>
        <row r="302">
          <cell r="A302">
            <v>121203</v>
          </cell>
          <cell r="C302" t="str">
            <v>م</v>
          </cell>
        </row>
        <row r="303">
          <cell r="A303">
            <v>121221</v>
          </cell>
        </row>
        <row r="304">
          <cell r="A304">
            <v>121226</v>
          </cell>
          <cell r="B304" t="str">
            <v>م</v>
          </cell>
          <cell r="C304" t="str">
            <v>م</v>
          </cell>
        </row>
        <row r="305">
          <cell r="A305">
            <v>121228</v>
          </cell>
          <cell r="B305" t="str">
            <v>م</v>
          </cell>
          <cell r="C305" t="str">
            <v>م</v>
          </cell>
        </row>
        <row r="306">
          <cell r="A306">
            <v>121230</v>
          </cell>
          <cell r="B306" t="str">
            <v>م</v>
          </cell>
          <cell r="C306" t="str">
            <v>م</v>
          </cell>
        </row>
        <row r="307">
          <cell r="A307">
            <v>121240</v>
          </cell>
          <cell r="B307" t="str">
            <v>م</v>
          </cell>
          <cell r="C307" t="str">
            <v>م</v>
          </cell>
        </row>
        <row r="308">
          <cell r="A308">
            <v>121241</v>
          </cell>
          <cell r="B308" t="str">
            <v>م</v>
          </cell>
          <cell r="C308" t="str">
            <v>م</v>
          </cell>
        </row>
        <row r="309">
          <cell r="A309">
            <v>121245</v>
          </cell>
        </row>
        <row r="310">
          <cell r="A310">
            <v>121267</v>
          </cell>
          <cell r="B310" t="str">
            <v>م</v>
          </cell>
          <cell r="C310" t="str">
            <v>م</v>
          </cell>
        </row>
        <row r="311">
          <cell r="A311">
            <v>121281</v>
          </cell>
        </row>
        <row r="312">
          <cell r="A312">
            <v>121287</v>
          </cell>
          <cell r="B312" t="str">
            <v>م</v>
          </cell>
          <cell r="C312" t="str">
            <v>م</v>
          </cell>
        </row>
        <row r="313">
          <cell r="A313">
            <v>121295</v>
          </cell>
        </row>
        <row r="314">
          <cell r="A314">
            <v>121315</v>
          </cell>
          <cell r="B314" t="str">
            <v>م</v>
          </cell>
          <cell r="C314" t="str">
            <v>م</v>
          </cell>
        </row>
        <row r="315">
          <cell r="A315">
            <v>121350</v>
          </cell>
          <cell r="C315" t="str">
            <v>م</v>
          </cell>
        </row>
        <row r="316">
          <cell r="A316">
            <v>121383</v>
          </cell>
          <cell r="B316" t="str">
            <v>م</v>
          </cell>
          <cell r="C316" t="str">
            <v>م</v>
          </cell>
        </row>
        <row r="317">
          <cell r="A317">
            <v>121392</v>
          </cell>
        </row>
        <row r="318">
          <cell r="A318">
            <v>121411</v>
          </cell>
          <cell r="B318" t="str">
            <v>م</v>
          </cell>
          <cell r="C318" t="str">
            <v>م</v>
          </cell>
        </row>
        <row r="319">
          <cell r="A319">
            <v>121412</v>
          </cell>
          <cell r="C319" t="str">
            <v>م</v>
          </cell>
        </row>
        <row r="320">
          <cell r="A320">
            <v>121415</v>
          </cell>
        </row>
        <row r="321">
          <cell r="A321">
            <v>121441</v>
          </cell>
          <cell r="B321" t="str">
            <v>م</v>
          </cell>
          <cell r="C321" t="str">
            <v>م</v>
          </cell>
        </row>
        <row r="322">
          <cell r="A322">
            <v>121467</v>
          </cell>
        </row>
        <row r="323">
          <cell r="A323">
            <v>121469</v>
          </cell>
        </row>
        <row r="324">
          <cell r="A324">
            <v>121474</v>
          </cell>
          <cell r="B324" t="str">
            <v>م</v>
          </cell>
          <cell r="C324" t="str">
            <v>م</v>
          </cell>
        </row>
        <row r="325">
          <cell r="A325">
            <v>121489</v>
          </cell>
          <cell r="B325" t="str">
            <v>م</v>
          </cell>
          <cell r="C325" t="str">
            <v>م</v>
          </cell>
        </row>
        <row r="326">
          <cell r="A326">
            <v>121503</v>
          </cell>
          <cell r="C326" t="str">
            <v>م</v>
          </cell>
        </row>
        <row r="327">
          <cell r="A327">
            <v>121541</v>
          </cell>
          <cell r="B327" t="str">
            <v>م</v>
          </cell>
          <cell r="C327" t="str">
            <v>م</v>
          </cell>
        </row>
        <row r="328">
          <cell r="A328">
            <v>121543</v>
          </cell>
          <cell r="B328" t="str">
            <v>م</v>
          </cell>
          <cell r="C328" t="str">
            <v>م</v>
          </cell>
        </row>
        <row r="329">
          <cell r="A329">
            <v>121547</v>
          </cell>
          <cell r="B329" t="str">
            <v>م</v>
          </cell>
          <cell r="C329" t="str">
            <v>م</v>
          </cell>
        </row>
        <row r="330">
          <cell r="A330">
            <v>121557</v>
          </cell>
          <cell r="B330" t="str">
            <v>م</v>
          </cell>
          <cell r="C330" t="str">
            <v>م</v>
          </cell>
        </row>
        <row r="331">
          <cell r="A331">
            <v>121563</v>
          </cell>
          <cell r="B331" t="str">
            <v>م</v>
          </cell>
          <cell r="C331" t="str">
            <v>م</v>
          </cell>
        </row>
        <row r="332">
          <cell r="A332">
            <v>121574</v>
          </cell>
          <cell r="B332" t="str">
            <v>م</v>
          </cell>
          <cell r="C332" t="str">
            <v>م</v>
          </cell>
        </row>
        <row r="333">
          <cell r="A333">
            <v>121593</v>
          </cell>
          <cell r="B333" t="str">
            <v>م</v>
          </cell>
          <cell r="C333" t="str">
            <v>م</v>
          </cell>
        </row>
        <row r="334">
          <cell r="A334">
            <v>121599</v>
          </cell>
          <cell r="B334" t="str">
            <v>م</v>
          </cell>
          <cell r="C334" t="str">
            <v>م</v>
          </cell>
        </row>
        <row r="335">
          <cell r="A335">
            <v>121608</v>
          </cell>
          <cell r="B335" t="str">
            <v>م</v>
          </cell>
          <cell r="C335" t="str">
            <v>م</v>
          </cell>
        </row>
        <row r="336">
          <cell r="A336">
            <v>121618</v>
          </cell>
          <cell r="B336" t="str">
            <v>م</v>
          </cell>
          <cell r="C336" t="str">
            <v>م</v>
          </cell>
        </row>
        <row r="337">
          <cell r="A337">
            <v>121619</v>
          </cell>
          <cell r="B337" t="str">
            <v>م</v>
          </cell>
          <cell r="C337" t="str">
            <v>م</v>
          </cell>
        </row>
        <row r="338">
          <cell r="A338">
            <v>121625</v>
          </cell>
        </row>
        <row r="339">
          <cell r="A339">
            <v>121629</v>
          </cell>
          <cell r="B339" t="str">
            <v>م</v>
          </cell>
          <cell r="C339" t="str">
            <v>م</v>
          </cell>
        </row>
        <row r="340">
          <cell r="A340">
            <v>121635</v>
          </cell>
          <cell r="B340" t="str">
            <v>م</v>
          </cell>
          <cell r="C340" t="str">
            <v>م</v>
          </cell>
        </row>
        <row r="341">
          <cell r="A341">
            <v>121642</v>
          </cell>
          <cell r="C341" t="str">
            <v>م</v>
          </cell>
        </row>
        <row r="342">
          <cell r="A342">
            <v>121644</v>
          </cell>
          <cell r="B342" t="str">
            <v>م</v>
          </cell>
          <cell r="C342" t="str">
            <v>م</v>
          </cell>
        </row>
        <row r="343">
          <cell r="A343">
            <v>121659</v>
          </cell>
        </row>
        <row r="344">
          <cell r="A344">
            <v>121662</v>
          </cell>
          <cell r="B344" t="str">
            <v>م</v>
          </cell>
          <cell r="C344" t="str">
            <v>م</v>
          </cell>
        </row>
        <row r="345">
          <cell r="A345">
            <v>121663</v>
          </cell>
          <cell r="B345" t="str">
            <v>م</v>
          </cell>
          <cell r="C345" t="str">
            <v>م</v>
          </cell>
        </row>
        <row r="346">
          <cell r="A346">
            <v>121667</v>
          </cell>
          <cell r="B346" t="str">
            <v>م</v>
          </cell>
          <cell r="C346" t="str">
            <v>م</v>
          </cell>
        </row>
        <row r="347">
          <cell r="A347">
            <v>121679</v>
          </cell>
          <cell r="B347" t="str">
            <v>م</v>
          </cell>
          <cell r="C347" t="str">
            <v>م</v>
          </cell>
        </row>
        <row r="348">
          <cell r="A348">
            <v>121690</v>
          </cell>
          <cell r="B348" t="str">
            <v>م</v>
          </cell>
          <cell r="C348" t="str">
            <v>م</v>
          </cell>
        </row>
        <row r="349">
          <cell r="A349">
            <v>121698</v>
          </cell>
          <cell r="B349" t="str">
            <v>م</v>
          </cell>
          <cell r="C349" t="str">
            <v>م</v>
          </cell>
        </row>
        <row r="350">
          <cell r="A350">
            <v>121705</v>
          </cell>
          <cell r="B350" t="str">
            <v>م</v>
          </cell>
          <cell r="C350" t="str">
            <v>م</v>
          </cell>
        </row>
        <row r="351">
          <cell r="A351">
            <v>121708</v>
          </cell>
          <cell r="B351" t="str">
            <v>م</v>
          </cell>
          <cell r="C351" t="str">
            <v>م</v>
          </cell>
        </row>
        <row r="352">
          <cell r="A352">
            <v>121732</v>
          </cell>
          <cell r="B352" t="str">
            <v>م</v>
          </cell>
          <cell r="C352" t="str">
            <v>م</v>
          </cell>
        </row>
        <row r="353">
          <cell r="A353">
            <v>121735</v>
          </cell>
          <cell r="C353" t="str">
            <v>م</v>
          </cell>
        </row>
        <row r="354">
          <cell r="A354">
            <v>121752</v>
          </cell>
          <cell r="B354" t="str">
            <v>م</v>
          </cell>
          <cell r="C354" t="str">
            <v>م</v>
          </cell>
        </row>
        <row r="355">
          <cell r="A355">
            <v>121763</v>
          </cell>
          <cell r="B355" t="str">
            <v>م</v>
          </cell>
          <cell r="C355" t="str">
            <v>م</v>
          </cell>
        </row>
        <row r="356">
          <cell r="A356">
            <v>121766</v>
          </cell>
          <cell r="C356" t="str">
            <v>م</v>
          </cell>
        </row>
        <row r="357">
          <cell r="A357">
            <v>121771</v>
          </cell>
          <cell r="C357" t="str">
            <v>م</v>
          </cell>
        </row>
        <row r="358">
          <cell r="A358">
            <v>121790</v>
          </cell>
          <cell r="B358" t="str">
            <v>م</v>
          </cell>
          <cell r="C358" t="str">
            <v>م</v>
          </cell>
        </row>
        <row r="359">
          <cell r="A359">
            <v>121801</v>
          </cell>
          <cell r="B359" t="str">
            <v>م</v>
          </cell>
          <cell r="C359" t="str">
            <v>م</v>
          </cell>
        </row>
        <row r="360">
          <cell r="A360">
            <v>121803</v>
          </cell>
          <cell r="B360" t="str">
            <v>م</v>
          </cell>
          <cell r="C360" t="str">
            <v>م</v>
          </cell>
        </row>
        <row r="361">
          <cell r="A361">
            <v>121805</v>
          </cell>
          <cell r="B361" t="str">
            <v>م</v>
          </cell>
          <cell r="C361" t="str">
            <v>م</v>
          </cell>
        </row>
        <row r="362">
          <cell r="A362">
            <v>121813</v>
          </cell>
          <cell r="B362" t="str">
            <v>م</v>
          </cell>
          <cell r="C362" t="str">
            <v>م</v>
          </cell>
        </row>
        <row r="363">
          <cell r="A363">
            <v>121828</v>
          </cell>
          <cell r="B363" t="str">
            <v>م</v>
          </cell>
          <cell r="C363" t="str">
            <v>م</v>
          </cell>
        </row>
        <row r="364">
          <cell r="A364">
            <v>121836</v>
          </cell>
          <cell r="B364" t="str">
            <v>م</v>
          </cell>
          <cell r="C364" t="str">
            <v>م</v>
          </cell>
        </row>
        <row r="365">
          <cell r="A365">
            <v>121840</v>
          </cell>
          <cell r="B365" t="str">
            <v>م</v>
          </cell>
          <cell r="C365" t="str">
            <v>م</v>
          </cell>
        </row>
        <row r="366">
          <cell r="A366">
            <v>121843</v>
          </cell>
        </row>
        <row r="367">
          <cell r="A367">
            <v>121853</v>
          </cell>
          <cell r="C367" t="str">
            <v>م</v>
          </cell>
        </row>
        <row r="368">
          <cell r="A368">
            <v>121854</v>
          </cell>
        </row>
        <row r="369">
          <cell r="A369">
            <v>121874</v>
          </cell>
          <cell r="B369" t="str">
            <v>م</v>
          </cell>
          <cell r="C369" t="str">
            <v>م</v>
          </cell>
        </row>
        <row r="370">
          <cell r="A370">
            <v>121875</v>
          </cell>
        </row>
        <row r="371">
          <cell r="A371">
            <v>121880</v>
          </cell>
          <cell r="B371" t="str">
            <v>م</v>
          </cell>
          <cell r="C371" t="str">
            <v>م</v>
          </cell>
        </row>
        <row r="372">
          <cell r="A372">
            <v>121900</v>
          </cell>
          <cell r="B372" t="str">
            <v>م</v>
          </cell>
          <cell r="C372" t="str">
            <v>م</v>
          </cell>
        </row>
        <row r="373">
          <cell r="A373">
            <v>121921</v>
          </cell>
          <cell r="B373" t="str">
            <v>م</v>
          </cell>
          <cell r="C373" t="str">
            <v>م</v>
          </cell>
        </row>
        <row r="374">
          <cell r="A374">
            <v>121935</v>
          </cell>
          <cell r="B374" t="str">
            <v>م</v>
          </cell>
          <cell r="C374" t="str">
            <v>م</v>
          </cell>
        </row>
        <row r="375">
          <cell r="A375">
            <v>121938</v>
          </cell>
        </row>
        <row r="376">
          <cell r="A376">
            <v>121952</v>
          </cell>
          <cell r="B376" t="str">
            <v>م</v>
          </cell>
          <cell r="C376" t="str">
            <v>م</v>
          </cell>
        </row>
        <row r="377">
          <cell r="A377">
            <v>121956</v>
          </cell>
          <cell r="B377" t="str">
            <v>م</v>
          </cell>
          <cell r="C377" t="str">
            <v>م</v>
          </cell>
        </row>
        <row r="378">
          <cell r="A378">
            <v>121963</v>
          </cell>
          <cell r="B378" t="str">
            <v>م</v>
          </cell>
          <cell r="C378" t="str">
            <v>م</v>
          </cell>
        </row>
        <row r="379">
          <cell r="A379">
            <v>121976</v>
          </cell>
          <cell r="B379" t="str">
            <v>م</v>
          </cell>
          <cell r="C379" t="str">
            <v>م</v>
          </cell>
        </row>
        <row r="380">
          <cell r="A380">
            <v>121987</v>
          </cell>
          <cell r="B380" t="str">
            <v>م</v>
          </cell>
          <cell r="C380" t="str">
            <v>م</v>
          </cell>
        </row>
        <row r="381">
          <cell r="A381">
            <v>121998</v>
          </cell>
        </row>
        <row r="382">
          <cell r="A382">
            <v>122012</v>
          </cell>
          <cell r="B382" t="str">
            <v>م</v>
          </cell>
          <cell r="C382" t="str">
            <v>م</v>
          </cell>
        </row>
        <row r="383">
          <cell r="A383">
            <v>122019</v>
          </cell>
          <cell r="B383" t="str">
            <v>م</v>
          </cell>
          <cell r="C383" t="str">
            <v>م</v>
          </cell>
        </row>
        <row r="384">
          <cell r="A384">
            <v>122029</v>
          </cell>
          <cell r="B384" t="str">
            <v>م</v>
          </cell>
          <cell r="C384" t="str">
            <v>م</v>
          </cell>
        </row>
        <row r="385">
          <cell r="A385">
            <v>122034</v>
          </cell>
        </row>
        <row r="386">
          <cell r="A386">
            <v>122036</v>
          </cell>
        </row>
        <row r="387">
          <cell r="A387">
            <v>122037</v>
          </cell>
          <cell r="B387" t="str">
            <v>م</v>
          </cell>
          <cell r="C387" t="str">
            <v>م</v>
          </cell>
        </row>
        <row r="388">
          <cell r="A388">
            <v>122042</v>
          </cell>
          <cell r="B388" t="str">
            <v>م</v>
          </cell>
          <cell r="C388" t="str">
            <v>م</v>
          </cell>
        </row>
        <row r="389">
          <cell r="A389">
            <v>122047</v>
          </cell>
        </row>
        <row r="390">
          <cell r="A390">
            <v>122063</v>
          </cell>
          <cell r="B390" t="str">
            <v>م</v>
          </cell>
          <cell r="C390" t="str">
            <v>م</v>
          </cell>
        </row>
        <row r="391">
          <cell r="A391">
            <v>122066</v>
          </cell>
          <cell r="B391" t="str">
            <v>م</v>
          </cell>
          <cell r="C391" t="str">
            <v>م</v>
          </cell>
        </row>
        <row r="392">
          <cell r="A392">
            <v>122074</v>
          </cell>
        </row>
        <row r="393">
          <cell r="A393">
            <v>122075</v>
          </cell>
          <cell r="B393" t="str">
            <v>م</v>
          </cell>
          <cell r="C393" t="str">
            <v>م</v>
          </cell>
        </row>
        <row r="394">
          <cell r="A394">
            <v>122083</v>
          </cell>
          <cell r="B394" t="str">
            <v>م</v>
          </cell>
          <cell r="C394" t="str">
            <v>م</v>
          </cell>
        </row>
        <row r="395">
          <cell r="A395">
            <v>122099</v>
          </cell>
          <cell r="B395" t="str">
            <v>م</v>
          </cell>
          <cell r="C395" t="str">
            <v>م</v>
          </cell>
        </row>
        <row r="396">
          <cell r="A396">
            <v>122112</v>
          </cell>
          <cell r="B396" t="str">
            <v>م</v>
          </cell>
          <cell r="C396" t="str">
            <v>م</v>
          </cell>
        </row>
        <row r="397">
          <cell r="A397">
            <v>122114</v>
          </cell>
        </row>
        <row r="398">
          <cell r="A398">
            <v>122125</v>
          </cell>
        </row>
        <row r="399">
          <cell r="A399">
            <v>122130</v>
          </cell>
          <cell r="B399" t="str">
            <v>م</v>
          </cell>
          <cell r="C399" t="str">
            <v>م</v>
          </cell>
        </row>
        <row r="400">
          <cell r="A400">
            <v>122134</v>
          </cell>
        </row>
        <row r="401">
          <cell r="A401">
            <v>122142</v>
          </cell>
          <cell r="C401" t="str">
            <v>م</v>
          </cell>
        </row>
        <row r="402">
          <cell r="A402">
            <v>122150</v>
          </cell>
        </row>
        <row r="403">
          <cell r="A403">
            <v>122159</v>
          </cell>
          <cell r="B403" t="str">
            <v>م</v>
          </cell>
          <cell r="C403" t="str">
            <v>م</v>
          </cell>
        </row>
        <row r="404">
          <cell r="A404">
            <v>122162</v>
          </cell>
        </row>
        <row r="405">
          <cell r="A405">
            <v>122169</v>
          </cell>
          <cell r="B405" t="str">
            <v>م</v>
          </cell>
          <cell r="C405" t="str">
            <v>م</v>
          </cell>
        </row>
        <row r="406">
          <cell r="A406">
            <v>122177</v>
          </cell>
          <cell r="B406" t="str">
            <v>م</v>
          </cell>
          <cell r="C406" t="str">
            <v>م</v>
          </cell>
        </row>
        <row r="407">
          <cell r="A407">
            <v>122184</v>
          </cell>
        </row>
        <row r="408">
          <cell r="A408">
            <v>122186</v>
          </cell>
          <cell r="B408" t="str">
            <v>م</v>
          </cell>
          <cell r="C408" t="str">
            <v>م</v>
          </cell>
        </row>
        <row r="409">
          <cell r="A409">
            <v>122189</v>
          </cell>
        </row>
        <row r="410">
          <cell r="A410">
            <v>122206</v>
          </cell>
          <cell r="B410" t="str">
            <v>م</v>
          </cell>
          <cell r="C410" t="str">
            <v>م</v>
          </cell>
        </row>
        <row r="411">
          <cell r="A411">
            <v>122216</v>
          </cell>
          <cell r="B411" t="str">
            <v>م</v>
          </cell>
          <cell r="C411" t="str">
            <v>م</v>
          </cell>
        </row>
        <row r="412">
          <cell r="A412">
            <v>122231</v>
          </cell>
          <cell r="B412" t="str">
            <v>م</v>
          </cell>
          <cell r="C412" t="str">
            <v>م</v>
          </cell>
        </row>
        <row r="413">
          <cell r="A413">
            <v>122245</v>
          </cell>
          <cell r="B413" t="str">
            <v>م</v>
          </cell>
          <cell r="C413" t="str">
            <v>م</v>
          </cell>
        </row>
        <row r="414">
          <cell r="A414">
            <v>122249</v>
          </cell>
          <cell r="B414" t="str">
            <v>م</v>
          </cell>
          <cell r="C414" t="str">
            <v>م</v>
          </cell>
        </row>
        <row r="415">
          <cell r="A415">
            <v>122286</v>
          </cell>
          <cell r="B415" t="str">
            <v>م</v>
          </cell>
          <cell r="C415" t="str">
            <v>م</v>
          </cell>
        </row>
        <row r="416">
          <cell r="A416">
            <v>122290</v>
          </cell>
          <cell r="C416" t="str">
            <v>م</v>
          </cell>
        </row>
        <row r="417">
          <cell r="A417">
            <v>122302</v>
          </cell>
          <cell r="B417" t="str">
            <v>م</v>
          </cell>
          <cell r="C417" t="str">
            <v>م</v>
          </cell>
        </row>
        <row r="418">
          <cell r="A418">
            <v>122309</v>
          </cell>
        </row>
        <row r="419">
          <cell r="A419">
            <v>122313</v>
          </cell>
          <cell r="B419" t="str">
            <v>م</v>
          </cell>
          <cell r="C419" t="str">
            <v>م</v>
          </cell>
        </row>
        <row r="420">
          <cell r="A420">
            <v>122321</v>
          </cell>
          <cell r="B420" t="str">
            <v>م</v>
          </cell>
          <cell r="C420" t="str">
            <v>م</v>
          </cell>
        </row>
        <row r="421">
          <cell r="A421">
            <v>122324</v>
          </cell>
          <cell r="B421" t="str">
            <v>م</v>
          </cell>
          <cell r="C421" t="str">
            <v>م</v>
          </cell>
        </row>
        <row r="422">
          <cell r="A422">
            <v>122328</v>
          </cell>
          <cell r="B422" t="str">
            <v>م</v>
          </cell>
          <cell r="C422" t="str">
            <v>م</v>
          </cell>
        </row>
        <row r="423">
          <cell r="A423">
            <v>122334</v>
          </cell>
          <cell r="B423" t="str">
            <v>م</v>
          </cell>
          <cell r="C423" t="str">
            <v>م</v>
          </cell>
        </row>
        <row r="424">
          <cell r="A424">
            <v>122337</v>
          </cell>
          <cell r="B424" t="str">
            <v>م</v>
          </cell>
          <cell r="C424" t="str">
            <v>م</v>
          </cell>
        </row>
        <row r="425">
          <cell r="A425">
            <v>122347</v>
          </cell>
          <cell r="B425" t="str">
            <v>م</v>
          </cell>
          <cell r="C425" t="str">
            <v>م</v>
          </cell>
        </row>
        <row r="426">
          <cell r="A426">
            <v>122371</v>
          </cell>
          <cell r="B426" t="str">
            <v>م</v>
          </cell>
          <cell r="C426" t="str">
            <v>م</v>
          </cell>
        </row>
        <row r="427">
          <cell r="A427">
            <v>122390</v>
          </cell>
          <cell r="B427" t="str">
            <v>م</v>
          </cell>
          <cell r="C427" t="str">
            <v>م</v>
          </cell>
        </row>
        <row r="428">
          <cell r="A428">
            <v>122397</v>
          </cell>
          <cell r="B428" t="str">
            <v>م</v>
          </cell>
          <cell r="C428" t="str">
            <v>م</v>
          </cell>
        </row>
        <row r="429">
          <cell r="A429">
            <v>122401</v>
          </cell>
          <cell r="B429" t="str">
            <v>م</v>
          </cell>
          <cell r="C429" t="str">
            <v>م</v>
          </cell>
        </row>
        <row r="430">
          <cell r="A430">
            <v>122416</v>
          </cell>
          <cell r="B430" t="str">
            <v>م</v>
          </cell>
          <cell r="C430" t="str">
            <v>م</v>
          </cell>
        </row>
        <row r="431">
          <cell r="A431">
            <v>122419</v>
          </cell>
          <cell r="B431" t="str">
            <v>م</v>
          </cell>
          <cell r="C431" t="str">
            <v>م</v>
          </cell>
        </row>
        <row r="432">
          <cell r="A432">
            <v>122440</v>
          </cell>
        </row>
        <row r="433">
          <cell r="A433">
            <v>122453</v>
          </cell>
          <cell r="B433" t="str">
            <v>م</v>
          </cell>
          <cell r="C433" t="str">
            <v>م</v>
          </cell>
        </row>
        <row r="434">
          <cell r="A434">
            <v>122455</v>
          </cell>
          <cell r="B434" t="str">
            <v>م</v>
          </cell>
          <cell r="C434" t="str">
            <v>م</v>
          </cell>
        </row>
        <row r="435">
          <cell r="A435">
            <v>122457</v>
          </cell>
        </row>
        <row r="436">
          <cell r="A436">
            <v>122458</v>
          </cell>
          <cell r="B436" t="str">
            <v>م</v>
          </cell>
          <cell r="C436" t="str">
            <v>م</v>
          </cell>
        </row>
        <row r="437">
          <cell r="A437">
            <v>122468</v>
          </cell>
        </row>
        <row r="438">
          <cell r="A438">
            <v>122469</v>
          </cell>
          <cell r="B438" t="str">
            <v>م</v>
          </cell>
          <cell r="C438" t="str">
            <v>م</v>
          </cell>
        </row>
        <row r="439">
          <cell r="A439">
            <v>122470</v>
          </cell>
          <cell r="B439" t="str">
            <v>م</v>
          </cell>
          <cell r="C439" t="str">
            <v>م</v>
          </cell>
        </row>
        <row r="440">
          <cell r="A440">
            <v>122471</v>
          </cell>
        </row>
        <row r="441">
          <cell r="A441">
            <v>122473</v>
          </cell>
        </row>
        <row r="442">
          <cell r="A442">
            <v>122474</v>
          </cell>
        </row>
        <row r="443">
          <cell r="A443">
            <v>122482</v>
          </cell>
        </row>
        <row r="444">
          <cell r="A444">
            <v>122485</v>
          </cell>
        </row>
        <row r="445">
          <cell r="A445">
            <v>122486</v>
          </cell>
        </row>
        <row r="446">
          <cell r="A446">
            <v>122488</v>
          </cell>
          <cell r="C446" t="str">
            <v>م</v>
          </cell>
        </row>
        <row r="447">
          <cell r="A447">
            <v>122493</v>
          </cell>
        </row>
        <row r="448">
          <cell r="A448">
            <v>122507</v>
          </cell>
        </row>
        <row r="449">
          <cell r="A449">
            <v>122510</v>
          </cell>
          <cell r="C449" t="str">
            <v>م</v>
          </cell>
        </row>
        <row r="450">
          <cell r="A450">
            <v>122516</v>
          </cell>
          <cell r="B450" t="str">
            <v>م</v>
          </cell>
          <cell r="C450" t="str">
            <v>م</v>
          </cell>
        </row>
        <row r="451">
          <cell r="A451">
            <v>122517</v>
          </cell>
        </row>
        <row r="452">
          <cell r="A452">
            <v>122544</v>
          </cell>
          <cell r="B452" t="str">
            <v>م</v>
          </cell>
          <cell r="C452" t="str">
            <v>م</v>
          </cell>
        </row>
        <row r="453">
          <cell r="A453">
            <v>122545</v>
          </cell>
          <cell r="B453" t="str">
            <v>م</v>
          </cell>
          <cell r="C453" t="str">
            <v>م</v>
          </cell>
        </row>
        <row r="454">
          <cell r="A454">
            <v>122554</v>
          </cell>
        </row>
        <row r="455">
          <cell r="A455">
            <v>122560</v>
          </cell>
        </row>
        <row r="456">
          <cell r="A456">
            <v>122569</v>
          </cell>
        </row>
        <row r="457">
          <cell r="A457">
            <v>122570</v>
          </cell>
          <cell r="B457" t="str">
            <v>م</v>
          </cell>
          <cell r="C457" t="str">
            <v>م</v>
          </cell>
        </row>
        <row r="458">
          <cell r="A458">
            <v>122571</v>
          </cell>
          <cell r="B458" t="str">
            <v>م</v>
          </cell>
          <cell r="C458" t="str">
            <v>م</v>
          </cell>
        </row>
        <row r="459">
          <cell r="A459">
            <v>122576</v>
          </cell>
        </row>
        <row r="460">
          <cell r="A460">
            <v>122579</v>
          </cell>
        </row>
        <row r="461">
          <cell r="A461">
            <v>122580</v>
          </cell>
        </row>
        <row r="462">
          <cell r="A462">
            <v>122581</v>
          </cell>
        </row>
        <row r="463">
          <cell r="A463">
            <v>122584</v>
          </cell>
          <cell r="C463" t="str">
            <v>م</v>
          </cell>
        </row>
        <row r="464">
          <cell r="A464">
            <v>122595</v>
          </cell>
        </row>
        <row r="465">
          <cell r="A465">
            <v>122600</v>
          </cell>
          <cell r="C465" t="str">
            <v>م</v>
          </cell>
        </row>
        <row r="466">
          <cell r="A466">
            <v>122601</v>
          </cell>
        </row>
        <row r="467">
          <cell r="A467">
            <v>122604</v>
          </cell>
        </row>
        <row r="468">
          <cell r="A468">
            <v>122608</v>
          </cell>
          <cell r="B468" t="str">
            <v>م</v>
          </cell>
          <cell r="C468" t="str">
            <v>م</v>
          </cell>
        </row>
        <row r="469">
          <cell r="A469">
            <v>122612</v>
          </cell>
        </row>
        <row r="470">
          <cell r="A470">
            <v>122618</v>
          </cell>
        </row>
        <row r="471">
          <cell r="A471">
            <v>122626</v>
          </cell>
          <cell r="C471" t="str">
            <v>م</v>
          </cell>
        </row>
        <row r="472">
          <cell r="A472">
            <v>122637</v>
          </cell>
        </row>
        <row r="473">
          <cell r="A473">
            <v>122640</v>
          </cell>
        </row>
        <row r="474">
          <cell r="A474">
            <v>122646</v>
          </cell>
        </row>
        <row r="475">
          <cell r="A475">
            <v>122649</v>
          </cell>
        </row>
        <row r="476">
          <cell r="A476">
            <v>122660</v>
          </cell>
          <cell r="C476" t="str">
            <v>م</v>
          </cell>
        </row>
        <row r="477">
          <cell r="A477">
            <v>122661</v>
          </cell>
          <cell r="B477" t="str">
            <v>م</v>
          </cell>
          <cell r="C477" t="str">
            <v>م</v>
          </cell>
        </row>
        <row r="478">
          <cell r="A478">
            <v>122668</v>
          </cell>
          <cell r="B478" t="str">
            <v>م</v>
          </cell>
          <cell r="C478" t="str">
            <v>م</v>
          </cell>
        </row>
        <row r="479">
          <cell r="A479">
            <v>122669</v>
          </cell>
          <cell r="B479" t="str">
            <v>م</v>
          </cell>
          <cell r="C479" t="str">
            <v>م</v>
          </cell>
        </row>
        <row r="480">
          <cell r="A480">
            <v>122671</v>
          </cell>
        </row>
        <row r="481">
          <cell r="A481">
            <v>122673</v>
          </cell>
          <cell r="B481" t="str">
            <v>م</v>
          </cell>
          <cell r="C481" t="str">
            <v>م</v>
          </cell>
        </row>
        <row r="482">
          <cell r="A482">
            <v>122674</v>
          </cell>
        </row>
        <row r="483">
          <cell r="A483">
            <v>122689</v>
          </cell>
          <cell r="B483" t="str">
            <v>م</v>
          </cell>
          <cell r="C483" t="str">
            <v>م</v>
          </cell>
        </row>
        <row r="484">
          <cell r="A484">
            <v>122690</v>
          </cell>
        </row>
        <row r="485">
          <cell r="A485">
            <v>122698</v>
          </cell>
        </row>
        <row r="486">
          <cell r="A486">
            <v>122700</v>
          </cell>
          <cell r="B486" t="str">
            <v>م</v>
          </cell>
          <cell r="C486" t="str">
            <v>م</v>
          </cell>
        </row>
        <row r="487">
          <cell r="A487">
            <v>122701</v>
          </cell>
          <cell r="C487" t="str">
            <v>م</v>
          </cell>
        </row>
        <row r="488">
          <cell r="A488">
            <v>122713</v>
          </cell>
        </row>
        <row r="489">
          <cell r="A489">
            <v>122716</v>
          </cell>
          <cell r="B489" t="str">
            <v>م</v>
          </cell>
          <cell r="C489" t="str">
            <v>م</v>
          </cell>
        </row>
        <row r="490">
          <cell r="A490">
            <v>122723</v>
          </cell>
        </row>
        <row r="491">
          <cell r="A491">
            <v>122725</v>
          </cell>
          <cell r="B491" t="str">
            <v>م</v>
          </cell>
          <cell r="C491" t="str">
            <v>م</v>
          </cell>
        </row>
        <row r="492">
          <cell r="A492">
            <v>122729</v>
          </cell>
          <cell r="B492" t="str">
            <v>م</v>
          </cell>
          <cell r="C492" t="str">
            <v>م</v>
          </cell>
        </row>
        <row r="493">
          <cell r="A493">
            <v>122733</v>
          </cell>
        </row>
        <row r="494">
          <cell r="A494">
            <v>122737</v>
          </cell>
        </row>
        <row r="495">
          <cell r="A495">
            <v>122742</v>
          </cell>
          <cell r="B495" t="str">
            <v>م</v>
          </cell>
          <cell r="C495" t="str">
            <v>م</v>
          </cell>
        </row>
        <row r="496">
          <cell r="A496">
            <v>122747</v>
          </cell>
          <cell r="B496" t="str">
            <v>م</v>
          </cell>
          <cell r="C496" t="str">
            <v>م</v>
          </cell>
        </row>
        <row r="497">
          <cell r="A497">
            <v>122749</v>
          </cell>
          <cell r="B497" t="str">
            <v>م</v>
          </cell>
          <cell r="C497" t="str">
            <v>م</v>
          </cell>
        </row>
        <row r="498">
          <cell r="A498">
            <v>122752</v>
          </cell>
          <cell r="B498" t="str">
            <v>م</v>
          </cell>
          <cell r="C498" t="str">
            <v>م</v>
          </cell>
        </row>
        <row r="499">
          <cell r="A499">
            <v>122756</v>
          </cell>
        </row>
        <row r="500">
          <cell r="A500">
            <v>122760</v>
          </cell>
          <cell r="B500" t="str">
            <v>م</v>
          </cell>
          <cell r="C500" t="str">
            <v>م</v>
          </cell>
        </row>
        <row r="501">
          <cell r="A501">
            <v>122762</v>
          </cell>
          <cell r="B501" t="str">
            <v>م</v>
          </cell>
          <cell r="C501" t="str">
            <v>م</v>
          </cell>
        </row>
        <row r="502">
          <cell r="A502">
            <v>122766</v>
          </cell>
          <cell r="C502" t="str">
            <v>م</v>
          </cell>
        </row>
        <row r="503">
          <cell r="A503">
            <v>122779</v>
          </cell>
        </row>
        <row r="504">
          <cell r="A504">
            <v>122782</v>
          </cell>
          <cell r="B504" t="str">
            <v>م</v>
          </cell>
          <cell r="C504" t="str">
            <v>م</v>
          </cell>
        </row>
        <row r="505">
          <cell r="A505">
            <v>122783</v>
          </cell>
          <cell r="C505" t="str">
            <v>م</v>
          </cell>
        </row>
        <row r="506">
          <cell r="A506">
            <v>122788</v>
          </cell>
        </row>
        <row r="507">
          <cell r="A507">
            <v>122798</v>
          </cell>
        </row>
        <row r="508">
          <cell r="A508">
            <v>122820</v>
          </cell>
          <cell r="B508" t="str">
            <v>م</v>
          </cell>
          <cell r="C508" t="str">
            <v>م</v>
          </cell>
        </row>
        <row r="509">
          <cell r="A509">
            <v>122827</v>
          </cell>
          <cell r="B509" t="str">
            <v>م</v>
          </cell>
          <cell r="C509" t="str">
            <v>م</v>
          </cell>
        </row>
        <row r="510">
          <cell r="A510">
            <v>122835</v>
          </cell>
          <cell r="B510" t="str">
            <v>م</v>
          </cell>
          <cell r="C510" t="str">
            <v>م</v>
          </cell>
        </row>
        <row r="511">
          <cell r="A511">
            <v>122836</v>
          </cell>
          <cell r="B511" t="str">
            <v>م</v>
          </cell>
          <cell r="C511" t="str">
            <v>م</v>
          </cell>
        </row>
        <row r="512">
          <cell r="A512">
            <v>122837</v>
          </cell>
          <cell r="C512" t="str">
            <v>م</v>
          </cell>
        </row>
        <row r="513">
          <cell r="A513">
            <v>122843</v>
          </cell>
          <cell r="B513" t="str">
            <v>م</v>
          </cell>
          <cell r="C513" t="str">
            <v>م</v>
          </cell>
        </row>
        <row r="514">
          <cell r="A514">
            <v>122844</v>
          </cell>
          <cell r="B514" t="str">
            <v>م</v>
          </cell>
          <cell r="C514" t="str">
            <v>م</v>
          </cell>
        </row>
        <row r="515">
          <cell r="A515">
            <v>122848</v>
          </cell>
        </row>
        <row r="516">
          <cell r="A516">
            <v>122859</v>
          </cell>
          <cell r="C516" t="str">
            <v>م</v>
          </cell>
        </row>
        <row r="517">
          <cell r="A517">
            <v>122871</v>
          </cell>
        </row>
        <row r="518">
          <cell r="A518">
            <v>122875</v>
          </cell>
        </row>
        <row r="519">
          <cell r="A519">
            <v>122891</v>
          </cell>
          <cell r="B519" t="str">
            <v>م</v>
          </cell>
          <cell r="C519" t="str">
            <v>م</v>
          </cell>
        </row>
        <row r="520">
          <cell r="A520">
            <v>122902</v>
          </cell>
          <cell r="B520" t="str">
            <v>م</v>
          </cell>
          <cell r="C520" t="str">
            <v>م</v>
          </cell>
        </row>
        <row r="521">
          <cell r="A521">
            <v>122908</v>
          </cell>
          <cell r="B521" t="str">
            <v>م</v>
          </cell>
          <cell r="C521" t="str">
            <v>م</v>
          </cell>
        </row>
        <row r="522">
          <cell r="A522">
            <v>122911</v>
          </cell>
          <cell r="B522" t="str">
            <v>م</v>
          </cell>
          <cell r="C522" t="str">
            <v>م</v>
          </cell>
        </row>
        <row r="523">
          <cell r="A523">
            <v>122916</v>
          </cell>
          <cell r="C523" t="str">
            <v>م</v>
          </cell>
        </row>
        <row r="524">
          <cell r="A524">
            <v>122917</v>
          </cell>
          <cell r="C524" t="str">
            <v>م</v>
          </cell>
        </row>
        <row r="525">
          <cell r="A525">
            <v>122918</v>
          </cell>
          <cell r="B525" t="str">
            <v>م</v>
          </cell>
          <cell r="C525" t="str">
            <v>م</v>
          </cell>
        </row>
        <row r="526">
          <cell r="A526">
            <v>122923</v>
          </cell>
          <cell r="B526" t="str">
            <v>م</v>
          </cell>
          <cell r="C526" t="str">
            <v>م</v>
          </cell>
        </row>
        <row r="527">
          <cell r="A527">
            <v>122925</v>
          </cell>
          <cell r="B527" t="str">
            <v>م</v>
          </cell>
          <cell r="C527" t="str">
            <v>م</v>
          </cell>
        </row>
        <row r="528">
          <cell r="A528">
            <v>122926</v>
          </cell>
        </row>
        <row r="529">
          <cell r="A529">
            <v>122927</v>
          </cell>
        </row>
        <row r="530">
          <cell r="A530">
            <v>122934</v>
          </cell>
          <cell r="B530" t="str">
            <v>م</v>
          </cell>
          <cell r="C530" t="str">
            <v>م</v>
          </cell>
        </row>
        <row r="531">
          <cell r="A531">
            <v>122939</v>
          </cell>
        </row>
        <row r="532">
          <cell r="A532">
            <v>122959</v>
          </cell>
          <cell r="B532" t="str">
            <v>م</v>
          </cell>
          <cell r="C532" t="str">
            <v>م</v>
          </cell>
        </row>
        <row r="533">
          <cell r="A533">
            <v>122966</v>
          </cell>
          <cell r="B533" t="str">
            <v>م</v>
          </cell>
          <cell r="C533" t="str">
            <v>م</v>
          </cell>
        </row>
        <row r="534">
          <cell r="A534">
            <v>122975</v>
          </cell>
        </row>
        <row r="535">
          <cell r="A535">
            <v>122976</v>
          </cell>
          <cell r="B535" t="str">
            <v>م</v>
          </cell>
          <cell r="C535" t="str">
            <v>م</v>
          </cell>
        </row>
        <row r="536">
          <cell r="A536">
            <v>122981</v>
          </cell>
          <cell r="B536" t="str">
            <v>م</v>
          </cell>
          <cell r="C536" t="str">
            <v>م</v>
          </cell>
        </row>
        <row r="537">
          <cell r="A537">
            <v>122982</v>
          </cell>
          <cell r="B537" t="str">
            <v>م</v>
          </cell>
          <cell r="C537" t="str">
            <v>م</v>
          </cell>
        </row>
        <row r="538">
          <cell r="A538">
            <v>122985</v>
          </cell>
          <cell r="B538" t="str">
            <v>م</v>
          </cell>
          <cell r="C538" t="str">
            <v>م</v>
          </cell>
        </row>
        <row r="539">
          <cell r="A539">
            <v>122988</v>
          </cell>
        </row>
        <row r="540">
          <cell r="A540">
            <v>122993</v>
          </cell>
        </row>
        <row r="541">
          <cell r="A541">
            <v>123001</v>
          </cell>
        </row>
        <row r="542">
          <cell r="A542">
            <v>123004</v>
          </cell>
        </row>
        <row r="543">
          <cell r="A543">
            <v>123007</v>
          </cell>
        </row>
        <row r="544">
          <cell r="A544">
            <v>123008</v>
          </cell>
        </row>
        <row r="545">
          <cell r="A545">
            <v>123011</v>
          </cell>
          <cell r="B545" t="str">
            <v>م</v>
          </cell>
          <cell r="C545" t="str">
            <v>م</v>
          </cell>
        </row>
        <row r="546">
          <cell r="A546">
            <v>123012</v>
          </cell>
          <cell r="B546" t="str">
            <v>م</v>
          </cell>
          <cell r="C546" t="str">
            <v>م</v>
          </cell>
        </row>
        <row r="547">
          <cell r="A547">
            <v>123026</v>
          </cell>
        </row>
        <row r="548">
          <cell r="A548">
            <v>123029</v>
          </cell>
        </row>
        <row r="549">
          <cell r="A549">
            <v>123030</v>
          </cell>
          <cell r="C549" t="str">
            <v>م</v>
          </cell>
        </row>
        <row r="550">
          <cell r="A550">
            <v>123037</v>
          </cell>
        </row>
        <row r="551">
          <cell r="A551">
            <v>123038</v>
          </cell>
        </row>
        <row r="552">
          <cell r="A552">
            <v>123050</v>
          </cell>
          <cell r="B552" t="str">
            <v>م</v>
          </cell>
          <cell r="C552" t="str">
            <v>م</v>
          </cell>
        </row>
        <row r="553">
          <cell r="A553">
            <v>123053</v>
          </cell>
          <cell r="C553" t="str">
            <v>م</v>
          </cell>
        </row>
        <row r="554">
          <cell r="A554">
            <v>123054</v>
          </cell>
        </row>
        <row r="555">
          <cell r="A555">
            <v>123062</v>
          </cell>
        </row>
        <row r="556">
          <cell r="A556">
            <v>123064</v>
          </cell>
          <cell r="C556" t="str">
            <v>م</v>
          </cell>
        </row>
        <row r="557">
          <cell r="A557">
            <v>123080</v>
          </cell>
          <cell r="C557" t="str">
            <v>م</v>
          </cell>
        </row>
        <row r="558">
          <cell r="A558">
            <v>123091</v>
          </cell>
        </row>
        <row r="559">
          <cell r="A559">
            <v>123104</v>
          </cell>
        </row>
        <row r="560">
          <cell r="A560">
            <v>123109</v>
          </cell>
        </row>
        <row r="561">
          <cell r="A561">
            <v>123112</v>
          </cell>
          <cell r="B561" t="str">
            <v>م</v>
          </cell>
          <cell r="C561" t="str">
            <v>م</v>
          </cell>
        </row>
        <row r="562">
          <cell r="A562">
            <v>123116</v>
          </cell>
        </row>
        <row r="563">
          <cell r="A563">
            <v>123122</v>
          </cell>
          <cell r="B563" t="str">
            <v>م</v>
          </cell>
          <cell r="C563" t="str">
            <v>م</v>
          </cell>
        </row>
        <row r="564">
          <cell r="A564">
            <v>123133</v>
          </cell>
          <cell r="B564" t="str">
            <v>م</v>
          </cell>
          <cell r="C564" t="str">
            <v>م</v>
          </cell>
        </row>
        <row r="565">
          <cell r="A565">
            <v>123135</v>
          </cell>
          <cell r="B565" t="str">
            <v>م</v>
          </cell>
          <cell r="C565" t="str">
            <v>م</v>
          </cell>
        </row>
        <row r="566">
          <cell r="A566">
            <v>123138</v>
          </cell>
        </row>
        <row r="567">
          <cell r="A567">
            <v>123141</v>
          </cell>
        </row>
        <row r="568">
          <cell r="A568">
            <v>123144</v>
          </cell>
          <cell r="B568" t="str">
            <v>م</v>
          </cell>
          <cell r="C568" t="str">
            <v>م</v>
          </cell>
        </row>
        <row r="569">
          <cell r="A569">
            <v>123146</v>
          </cell>
        </row>
        <row r="570">
          <cell r="A570">
            <v>123151</v>
          </cell>
          <cell r="B570" t="str">
            <v>م</v>
          </cell>
          <cell r="C570" t="str">
            <v>م</v>
          </cell>
        </row>
        <row r="571">
          <cell r="A571">
            <v>123156</v>
          </cell>
        </row>
        <row r="572">
          <cell r="A572">
            <v>123157</v>
          </cell>
          <cell r="B572" t="str">
            <v>م</v>
          </cell>
          <cell r="C572" t="str">
            <v>م</v>
          </cell>
        </row>
        <row r="573">
          <cell r="A573">
            <v>123160</v>
          </cell>
          <cell r="B573" t="str">
            <v>م</v>
          </cell>
          <cell r="C573" t="str">
            <v>م</v>
          </cell>
        </row>
        <row r="574">
          <cell r="A574">
            <v>123161</v>
          </cell>
        </row>
        <row r="575">
          <cell r="A575">
            <v>123164</v>
          </cell>
          <cell r="B575" t="str">
            <v>م</v>
          </cell>
          <cell r="C575" t="str">
            <v>م</v>
          </cell>
        </row>
        <row r="576">
          <cell r="A576">
            <v>123165</v>
          </cell>
          <cell r="B576" t="str">
            <v>م</v>
          </cell>
          <cell r="C576" t="str">
            <v>م</v>
          </cell>
        </row>
        <row r="577">
          <cell r="A577">
            <v>123179</v>
          </cell>
          <cell r="B577" t="str">
            <v>م</v>
          </cell>
          <cell r="C577" t="str">
            <v>م</v>
          </cell>
        </row>
        <row r="578">
          <cell r="A578">
            <v>123182</v>
          </cell>
        </row>
        <row r="579">
          <cell r="A579">
            <v>123185</v>
          </cell>
          <cell r="B579" t="str">
            <v>م</v>
          </cell>
          <cell r="C579" t="str">
            <v>م</v>
          </cell>
        </row>
        <row r="580">
          <cell r="A580">
            <v>123187</v>
          </cell>
        </row>
        <row r="581">
          <cell r="A581">
            <v>123194</v>
          </cell>
          <cell r="B581" t="str">
            <v>م</v>
          </cell>
          <cell r="C581" t="str">
            <v>م</v>
          </cell>
        </row>
        <row r="582">
          <cell r="A582">
            <v>123195</v>
          </cell>
          <cell r="C582" t="str">
            <v>م</v>
          </cell>
        </row>
        <row r="583">
          <cell r="A583">
            <v>123197</v>
          </cell>
        </row>
        <row r="584">
          <cell r="A584">
            <v>123198</v>
          </cell>
        </row>
        <row r="585">
          <cell r="A585">
            <v>123212</v>
          </cell>
          <cell r="B585" t="str">
            <v>م</v>
          </cell>
          <cell r="C585" t="str">
            <v>م</v>
          </cell>
        </row>
        <row r="586">
          <cell r="A586">
            <v>123218</v>
          </cell>
        </row>
        <row r="587">
          <cell r="A587">
            <v>123226</v>
          </cell>
        </row>
        <row r="588">
          <cell r="A588">
            <v>123228</v>
          </cell>
          <cell r="B588" t="str">
            <v>م</v>
          </cell>
          <cell r="C588" t="str">
            <v>م</v>
          </cell>
        </row>
        <row r="589">
          <cell r="A589">
            <v>123240</v>
          </cell>
          <cell r="B589" t="str">
            <v>م</v>
          </cell>
          <cell r="C589" t="str">
            <v>م</v>
          </cell>
        </row>
        <row r="590">
          <cell r="A590">
            <v>123241</v>
          </cell>
        </row>
        <row r="591">
          <cell r="A591">
            <v>123247</v>
          </cell>
        </row>
        <row r="592">
          <cell r="A592">
            <v>123248</v>
          </cell>
        </row>
        <row r="593">
          <cell r="A593">
            <v>123252</v>
          </cell>
          <cell r="B593" t="str">
            <v>م</v>
          </cell>
          <cell r="C593" t="str">
            <v>م</v>
          </cell>
        </row>
        <row r="594">
          <cell r="A594">
            <v>123253</v>
          </cell>
        </row>
        <row r="595">
          <cell r="A595">
            <v>123271</v>
          </cell>
        </row>
        <row r="596">
          <cell r="A596">
            <v>123277</v>
          </cell>
        </row>
        <row r="597">
          <cell r="A597">
            <v>123280</v>
          </cell>
        </row>
        <row r="598">
          <cell r="A598">
            <v>123293</v>
          </cell>
        </row>
        <row r="599">
          <cell r="A599">
            <v>123309</v>
          </cell>
        </row>
        <row r="600">
          <cell r="A600">
            <v>123316</v>
          </cell>
        </row>
        <row r="601">
          <cell r="A601">
            <v>123317</v>
          </cell>
        </row>
        <row r="602">
          <cell r="A602">
            <v>123321</v>
          </cell>
        </row>
        <row r="603">
          <cell r="A603">
            <v>123330</v>
          </cell>
        </row>
        <row r="604">
          <cell r="A604">
            <v>123332</v>
          </cell>
          <cell r="C604" t="str">
            <v>م</v>
          </cell>
        </row>
        <row r="605">
          <cell r="A605">
            <v>123333</v>
          </cell>
        </row>
        <row r="606">
          <cell r="A606">
            <v>123335</v>
          </cell>
          <cell r="C606" t="str">
            <v>م</v>
          </cell>
        </row>
        <row r="607">
          <cell r="A607">
            <v>123338</v>
          </cell>
        </row>
        <row r="608">
          <cell r="A608">
            <v>123339</v>
          </cell>
        </row>
        <row r="609">
          <cell r="A609">
            <v>123340</v>
          </cell>
        </row>
        <row r="610">
          <cell r="A610">
            <v>123341</v>
          </cell>
          <cell r="B610" t="str">
            <v>م</v>
          </cell>
          <cell r="C610" t="str">
            <v>م</v>
          </cell>
        </row>
        <row r="611">
          <cell r="A611">
            <v>123343</v>
          </cell>
        </row>
        <row r="612">
          <cell r="A612">
            <v>123344</v>
          </cell>
        </row>
        <row r="613">
          <cell r="A613">
            <v>123346</v>
          </cell>
        </row>
        <row r="614">
          <cell r="A614">
            <v>123347</v>
          </cell>
        </row>
        <row r="615">
          <cell r="A615">
            <v>123349</v>
          </cell>
        </row>
        <row r="616">
          <cell r="A616">
            <v>123350</v>
          </cell>
        </row>
        <row r="617">
          <cell r="A617">
            <v>123352</v>
          </cell>
        </row>
        <row r="618">
          <cell r="A618">
            <v>123355</v>
          </cell>
        </row>
        <row r="619">
          <cell r="A619">
            <v>123357</v>
          </cell>
        </row>
        <row r="620">
          <cell r="A620">
            <v>123358</v>
          </cell>
          <cell r="B620" t="str">
            <v>م</v>
          </cell>
          <cell r="C620" t="str">
            <v>م</v>
          </cell>
        </row>
        <row r="621">
          <cell r="A621">
            <v>123359</v>
          </cell>
          <cell r="B621" t="str">
            <v>م</v>
          </cell>
          <cell r="C621" t="str">
            <v>م</v>
          </cell>
        </row>
        <row r="622">
          <cell r="A622">
            <v>123362</v>
          </cell>
          <cell r="B622" t="str">
            <v>م</v>
          </cell>
          <cell r="C622" t="str">
            <v>م</v>
          </cell>
        </row>
        <row r="623">
          <cell r="A623">
            <v>123363</v>
          </cell>
        </row>
        <row r="624">
          <cell r="A624">
            <v>123364</v>
          </cell>
          <cell r="B624" t="str">
            <v>م</v>
          </cell>
          <cell r="C624" t="str">
            <v>م</v>
          </cell>
        </row>
        <row r="625">
          <cell r="A625">
            <v>123366</v>
          </cell>
        </row>
        <row r="626">
          <cell r="A626">
            <v>123368</v>
          </cell>
        </row>
        <row r="627">
          <cell r="A627">
            <v>123372</v>
          </cell>
        </row>
        <row r="628">
          <cell r="A628">
            <v>123373</v>
          </cell>
        </row>
        <row r="629">
          <cell r="A629">
            <v>123377</v>
          </cell>
        </row>
        <row r="630">
          <cell r="A630">
            <v>123379</v>
          </cell>
          <cell r="B630" t="str">
            <v>م</v>
          </cell>
          <cell r="C630" t="str">
            <v>م</v>
          </cell>
        </row>
        <row r="631">
          <cell r="A631">
            <v>123380</v>
          </cell>
          <cell r="B631" t="str">
            <v>م</v>
          </cell>
          <cell r="C631" t="str">
            <v>م</v>
          </cell>
        </row>
        <row r="632">
          <cell r="A632">
            <v>123381</v>
          </cell>
          <cell r="B632" t="str">
            <v>م</v>
          </cell>
          <cell r="C632" t="str">
            <v>م</v>
          </cell>
        </row>
        <row r="633">
          <cell r="A633">
            <v>123382</v>
          </cell>
        </row>
        <row r="634">
          <cell r="A634">
            <v>123383</v>
          </cell>
        </row>
        <row r="635">
          <cell r="A635">
            <v>123384</v>
          </cell>
        </row>
        <row r="636">
          <cell r="A636">
            <v>123385</v>
          </cell>
        </row>
        <row r="637">
          <cell r="A637">
            <v>123388</v>
          </cell>
        </row>
        <row r="638">
          <cell r="A638">
            <v>123389</v>
          </cell>
          <cell r="B638" t="str">
            <v>م</v>
          </cell>
          <cell r="C638" t="str">
            <v>م</v>
          </cell>
        </row>
        <row r="639">
          <cell r="A639">
            <v>123391</v>
          </cell>
          <cell r="C639" t="str">
            <v>م</v>
          </cell>
        </row>
        <row r="640">
          <cell r="A640">
            <v>123392</v>
          </cell>
        </row>
        <row r="641">
          <cell r="A641">
            <v>123396</v>
          </cell>
        </row>
        <row r="642">
          <cell r="A642">
            <v>123398</v>
          </cell>
          <cell r="B642" t="str">
            <v>م</v>
          </cell>
          <cell r="C642" t="str">
            <v>م</v>
          </cell>
        </row>
        <row r="643">
          <cell r="A643">
            <v>123399</v>
          </cell>
        </row>
        <row r="644">
          <cell r="A644">
            <v>123401</v>
          </cell>
        </row>
        <row r="645">
          <cell r="A645">
            <v>123404</v>
          </cell>
          <cell r="B645" t="str">
            <v>م</v>
          </cell>
          <cell r="C645" t="str">
            <v>م</v>
          </cell>
        </row>
        <row r="646">
          <cell r="A646">
            <v>123405</v>
          </cell>
        </row>
        <row r="647">
          <cell r="A647">
            <v>123406</v>
          </cell>
          <cell r="B647" t="str">
            <v>م</v>
          </cell>
          <cell r="C647" t="str">
            <v>م</v>
          </cell>
        </row>
        <row r="648">
          <cell r="A648">
            <v>123410</v>
          </cell>
          <cell r="B648" t="str">
            <v>م</v>
          </cell>
          <cell r="C648" t="str">
            <v>م</v>
          </cell>
        </row>
        <row r="649">
          <cell r="A649">
            <v>123411</v>
          </cell>
        </row>
        <row r="650">
          <cell r="A650">
            <v>123412</v>
          </cell>
        </row>
        <row r="651">
          <cell r="A651">
            <v>123413</v>
          </cell>
          <cell r="B651" t="str">
            <v>م</v>
          </cell>
          <cell r="C651" t="str">
            <v>م</v>
          </cell>
        </row>
        <row r="652">
          <cell r="A652">
            <v>123414</v>
          </cell>
        </row>
        <row r="653">
          <cell r="A653">
            <v>123417</v>
          </cell>
          <cell r="B653" t="str">
            <v>م</v>
          </cell>
          <cell r="C653" t="str">
            <v>م</v>
          </cell>
        </row>
        <row r="654">
          <cell r="A654">
            <v>123420</v>
          </cell>
          <cell r="B654" t="str">
            <v>م</v>
          </cell>
          <cell r="C654" t="str">
            <v>م</v>
          </cell>
        </row>
        <row r="655">
          <cell r="A655">
            <v>123422</v>
          </cell>
        </row>
        <row r="656">
          <cell r="A656">
            <v>123425</v>
          </cell>
        </row>
        <row r="657">
          <cell r="A657">
            <v>123426</v>
          </cell>
          <cell r="B657" t="str">
            <v>م</v>
          </cell>
          <cell r="C657" t="str">
            <v>م</v>
          </cell>
        </row>
        <row r="658">
          <cell r="A658">
            <v>123429</v>
          </cell>
          <cell r="C658" t="str">
            <v>م</v>
          </cell>
        </row>
        <row r="659">
          <cell r="A659">
            <v>123433</v>
          </cell>
          <cell r="B659" t="str">
            <v>م</v>
          </cell>
          <cell r="C659" t="str">
            <v>م</v>
          </cell>
        </row>
        <row r="660">
          <cell r="A660">
            <v>123434</v>
          </cell>
        </row>
        <row r="661">
          <cell r="A661">
            <v>123435</v>
          </cell>
        </row>
        <row r="662">
          <cell r="A662">
            <v>123439</v>
          </cell>
          <cell r="B662" t="str">
            <v>م</v>
          </cell>
          <cell r="C662" t="str">
            <v>م</v>
          </cell>
        </row>
        <row r="663">
          <cell r="A663">
            <v>123440</v>
          </cell>
          <cell r="C663" t="str">
            <v>م</v>
          </cell>
        </row>
        <row r="664">
          <cell r="A664">
            <v>123441</v>
          </cell>
        </row>
        <row r="665">
          <cell r="A665">
            <v>123442</v>
          </cell>
          <cell r="B665" t="str">
            <v>م</v>
          </cell>
          <cell r="C665" t="str">
            <v>م</v>
          </cell>
        </row>
        <row r="666">
          <cell r="A666">
            <v>123443</v>
          </cell>
          <cell r="B666" t="str">
            <v>م</v>
          </cell>
          <cell r="C666" t="str">
            <v>م</v>
          </cell>
        </row>
        <row r="667">
          <cell r="A667">
            <v>123446</v>
          </cell>
          <cell r="B667" t="str">
            <v>م</v>
          </cell>
          <cell r="C667" t="str">
            <v>م</v>
          </cell>
        </row>
        <row r="668">
          <cell r="A668">
            <v>123447</v>
          </cell>
        </row>
        <row r="669">
          <cell r="A669">
            <v>123450</v>
          </cell>
        </row>
        <row r="670">
          <cell r="A670">
            <v>123451</v>
          </cell>
        </row>
        <row r="671">
          <cell r="A671">
            <v>123452</v>
          </cell>
        </row>
        <row r="672">
          <cell r="A672">
            <v>123453</v>
          </cell>
        </row>
        <row r="673">
          <cell r="A673">
            <v>123454</v>
          </cell>
        </row>
        <row r="674">
          <cell r="A674">
            <v>123456</v>
          </cell>
        </row>
        <row r="675">
          <cell r="A675">
            <v>123462</v>
          </cell>
          <cell r="B675" t="str">
            <v>م</v>
          </cell>
          <cell r="C675" t="str">
            <v>م</v>
          </cell>
        </row>
        <row r="676">
          <cell r="A676">
            <v>123464</v>
          </cell>
          <cell r="B676" t="str">
            <v>م</v>
          </cell>
          <cell r="C676" t="str">
            <v>م</v>
          </cell>
        </row>
        <row r="677">
          <cell r="A677">
            <v>123465</v>
          </cell>
          <cell r="B677" t="str">
            <v>م</v>
          </cell>
          <cell r="C677" t="str">
            <v>م</v>
          </cell>
        </row>
        <row r="678">
          <cell r="A678">
            <v>123466</v>
          </cell>
        </row>
        <row r="679">
          <cell r="A679">
            <v>123468</v>
          </cell>
        </row>
        <row r="680">
          <cell r="A680">
            <v>123469</v>
          </cell>
        </row>
        <row r="681">
          <cell r="A681">
            <v>123471</v>
          </cell>
          <cell r="B681" t="str">
            <v>م</v>
          </cell>
          <cell r="C681" t="str">
            <v>م</v>
          </cell>
        </row>
        <row r="682">
          <cell r="A682">
            <v>123473</v>
          </cell>
        </row>
        <row r="683">
          <cell r="A683">
            <v>123476</v>
          </cell>
          <cell r="C683" t="str">
            <v>م</v>
          </cell>
        </row>
        <row r="684">
          <cell r="A684">
            <v>123477</v>
          </cell>
          <cell r="B684" t="str">
            <v>م</v>
          </cell>
          <cell r="C684" t="str">
            <v>م</v>
          </cell>
        </row>
        <row r="685">
          <cell r="A685">
            <v>123478</v>
          </cell>
          <cell r="B685" t="str">
            <v>م</v>
          </cell>
          <cell r="C685" t="str">
            <v>م</v>
          </cell>
        </row>
        <row r="686">
          <cell r="A686">
            <v>123479</v>
          </cell>
        </row>
        <row r="687">
          <cell r="A687">
            <v>123480</v>
          </cell>
        </row>
        <row r="688">
          <cell r="A688">
            <v>123484</v>
          </cell>
          <cell r="B688" t="str">
            <v>م</v>
          </cell>
          <cell r="C688" t="str">
            <v>م</v>
          </cell>
        </row>
        <row r="689">
          <cell r="A689">
            <v>123486</v>
          </cell>
        </row>
        <row r="690">
          <cell r="A690">
            <v>123491</v>
          </cell>
        </row>
        <row r="691">
          <cell r="A691">
            <v>123492</v>
          </cell>
        </row>
        <row r="692">
          <cell r="A692">
            <v>123493</v>
          </cell>
        </row>
        <row r="693">
          <cell r="A693">
            <v>123494</v>
          </cell>
        </row>
        <row r="694">
          <cell r="A694">
            <v>123495</v>
          </cell>
        </row>
        <row r="695">
          <cell r="A695">
            <v>123497</v>
          </cell>
        </row>
        <row r="696">
          <cell r="A696">
            <v>123498</v>
          </cell>
        </row>
        <row r="697">
          <cell r="A697">
            <v>123499</v>
          </cell>
        </row>
        <row r="698">
          <cell r="A698">
            <v>123500</v>
          </cell>
        </row>
        <row r="699">
          <cell r="A699">
            <v>123503</v>
          </cell>
        </row>
        <row r="700">
          <cell r="A700">
            <v>123504</v>
          </cell>
        </row>
        <row r="701">
          <cell r="A701">
            <v>123506</v>
          </cell>
          <cell r="B701" t="str">
            <v>م</v>
          </cell>
          <cell r="C701" t="str">
            <v>م</v>
          </cell>
        </row>
        <row r="702">
          <cell r="A702">
            <v>123512</v>
          </cell>
        </row>
        <row r="703">
          <cell r="A703">
            <v>123515</v>
          </cell>
          <cell r="B703" t="str">
            <v>م</v>
          </cell>
          <cell r="C703" t="str">
            <v>م</v>
          </cell>
        </row>
        <row r="704">
          <cell r="A704">
            <v>123516</v>
          </cell>
          <cell r="B704" t="str">
            <v>م</v>
          </cell>
          <cell r="C704" t="str">
            <v>م</v>
          </cell>
        </row>
        <row r="705">
          <cell r="A705">
            <v>123517</v>
          </cell>
        </row>
        <row r="706">
          <cell r="A706">
            <v>123518</v>
          </cell>
        </row>
        <row r="707">
          <cell r="A707">
            <v>123520</v>
          </cell>
        </row>
        <row r="708">
          <cell r="A708">
            <v>123521</v>
          </cell>
        </row>
        <row r="709">
          <cell r="A709">
            <v>123525</v>
          </cell>
          <cell r="C709" t="str">
            <v>م</v>
          </cell>
        </row>
        <row r="710">
          <cell r="A710">
            <v>123527</v>
          </cell>
        </row>
        <row r="711">
          <cell r="A711">
            <v>123530</v>
          </cell>
        </row>
        <row r="712">
          <cell r="A712">
            <v>123531</v>
          </cell>
          <cell r="B712" t="str">
            <v>م</v>
          </cell>
          <cell r="C712" t="str">
            <v>م</v>
          </cell>
        </row>
        <row r="713">
          <cell r="A713">
            <v>123532</v>
          </cell>
        </row>
        <row r="714">
          <cell r="A714">
            <v>123535</v>
          </cell>
          <cell r="C714" t="str">
            <v>م</v>
          </cell>
        </row>
        <row r="715">
          <cell r="A715">
            <v>123536</v>
          </cell>
          <cell r="B715" t="str">
            <v>م</v>
          </cell>
          <cell r="C715" t="str">
            <v>م</v>
          </cell>
        </row>
        <row r="716">
          <cell r="A716">
            <v>123537</v>
          </cell>
        </row>
        <row r="717">
          <cell r="A717">
            <v>123538</v>
          </cell>
        </row>
        <row r="718">
          <cell r="A718">
            <v>123540</v>
          </cell>
          <cell r="B718" t="str">
            <v>م</v>
          </cell>
          <cell r="C718" t="str">
            <v>م</v>
          </cell>
        </row>
        <row r="719">
          <cell r="A719">
            <v>123541</v>
          </cell>
          <cell r="B719" t="str">
            <v>م</v>
          </cell>
          <cell r="C719" t="str">
            <v>م</v>
          </cell>
        </row>
        <row r="720">
          <cell r="A720">
            <v>123542</v>
          </cell>
        </row>
        <row r="721">
          <cell r="A721">
            <v>123543</v>
          </cell>
        </row>
        <row r="722">
          <cell r="A722">
            <v>123544</v>
          </cell>
          <cell r="B722" t="str">
            <v>م</v>
          </cell>
          <cell r="C722" t="str">
            <v>م</v>
          </cell>
        </row>
        <row r="723">
          <cell r="A723">
            <v>123545</v>
          </cell>
        </row>
        <row r="724">
          <cell r="A724">
            <v>123548</v>
          </cell>
        </row>
        <row r="725">
          <cell r="A725">
            <v>123549</v>
          </cell>
        </row>
        <row r="726">
          <cell r="A726">
            <v>123550</v>
          </cell>
          <cell r="B726" t="str">
            <v>م</v>
          </cell>
          <cell r="C726" t="str">
            <v>م</v>
          </cell>
        </row>
        <row r="727">
          <cell r="A727">
            <v>123552</v>
          </cell>
        </row>
        <row r="728">
          <cell r="A728">
            <v>123557</v>
          </cell>
        </row>
        <row r="729">
          <cell r="A729">
            <v>123559</v>
          </cell>
        </row>
        <row r="730">
          <cell r="A730">
            <v>123561</v>
          </cell>
        </row>
        <row r="731">
          <cell r="A731">
            <v>123563</v>
          </cell>
          <cell r="C731" t="str">
            <v>م</v>
          </cell>
        </row>
        <row r="732">
          <cell r="A732">
            <v>123564</v>
          </cell>
        </row>
        <row r="733">
          <cell r="A733">
            <v>123567</v>
          </cell>
          <cell r="B733" t="str">
            <v>م</v>
          </cell>
          <cell r="C733" t="str">
            <v>م</v>
          </cell>
        </row>
        <row r="734">
          <cell r="A734">
            <v>123569</v>
          </cell>
        </row>
        <row r="735">
          <cell r="A735">
            <v>123570</v>
          </cell>
        </row>
        <row r="736">
          <cell r="A736">
            <v>123571</v>
          </cell>
        </row>
        <row r="737">
          <cell r="A737">
            <v>123574</v>
          </cell>
          <cell r="B737" t="str">
            <v>م</v>
          </cell>
          <cell r="C737" t="str">
            <v>م</v>
          </cell>
        </row>
        <row r="738">
          <cell r="A738">
            <v>123578</v>
          </cell>
          <cell r="B738" t="str">
            <v>م</v>
          </cell>
          <cell r="C738" t="str">
            <v>م</v>
          </cell>
        </row>
        <row r="739">
          <cell r="A739">
            <v>123580</v>
          </cell>
          <cell r="C739" t="str">
            <v>م</v>
          </cell>
        </row>
        <row r="740">
          <cell r="A740">
            <v>123581</v>
          </cell>
        </row>
        <row r="741">
          <cell r="A741">
            <v>123585</v>
          </cell>
        </row>
        <row r="742">
          <cell r="A742">
            <v>123587</v>
          </cell>
          <cell r="B742" t="str">
            <v>م</v>
          </cell>
          <cell r="C742" t="str">
            <v>م</v>
          </cell>
        </row>
        <row r="743">
          <cell r="A743">
            <v>123588</v>
          </cell>
          <cell r="C743" t="str">
            <v>م</v>
          </cell>
        </row>
        <row r="744">
          <cell r="A744">
            <v>123589</v>
          </cell>
        </row>
        <row r="745">
          <cell r="A745">
            <v>123590</v>
          </cell>
        </row>
        <row r="746">
          <cell r="A746">
            <v>123592</v>
          </cell>
        </row>
        <row r="747">
          <cell r="A747">
            <v>123593</v>
          </cell>
        </row>
        <row r="748">
          <cell r="A748">
            <v>123594</v>
          </cell>
        </row>
        <row r="749">
          <cell r="A749">
            <v>123595</v>
          </cell>
          <cell r="B749" t="str">
            <v>م</v>
          </cell>
          <cell r="C749" t="str">
            <v>م</v>
          </cell>
        </row>
        <row r="750">
          <cell r="A750">
            <v>123596</v>
          </cell>
        </row>
        <row r="751">
          <cell r="A751">
            <v>123597</v>
          </cell>
          <cell r="B751" t="str">
            <v>م</v>
          </cell>
          <cell r="C751" t="str">
            <v>م</v>
          </cell>
        </row>
        <row r="752">
          <cell r="A752">
            <v>123598</v>
          </cell>
          <cell r="B752" t="str">
            <v>م</v>
          </cell>
          <cell r="C752" t="str">
            <v>م</v>
          </cell>
        </row>
        <row r="753">
          <cell r="A753">
            <v>123599</v>
          </cell>
        </row>
        <row r="754">
          <cell r="A754">
            <v>123601</v>
          </cell>
        </row>
        <row r="755">
          <cell r="A755">
            <v>123602</v>
          </cell>
          <cell r="B755" t="str">
            <v>م</v>
          </cell>
          <cell r="C755" t="str">
            <v>م</v>
          </cell>
        </row>
        <row r="756">
          <cell r="A756">
            <v>123603</v>
          </cell>
        </row>
        <row r="757">
          <cell r="A757">
            <v>123605</v>
          </cell>
        </row>
        <row r="758">
          <cell r="A758">
            <v>123606</v>
          </cell>
          <cell r="B758" t="str">
            <v>م</v>
          </cell>
          <cell r="C758" t="str">
            <v>م</v>
          </cell>
        </row>
        <row r="759">
          <cell r="A759">
            <v>123607</v>
          </cell>
        </row>
        <row r="760">
          <cell r="A760">
            <v>123608</v>
          </cell>
          <cell r="B760" t="str">
            <v>م</v>
          </cell>
          <cell r="C760" t="str">
            <v>م</v>
          </cell>
        </row>
        <row r="761">
          <cell r="A761">
            <v>123609</v>
          </cell>
        </row>
        <row r="762">
          <cell r="A762">
            <v>123610</v>
          </cell>
        </row>
        <row r="763">
          <cell r="A763">
            <v>123614</v>
          </cell>
          <cell r="B763" t="str">
            <v>م</v>
          </cell>
          <cell r="C763" t="str">
            <v>م</v>
          </cell>
        </row>
        <row r="764">
          <cell r="A764">
            <v>123615</v>
          </cell>
        </row>
        <row r="765">
          <cell r="A765">
            <v>123617</v>
          </cell>
        </row>
        <row r="766">
          <cell r="A766">
            <v>123618</v>
          </cell>
          <cell r="B766" t="str">
            <v>م</v>
          </cell>
          <cell r="C766" t="str">
            <v>م</v>
          </cell>
        </row>
        <row r="767">
          <cell r="A767">
            <v>123619</v>
          </cell>
        </row>
        <row r="768">
          <cell r="A768">
            <v>123621</v>
          </cell>
        </row>
        <row r="769">
          <cell r="A769">
            <v>123623</v>
          </cell>
          <cell r="B769" t="str">
            <v>م</v>
          </cell>
          <cell r="C769" t="str">
            <v>م</v>
          </cell>
        </row>
        <row r="770">
          <cell r="A770">
            <v>123624</v>
          </cell>
          <cell r="B770" t="str">
            <v>م</v>
          </cell>
          <cell r="C770" t="str">
            <v>م</v>
          </cell>
        </row>
        <row r="771">
          <cell r="A771">
            <v>123625</v>
          </cell>
        </row>
        <row r="772">
          <cell r="A772">
            <v>123626</v>
          </cell>
          <cell r="B772" t="str">
            <v>م</v>
          </cell>
          <cell r="C772" t="str">
            <v>م</v>
          </cell>
        </row>
        <row r="773">
          <cell r="A773">
            <v>123628</v>
          </cell>
        </row>
        <row r="774">
          <cell r="A774">
            <v>123629</v>
          </cell>
        </row>
        <row r="775">
          <cell r="A775">
            <v>123631</v>
          </cell>
          <cell r="B775" t="str">
            <v>م</v>
          </cell>
          <cell r="C775" t="str">
            <v>م</v>
          </cell>
        </row>
        <row r="776">
          <cell r="A776">
            <v>123632</v>
          </cell>
        </row>
        <row r="777">
          <cell r="A777">
            <v>123634</v>
          </cell>
        </row>
        <row r="778">
          <cell r="A778">
            <v>123635</v>
          </cell>
        </row>
        <row r="779">
          <cell r="A779">
            <v>123636</v>
          </cell>
          <cell r="C779" t="str">
            <v>م</v>
          </cell>
        </row>
        <row r="780">
          <cell r="A780">
            <v>123639</v>
          </cell>
          <cell r="B780" t="str">
            <v>م</v>
          </cell>
          <cell r="C780" t="str">
            <v>م</v>
          </cell>
        </row>
        <row r="781">
          <cell r="A781">
            <v>123641</v>
          </cell>
        </row>
        <row r="782">
          <cell r="A782">
            <v>123642</v>
          </cell>
          <cell r="B782" t="str">
            <v>م</v>
          </cell>
          <cell r="C782" t="str">
            <v>م</v>
          </cell>
        </row>
        <row r="783">
          <cell r="A783">
            <v>123647</v>
          </cell>
          <cell r="B783" t="str">
            <v>م</v>
          </cell>
          <cell r="C783" t="str">
            <v>م</v>
          </cell>
        </row>
        <row r="784">
          <cell r="A784">
            <v>123652</v>
          </cell>
          <cell r="B784" t="str">
            <v>م</v>
          </cell>
          <cell r="C784" t="str">
            <v>م</v>
          </cell>
        </row>
        <row r="785">
          <cell r="A785">
            <v>123656</v>
          </cell>
        </row>
        <row r="786">
          <cell r="A786">
            <v>123658</v>
          </cell>
          <cell r="C786" t="str">
            <v>م</v>
          </cell>
        </row>
        <row r="787">
          <cell r="A787">
            <v>123663</v>
          </cell>
          <cell r="B787" t="str">
            <v>م</v>
          </cell>
          <cell r="C787" t="str">
            <v>م</v>
          </cell>
        </row>
        <row r="788">
          <cell r="A788">
            <v>123664</v>
          </cell>
          <cell r="B788" t="str">
            <v>م</v>
          </cell>
          <cell r="C788" t="str">
            <v>م</v>
          </cell>
        </row>
        <row r="789">
          <cell r="A789">
            <v>123665</v>
          </cell>
        </row>
        <row r="790">
          <cell r="A790">
            <v>123666</v>
          </cell>
        </row>
        <row r="791">
          <cell r="A791">
            <v>123667</v>
          </cell>
        </row>
        <row r="792">
          <cell r="A792">
            <v>123669</v>
          </cell>
        </row>
        <row r="793">
          <cell r="A793">
            <v>123670</v>
          </cell>
        </row>
        <row r="794">
          <cell r="A794">
            <v>123672</v>
          </cell>
          <cell r="B794" t="str">
            <v>م</v>
          </cell>
          <cell r="C794" t="str">
            <v>م</v>
          </cell>
        </row>
        <row r="795">
          <cell r="A795">
            <v>123674</v>
          </cell>
          <cell r="B795" t="str">
            <v>م</v>
          </cell>
          <cell r="C795" t="str">
            <v>م</v>
          </cell>
        </row>
        <row r="796">
          <cell r="A796">
            <v>123675</v>
          </cell>
          <cell r="B796" t="str">
            <v>م</v>
          </cell>
          <cell r="C796" t="str">
            <v>م</v>
          </cell>
        </row>
        <row r="797">
          <cell r="A797">
            <v>123676</v>
          </cell>
          <cell r="C797" t="str">
            <v>م</v>
          </cell>
        </row>
        <row r="798">
          <cell r="A798">
            <v>123679</v>
          </cell>
        </row>
        <row r="799">
          <cell r="A799">
            <v>123681</v>
          </cell>
          <cell r="B799" t="str">
            <v>م</v>
          </cell>
          <cell r="C799" t="str">
            <v>م</v>
          </cell>
        </row>
        <row r="800">
          <cell r="A800">
            <v>123687</v>
          </cell>
        </row>
        <row r="801">
          <cell r="A801">
            <v>123690</v>
          </cell>
          <cell r="B801" t="str">
            <v>م</v>
          </cell>
          <cell r="C801" t="str">
            <v>م</v>
          </cell>
        </row>
        <row r="802">
          <cell r="A802">
            <v>123693</v>
          </cell>
        </row>
        <row r="803">
          <cell r="A803">
            <v>123697</v>
          </cell>
        </row>
        <row r="804">
          <cell r="A804">
            <v>123698</v>
          </cell>
        </row>
        <row r="805">
          <cell r="A805">
            <v>123702</v>
          </cell>
        </row>
        <row r="806">
          <cell r="A806">
            <v>123704</v>
          </cell>
          <cell r="B806" t="str">
            <v>م</v>
          </cell>
          <cell r="C806" t="str">
            <v>م</v>
          </cell>
        </row>
        <row r="807">
          <cell r="A807">
            <v>123705</v>
          </cell>
          <cell r="B807" t="str">
            <v>م</v>
          </cell>
          <cell r="C807" t="str">
            <v>م</v>
          </cell>
        </row>
        <row r="808">
          <cell r="A808">
            <v>123710</v>
          </cell>
          <cell r="B808" t="str">
            <v>م</v>
          </cell>
          <cell r="C808" t="str">
            <v>م</v>
          </cell>
        </row>
        <row r="809">
          <cell r="A809">
            <v>123712</v>
          </cell>
        </row>
        <row r="810">
          <cell r="A810">
            <v>123713</v>
          </cell>
        </row>
        <row r="811">
          <cell r="A811">
            <v>123714</v>
          </cell>
        </row>
        <row r="812">
          <cell r="A812">
            <v>123716</v>
          </cell>
          <cell r="C812" t="str">
            <v>م</v>
          </cell>
        </row>
        <row r="813">
          <cell r="A813">
            <v>123717</v>
          </cell>
          <cell r="B813" t="str">
            <v>م</v>
          </cell>
          <cell r="C813" t="str">
            <v>م</v>
          </cell>
        </row>
        <row r="814">
          <cell r="A814">
            <v>123718</v>
          </cell>
        </row>
        <row r="815">
          <cell r="A815">
            <v>123719</v>
          </cell>
        </row>
        <row r="816">
          <cell r="A816">
            <v>123720</v>
          </cell>
          <cell r="B816" t="str">
            <v>م</v>
          </cell>
          <cell r="C816" t="str">
            <v>م</v>
          </cell>
        </row>
        <row r="817">
          <cell r="A817">
            <v>123722</v>
          </cell>
        </row>
        <row r="818">
          <cell r="A818">
            <v>123723</v>
          </cell>
        </row>
        <row r="819">
          <cell r="A819">
            <v>123726</v>
          </cell>
          <cell r="B819" t="str">
            <v>م</v>
          </cell>
          <cell r="C819" t="str">
            <v>م</v>
          </cell>
        </row>
        <row r="820">
          <cell r="A820">
            <v>123728</v>
          </cell>
        </row>
        <row r="821">
          <cell r="A821">
            <v>123730</v>
          </cell>
        </row>
        <row r="822">
          <cell r="A822">
            <v>123733</v>
          </cell>
          <cell r="B822" t="str">
            <v>م</v>
          </cell>
          <cell r="C822" t="str">
            <v>م</v>
          </cell>
        </row>
        <row r="823">
          <cell r="A823">
            <v>123734</v>
          </cell>
        </row>
        <row r="824">
          <cell r="A824">
            <v>123735</v>
          </cell>
        </row>
        <row r="825">
          <cell r="A825">
            <v>123736</v>
          </cell>
        </row>
        <row r="826">
          <cell r="A826">
            <v>123737</v>
          </cell>
          <cell r="B826" t="str">
            <v>م</v>
          </cell>
          <cell r="C826" t="str">
            <v>م</v>
          </cell>
        </row>
        <row r="827">
          <cell r="A827">
            <v>123738</v>
          </cell>
        </row>
        <row r="828">
          <cell r="A828">
            <v>123741</v>
          </cell>
        </row>
        <row r="829">
          <cell r="A829">
            <v>123742</v>
          </cell>
          <cell r="B829" t="str">
            <v>م</v>
          </cell>
          <cell r="C829" t="str">
            <v>م</v>
          </cell>
        </row>
        <row r="830">
          <cell r="A830">
            <v>123743</v>
          </cell>
          <cell r="B830" t="str">
            <v>م</v>
          </cell>
          <cell r="C830" t="str">
            <v>م</v>
          </cell>
        </row>
        <row r="831">
          <cell r="A831">
            <v>123746</v>
          </cell>
        </row>
        <row r="832">
          <cell r="A832">
            <v>123747</v>
          </cell>
          <cell r="B832" t="str">
            <v>م</v>
          </cell>
          <cell r="C832" t="str">
            <v>م</v>
          </cell>
        </row>
        <row r="833">
          <cell r="A833">
            <v>123748</v>
          </cell>
        </row>
        <row r="834">
          <cell r="A834">
            <v>123749</v>
          </cell>
        </row>
        <row r="835">
          <cell r="A835">
            <v>123750</v>
          </cell>
          <cell r="B835" t="str">
            <v>م</v>
          </cell>
          <cell r="C835" t="str">
            <v>م</v>
          </cell>
        </row>
        <row r="836">
          <cell r="A836">
            <v>123752</v>
          </cell>
        </row>
        <row r="837">
          <cell r="A837">
            <v>123758</v>
          </cell>
        </row>
        <row r="838">
          <cell r="A838">
            <v>123759</v>
          </cell>
        </row>
        <row r="839">
          <cell r="A839">
            <v>123762</v>
          </cell>
        </row>
        <row r="840">
          <cell r="A840">
            <v>123763</v>
          </cell>
        </row>
        <row r="841">
          <cell r="A841">
            <v>123764</v>
          </cell>
        </row>
        <row r="842">
          <cell r="A842">
            <v>123765</v>
          </cell>
        </row>
        <row r="843">
          <cell r="A843">
            <v>123766</v>
          </cell>
        </row>
        <row r="844">
          <cell r="A844">
            <v>123767</v>
          </cell>
        </row>
        <row r="845">
          <cell r="A845">
            <v>123768</v>
          </cell>
          <cell r="B845" t="str">
            <v>م</v>
          </cell>
          <cell r="C845" t="str">
            <v>م</v>
          </cell>
        </row>
        <row r="846">
          <cell r="A846">
            <v>123771</v>
          </cell>
        </row>
        <row r="847">
          <cell r="A847">
            <v>123773</v>
          </cell>
          <cell r="B847" t="str">
            <v>م</v>
          </cell>
          <cell r="C847" t="str">
            <v>م</v>
          </cell>
        </row>
        <row r="848">
          <cell r="A848">
            <v>123774</v>
          </cell>
        </row>
        <row r="849">
          <cell r="A849">
            <v>123776</v>
          </cell>
        </row>
        <row r="850">
          <cell r="A850">
            <v>123777</v>
          </cell>
        </row>
        <row r="851">
          <cell r="A851">
            <v>123779</v>
          </cell>
          <cell r="B851" t="str">
            <v>م</v>
          </cell>
          <cell r="C851" t="str">
            <v>م</v>
          </cell>
        </row>
        <row r="852">
          <cell r="A852">
            <v>123781</v>
          </cell>
        </row>
        <row r="853">
          <cell r="A853">
            <v>123784</v>
          </cell>
        </row>
        <row r="854">
          <cell r="A854">
            <v>123787</v>
          </cell>
        </row>
        <row r="855">
          <cell r="A855">
            <v>123790</v>
          </cell>
        </row>
        <row r="856">
          <cell r="A856">
            <v>123793</v>
          </cell>
          <cell r="C856" t="str">
            <v>م</v>
          </cell>
        </row>
        <row r="857">
          <cell r="A857">
            <v>123794</v>
          </cell>
        </row>
        <row r="858">
          <cell r="A858">
            <v>123795</v>
          </cell>
        </row>
        <row r="859">
          <cell r="A859">
            <v>123797</v>
          </cell>
        </row>
        <row r="860">
          <cell r="A860">
            <v>123799</v>
          </cell>
          <cell r="B860" t="str">
            <v>م</v>
          </cell>
          <cell r="C860" t="str">
            <v>م</v>
          </cell>
        </row>
        <row r="861">
          <cell r="A861">
            <v>123802</v>
          </cell>
        </row>
        <row r="862">
          <cell r="A862">
            <v>123803</v>
          </cell>
        </row>
        <row r="863">
          <cell r="A863">
            <v>123805</v>
          </cell>
        </row>
        <row r="864">
          <cell r="A864">
            <v>123806</v>
          </cell>
          <cell r="B864" t="str">
            <v>م</v>
          </cell>
          <cell r="C864" t="str">
            <v>م</v>
          </cell>
        </row>
        <row r="865">
          <cell r="A865">
            <v>123809</v>
          </cell>
        </row>
        <row r="866">
          <cell r="A866">
            <v>123811</v>
          </cell>
        </row>
        <row r="867">
          <cell r="A867">
            <v>123812</v>
          </cell>
        </row>
        <row r="868">
          <cell r="A868">
            <v>123813</v>
          </cell>
        </row>
        <row r="869">
          <cell r="A869">
            <v>123814</v>
          </cell>
        </row>
        <row r="870">
          <cell r="A870">
            <v>123819</v>
          </cell>
        </row>
        <row r="871">
          <cell r="A871">
            <v>123822</v>
          </cell>
        </row>
        <row r="872">
          <cell r="A872">
            <v>123823</v>
          </cell>
        </row>
        <row r="873">
          <cell r="A873">
            <v>123825</v>
          </cell>
        </row>
        <row r="874">
          <cell r="A874">
            <v>123826</v>
          </cell>
          <cell r="B874" t="str">
            <v>م</v>
          </cell>
          <cell r="C874" t="str">
            <v>م</v>
          </cell>
        </row>
        <row r="875">
          <cell r="A875">
            <v>123827</v>
          </cell>
          <cell r="B875" t="str">
            <v>م</v>
          </cell>
          <cell r="C875" t="str">
            <v>م</v>
          </cell>
        </row>
        <row r="876">
          <cell r="A876">
            <v>123829</v>
          </cell>
        </row>
        <row r="877">
          <cell r="A877">
            <v>123834</v>
          </cell>
          <cell r="C877" t="str">
            <v>م</v>
          </cell>
        </row>
        <row r="878">
          <cell r="A878">
            <v>123835</v>
          </cell>
        </row>
        <row r="879">
          <cell r="A879">
            <v>123836</v>
          </cell>
          <cell r="C879" t="str">
            <v>م</v>
          </cell>
        </row>
        <row r="880">
          <cell r="A880">
            <v>123837</v>
          </cell>
          <cell r="C880" t="str">
            <v>م</v>
          </cell>
        </row>
        <row r="881">
          <cell r="A881">
            <v>123839</v>
          </cell>
        </row>
        <row r="882">
          <cell r="A882">
            <v>123845</v>
          </cell>
          <cell r="B882" t="str">
            <v>م</v>
          </cell>
          <cell r="C882" t="str">
            <v>م</v>
          </cell>
        </row>
        <row r="883">
          <cell r="A883">
            <v>123849</v>
          </cell>
          <cell r="B883" t="str">
            <v>م</v>
          </cell>
          <cell r="C883" t="str">
            <v>م</v>
          </cell>
        </row>
        <row r="884">
          <cell r="A884">
            <v>123851</v>
          </cell>
        </row>
        <row r="885">
          <cell r="A885">
            <v>123853</v>
          </cell>
          <cell r="C885" t="str">
            <v>م</v>
          </cell>
        </row>
        <row r="886">
          <cell r="A886">
            <v>123856</v>
          </cell>
        </row>
        <row r="887">
          <cell r="A887">
            <v>123858</v>
          </cell>
        </row>
        <row r="888">
          <cell r="A888">
            <v>123860</v>
          </cell>
          <cell r="B888" t="str">
            <v>م</v>
          </cell>
          <cell r="C888" t="str">
            <v>م</v>
          </cell>
        </row>
        <row r="889">
          <cell r="A889">
            <v>123861</v>
          </cell>
        </row>
        <row r="890">
          <cell r="A890">
            <v>123862</v>
          </cell>
          <cell r="B890" t="str">
            <v>م</v>
          </cell>
          <cell r="C890" t="str">
            <v>م</v>
          </cell>
        </row>
        <row r="891">
          <cell r="A891">
            <v>123864</v>
          </cell>
        </row>
        <row r="892">
          <cell r="A892">
            <v>123866</v>
          </cell>
        </row>
        <row r="893">
          <cell r="A893">
            <v>123867</v>
          </cell>
          <cell r="B893" t="str">
            <v>م</v>
          </cell>
          <cell r="C893" t="str">
            <v>م</v>
          </cell>
        </row>
        <row r="894">
          <cell r="A894">
            <v>123868</v>
          </cell>
        </row>
        <row r="895">
          <cell r="A895">
            <v>123872</v>
          </cell>
        </row>
        <row r="896">
          <cell r="A896">
            <v>123873</v>
          </cell>
          <cell r="B896" t="str">
            <v>م</v>
          </cell>
          <cell r="C896" t="str">
            <v>م</v>
          </cell>
        </row>
        <row r="897">
          <cell r="A897">
            <v>123874</v>
          </cell>
        </row>
        <row r="898">
          <cell r="A898">
            <v>123875</v>
          </cell>
        </row>
        <row r="899">
          <cell r="A899">
            <v>123877</v>
          </cell>
        </row>
        <row r="900">
          <cell r="A900">
            <v>123878</v>
          </cell>
          <cell r="B900" t="str">
            <v>م</v>
          </cell>
          <cell r="C900" t="str">
            <v>م</v>
          </cell>
        </row>
        <row r="901">
          <cell r="A901">
            <v>123883</v>
          </cell>
          <cell r="C901" t="str">
            <v>م</v>
          </cell>
        </row>
        <row r="902">
          <cell r="A902">
            <v>123884</v>
          </cell>
          <cell r="B902" t="str">
            <v>م</v>
          </cell>
          <cell r="C902" t="str">
            <v>م</v>
          </cell>
        </row>
        <row r="903">
          <cell r="A903">
            <v>123886</v>
          </cell>
          <cell r="B903" t="str">
            <v>م</v>
          </cell>
          <cell r="C903" t="str">
            <v>م</v>
          </cell>
        </row>
        <row r="904">
          <cell r="A904">
            <v>123888</v>
          </cell>
          <cell r="B904" t="str">
            <v>م</v>
          </cell>
          <cell r="C904" t="str">
            <v>م</v>
          </cell>
        </row>
        <row r="905">
          <cell r="A905">
            <v>123893</v>
          </cell>
          <cell r="B905" t="str">
            <v>م</v>
          </cell>
          <cell r="C905" t="str">
            <v>م</v>
          </cell>
        </row>
        <row r="906">
          <cell r="A906">
            <v>123895</v>
          </cell>
          <cell r="B906" t="str">
            <v>م</v>
          </cell>
          <cell r="C906" t="str">
            <v>م</v>
          </cell>
        </row>
        <row r="907">
          <cell r="A907">
            <v>123897</v>
          </cell>
          <cell r="B907" t="str">
            <v>م</v>
          </cell>
          <cell r="C907" t="str">
            <v>م</v>
          </cell>
        </row>
        <row r="908">
          <cell r="A908">
            <v>123898</v>
          </cell>
          <cell r="C908" t="str">
            <v>م</v>
          </cell>
        </row>
        <row r="909">
          <cell r="A909">
            <v>123900</v>
          </cell>
          <cell r="B909" t="str">
            <v>م</v>
          </cell>
          <cell r="C909" t="str">
            <v>م</v>
          </cell>
        </row>
        <row r="910">
          <cell r="A910">
            <v>123901</v>
          </cell>
          <cell r="B910" t="str">
            <v>م</v>
          </cell>
          <cell r="C910" t="str">
            <v>م</v>
          </cell>
        </row>
        <row r="911">
          <cell r="A911">
            <v>123905</v>
          </cell>
        </row>
        <row r="912">
          <cell r="A912">
            <v>123906</v>
          </cell>
          <cell r="B912" t="str">
            <v>م</v>
          </cell>
          <cell r="C912" t="str">
            <v>م</v>
          </cell>
        </row>
        <row r="913">
          <cell r="A913">
            <v>123908</v>
          </cell>
          <cell r="B913" t="str">
            <v>م</v>
          </cell>
          <cell r="C913" t="str">
            <v>م</v>
          </cell>
        </row>
        <row r="914">
          <cell r="A914">
            <v>123910</v>
          </cell>
          <cell r="B914" t="str">
            <v>م</v>
          </cell>
          <cell r="C914" t="str">
            <v>م</v>
          </cell>
        </row>
        <row r="915">
          <cell r="A915">
            <v>123913</v>
          </cell>
          <cell r="B915" t="str">
            <v>م</v>
          </cell>
          <cell r="C915" t="str">
            <v>م</v>
          </cell>
        </row>
        <row r="916">
          <cell r="A916">
            <v>123915</v>
          </cell>
          <cell r="B916" t="str">
            <v>م</v>
          </cell>
          <cell r="C916" t="str">
            <v>م</v>
          </cell>
        </row>
        <row r="917">
          <cell r="A917">
            <v>123916</v>
          </cell>
          <cell r="B917" t="str">
            <v>م</v>
          </cell>
          <cell r="C917" t="str">
            <v>م</v>
          </cell>
        </row>
        <row r="918">
          <cell r="A918">
            <v>123917</v>
          </cell>
          <cell r="B918" t="str">
            <v>م</v>
          </cell>
          <cell r="C918" t="str">
            <v>م</v>
          </cell>
        </row>
        <row r="919">
          <cell r="A919">
            <v>123918</v>
          </cell>
        </row>
        <row r="920">
          <cell r="A920">
            <v>123919</v>
          </cell>
          <cell r="B920" t="str">
            <v>م</v>
          </cell>
          <cell r="C920" t="str">
            <v>م</v>
          </cell>
        </row>
        <row r="921">
          <cell r="A921">
            <v>123926</v>
          </cell>
          <cell r="C921" t="str">
            <v>م</v>
          </cell>
        </row>
        <row r="922">
          <cell r="A922">
            <v>123927</v>
          </cell>
          <cell r="B922" t="str">
            <v>م</v>
          </cell>
          <cell r="C922" t="str">
            <v>م</v>
          </cell>
        </row>
        <row r="923">
          <cell r="A923">
            <v>123928</v>
          </cell>
          <cell r="B923" t="str">
            <v>م</v>
          </cell>
          <cell r="C923" t="str">
            <v>م</v>
          </cell>
        </row>
        <row r="924">
          <cell r="A924">
            <v>123930</v>
          </cell>
          <cell r="B924" t="str">
            <v>م</v>
          </cell>
          <cell r="C924" t="str">
            <v>م</v>
          </cell>
        </row>
        <row r="925">
          <cell r="A925">
            <v>123935</v>
          </cell>
          <cell r="B925" t="str">
            <v>م</v>
          </cell>
          <cell r="C925" t="str">
            <v>م</v>
          </cell>
        </row>
        <row r="926">
          <cell r="A926">
            <v>123936</v>
          </cell>
          <cell r="C926" t="str">
            <v>م</v>
          </cell>
        </row>
        <row r="927">
          <cell r="A927">
            <v>123939</v>
          </cell>
          <cell r="B927" t="str">
            <v>م</v>
          </cell>
          <cell r="C927" t="str">
            <v>م</v>
          </cell>
        </row>
        <row r="928">
          <cell r="A928">
            <v>123940</v>
          </cell>
          <cell r="B928" t="str">
            <v>م</v>
          </cell>
          <cell r="C928" t="str">
            <v>م</v>
          </cell>
        </row>
        <row r="929">
          <cell r="A929">
            <v>123942</v>
          </cell>
          <cell r="B929" t="str">
            <v>م</v>
          </cell>
          <cell r="C929" t="str">
            <v>م</v>
          </cell>
        </row>
        <row r="930">
          <cell r="A930">
            <v>123946</v>
          </cell>
        </row>
        <row r="931">
          <cell r="A931">
            <v>123948</v>
          </cell>
          <cell r="B931" t="str">
            <v>م</v>
          </cell>
          <cell r="C931" t="str">
            <v>م</v>
          </cell>
        </row>
        <row r="932">
          <cell r="A932">
            <v>123949</v>
          </cell>
          <cell r="B932" t="str">
            <v>م</v>
          </cell>
          <cell r="C932" t="str">
            <v>م</v>
          </cell>
        </row>
        <row r="933">
          <cell r="A933">
            <v>123951</v>
          </cell>
          <cell r="B933" t="str">
            <v>م</v>
          </cell>
          <cell r="C933" t="str">
            <v>م</v>
          </cell>
        </row>
        <row r="934">
          <cell r="A934">
            <v>123956</v>
          </cell>
          <cell r="C934" t="str">
            <v>م</v>
          </cell>
        </row>
        <row r="935">
          <cell r="A935">
            <v>123963</v>
          </cell>
          <cell r="B935" t="str">
            <v>م</v>
          </cell>
          <cell r="C935" t="str">
            <v>م</v>
          </cell>
        </row>
        <row r="936">
          <cell r="A936">
            <v>123966</v>
          </cell>
          <cell r="B936" t="str">
            <v>م</v>
          </cell>
          <cell r="C936" t="str">
            <v>م</v>
          </cell>
        </row>
        <row r="937">
          <cell r="A937">
            <v>123971</v>
          </cell>
        </row>
        <row r="938">
          <cell r="A938">
            <v>123972</v>
          </cell>
          <cell r="B938" t="str">
            <v>م</v>
          </cell>
          <cell r="C938" t="str">
            <v>م</v>
          </cell>
        </row>
        <row r="939">
          <cell r="A939">
            <v>123974</v>
          </cell>
          <cell r="B939" t="str">
            <v>م</v>
          </cell>
          <cell r="C939" t="str">
            <v>م</v>
          </cell>
        </row>
        <row r="940">
          <cell r="A940">
            <v>123976</v>
          </cell>
          <cell r="B940" t="str">
            <v>م</v>
          </cell>
          <cell r="C940" t="str">
            <v>م</v>
          </cell>
        </row>
        <row r="941">
          <cell r="A941">
            <v>123977</v>
          </cell>
        </row>
        <row r="942">
          <cell r="A942">
            <v>123978</v>
          </cell>
          <cell r="B942" t="str">
            <v>م</v>
          </cell>
          <cell r="C942" t="str">
            <v>م</v>
          </cell>
        </row>
        <row r="943">
          <cell r="A943">
            <v>123981</v>
          </cell>
          <cell r="C943" t="str">
            <v>م</v>
          </cell>
        </row>
        <row r="944">
          <cell r="A944">
            <v>123982</v>
          </cell>
          <cell r="B944" t="str">
            <v>م</v>
          </cell>
          <cell r="C944" t="str">
            <v>م</v>
          </cell>
        </row>
        <row r="945">
          <cell r="A945">
            <v>123983</v>
          </cell>
          <cell r="B945" t="str">
            <v>م</v>
          </cell>
          <cell r="C945" t="str">
            <v>م</v>
          </cell>
        </row>
        <row r="946">
          <cell r="A946">
            <v>123984</v>
          </cell>
          <cell r="B946" t="str">
            <v>م</v>
          </cell>
          <cell r="C946" t="str">
            <v>م</v>
          </cell>
        </row>
        <row r="947">
          <cell r="A947">
            <v>123985</v>
          </cell>
          <cell r="B947" t="str">
            <v>م</v>
          </cell>
          <cell r="C947" t="str">
            <v>م</v>
          </cell>
        </row>
        <row r="948">
          <cell r="A948">
            <v>123988</v>
          </cell>
          <cell r="B948" t="str">
            <v>م</v>
          </cell>
          <cell r="C948" t="str">
            <v>م</v>
          </cell>
        </row>
        <row r="949">
          <cell r="A949">
            <v>123990</v>
          </cell>
          <cell r="B949" t="str">
            <v>م</v>
          </cell>
          <cell r="C949" t="str">
            <v>م</v>
          </cell>
        </row>
        <row r="950">
          <cell r="A950">
            <v>123991</v>
          </cell>
          <cell r="B950" t="str">
            <v>م</v>
          </cell>
          <cell r="C950" t="str">
            <v>م</v>
          </cell>
        </row>
        <row r="951">
          <cell r="A951">
            <v>123992</v>
          </cell>
          <cell r="B951" t="str">
            <v>م</v>
          </cell>
          <cell r="C951" t="str">
            <v>م</v>
          </cell>
        </row>
        <row r="952">
          <cell r="A952">
            <v>123994</v>
          </cell>
          <cell r="B952" t="str">
            <v>م</v>
          </cell>
          <cell r="C952" t="str">
            <v>م</v>
          </cell>
        </row>
        <row r="953">
          <cell r="A953">
            <v>123995</v>
          </cell>
          <cell r="B953" t="str">
            <v>م</v>
          </cell>
          <cell r="C953" t="str">
            <v>م</v>
          </cell>
        </row>
        <row r="954">
          <cell r="A954">
            <v>123996</v>
          </cell>
          <cell r="B954" t="str">
            <v>م</v>
          </cell>
          <cell r="C954" t="str">
            <v>م</v>
          </cell>
        </row>
        <row r="955">
          <cell r="A955">
            <v>124000</v>
          </cell>
          <cell r="B955" t="str">
            <v>م</v>
          </cell>
          <cell r="C955" t="str">
            <v>م</v>
          </cell>
        </row>
        <row r="956">
          <cell r="A956">
            <v>124001</v>
          </cell>
          <cell r="B956" t="str">
            <v>م</v>
          </cell>
          <cell r="C956" t="str">
            <v>م</v>
          </cell>
        </row>
        <row r="957">
          <cell r="A957">
            <v>124006</v>
          </cell>
          <cell r="B957" t="str">
            <v>م</v>
          </cell>
          <cell r="C957" t="str">
            <v>م</v>
          </cell>
        </row>
        <row r="958">
          <cell r="A958">
            <v>124007</v>
          </cell>
          <cell r="B958" t="str">
            <v>م</v>
          </cell>
          <cell r="C958" t="str">
            <v>م</v>
          </cell>
        </row>
        <row r="959">
          <cell r="A959">
            <v>124011</v>
          </cell>
          <cell r="B959" t="str">
            <v>م</v>
          </cell>
          <cell r="C959" t="str">
            <v>م</v>
          </cell>
        </row>
        <row r="960">
          <cell r="A960">
            <v>124012</v>
          </cell>
          <cell r="B960" t="str">
            <v>م</v>
          </cell>
          <cell r="C960" t="str">
            <v>م</v>
          </cell>
        </row>
        <row r="961">
          <cell r="A961">
            <v>124014</v>
          </cell>
          <cell r="B961" t="str">
            <v>م</v>
          </cell>
          <cell r="C961" t="str">
            <v>م</v>
          </cell>
        </row>
        <row r="962">
          <cell r="A962">
            <v>124017</v>
          </cell>
          <cell r="B962" t="str">
            <v>م</v>
          </cell>
          <cell r="C962" t="str">
            <v>م</v>
          </cell>
        </row>
        <row r="963">
          <cell r="A963">
            <v>124018</v>
          </cell>
          <cell r="B963" t="str">
            <v>م</v>
          </cell>
          <cell r="C963" t="str">
            <v>م</v>
          </cell>
        </row>
        <row r="964">
          <cell r="A964">
            <v>124019</v>
          </cell>
          <cell r="B964" t="str">
            <v>م</v>
          </cell>
          <cell r="C964" t="str">
            <v>م</v>
          </cell>
        </row>
        <row r="965">
          <cell r="A965">
            <v>124022</v>
          </cell>
          <cell r="B965" t="str">
            <v>م</v>
          </cell>
          <cell r="C965" t="str">
            <v>م</v>
          </cell>
        </row>
        <row r="966">
          <cell r="A966">
            <v>124023</v>
          </cell>
          <cell r="B966" t="str">
            <v>م</v>
          </cell>
          <cell r="C966" t="str">
            <v>م</v>
          </cell>
        </row>
        <row r="967">
          <cell r="A967">
            <v>124024</v>
          </cell>
          <cell r="B967" t="str">
            <v>م</v>
          </cell>
          <cell r="C967" t="str">
            <v>م</v>
          </cell>
        </row>
        <row r="968">
          <cell r="A968">
            <v>124025</v>
          </cell>
          <cell r="B968" t="str">
            <v>م</v>
          </cell>
          <cell r="C968" t="str">
            <v>م</v>
          </cell>
        </row>
        <row r="969">
          <cell r="A969">
            <v>124029</v>
          </cell>
          <cell r="B969" t="str">
            <v>م</v>
          </cell>
          <cell r="C969" t="str">
            <v>م</v>
          </cell>
        </row>
        <row r="970">
          <cell r="A970">
            <v>124030</v>
          </cell>
        </row>
        <row r="971">
          <cell r="A971">
            <v>124031</v>
          </cell>
          <cell r="B971" t="str">
            <v>م</v>
          </cell>
          <cell r="C971" t="str">
            <v>م</v>
          </cell>
        </row>
        <row r="972">
          <cell r="A972">
            <v>124033</v>
          </cell>
          <cell r="B972" t="str">
            <v>م</v>
          </cell>
          <cell r="C972" t="str">
            <v>م</v>
          </cell>
        </row>
        <row r="973">
          <cell r="A973">
            <v>124034</v>
          </cell>
          <cell r="B973" t="str">
            <v>م</v>
          </cell>
          <cell r="C973" t="str">
            <v>م</v>
          </cell>
        </row>
        <row r="974">
          <cell r="A974">
            <v>124037</v>
          </cell>
          <cell r="B974" t="str">
            <v>م</v>
          </cell>
          <cell r="C974" t="str">
            <v>م</v>
          </cell>
        </row>
        <row r="975">
          <cell r="A975">
            <v>124038</v>
          </cell>
          <cell r="B975" t="str">
            <v>م</v>
          </cell>
          <cell r="C975" t="str">
            <v>م</v>
          </cell>
        </row>
        <row r="976">
          <cell r="A976">
            <v>124040</v>
          </cell>
          <cell r="B976" t="str">
            <v>م</v>
          </cell>
          <cell r="C976" t="str">
            <v>م</v>
          </cell>
        </row>
        <row r="977">
          <cell r="A977">
            <v>124041</v>
          </cell>
          <cell r="B977" t="str">
            <v>م</v>
          </cell>
          <cell r="C977" t="str">
            <v>م</v>
          </cell>
        </row>
        <row r="978">
          <cell r="A978">
            <v>124046</v>
          </cell>
          <cell r="B978" t="str">
            <v>م</v>
          </cell>
          <cell r="C978" t="str">
            <v>م</v>
          </cell>
        </row>
        <row r="979">
          <cell r="A979">
            <v>124047</v>
          </cell>
          <cell r="B979" t="str">
            <v>م</v>
          </cell>
          <cell r="C979" t="str">
            <v>م</v>
          </cell>
        </row>
        <row r="980">
          <cell r="A980">
            <v>124048</v>
          </cell>
          <cell r="B980" t="str">
            <v>م</v>
          </cell>
          <cell r="C980" t="str">
            <v>م</v>
          </cell>
        </row>
        <row r="981">
          <cell r="A981">
            <v>124049</v>
          </cell>
          <cell r="B981" t="str">
            <v>م</v>
          </cell>
          <cell r="C981" t="str">
            <v>م</v>
          </cell>
        </row>
        <row r="982">
          <cell r="A982">
            <v>124052</v>
          </cell>
          <cell r="B982" t="str">
            <v>م</v>
          </cell>
          <cell r="C982" t="str">
            <v>م</v>
          </cell>
        </row>
        <row r="983">
          <cell r="A983">
            <v>124060</v>
          </cell>
          <cell r="B983" t="str">
            <v>م</v>
          </cell>
          <cell r="C983" t="str">
            <v>م</v>
          </cell>
        </row>
        <row r="984">
          <cell r="A984">
            <v>124061</v>
          </cell>
          <cell r="B984" t="str">
            <v>م</v>
          </cell>
          <cell r="C984" t="str">
            <v>م</v>
          </cell>
        </row>
        <row r="985">
          <cell r="A985">
            <v>124063</v>
          </cell>
          <cell r="B985" t="str">
            <v>م</v>
          </cell>
          <cell r="C985" t="str">
            <v>م</v>
          </cell>
        </row>
        <row r="986">
          <cell r="A986">
            <v>124064</v>
          </cell>
          <cell r="B986" t="str">
            <v>م</v>
          </cell>
          <cell r="C986" t="str">
            <v>م</v>
          </cell>
        </row>
        <row r="987">
          <cell r="A987">
            <v>124066</v>
          </cell>
          <cell r="B987" t="str">
            <v>م</v>
          </cell>
          <cell r="C987" t="str">
            <v>م</v>
          </cell>
        </row>
        <row r="988">
          <cell r="A988">
            <v>124067</v>
          </cell>
          <cell r="B988" t="str">
            <v>م</v>
          </cell>
          <cell r="C988" t="str">
            <v>م</v>
          </cell>
        </row>
        <row r="989">
          <cell r="A989">
            <v>124074</v>
          </cell>
          <cell r="B989" t="str">
            <v>م</v>
          </cell>
          <cell r="C989" t="str">
            <v>م</v>
          </cell>
        </row>
        <row r="990">
          <cell r="A990">
            <v>124075</v>
          </cell>
          <cell r="C990" t="str">
            <v>م</v>
          </cell>
        </row>
        <row r="991">
          <cell r="A991">
            <v>124076</v>
          </cell>
          <cell r="B991" t="str">
            <v>م</v>
          </cell>
          <cell r="C991" t="str">
            <v>م</v>
          </cell>
        </row>
        <row r="992">
          <cell r="A992">
            <v>124080</v>
          </cell>
          <cell r="B992" t="str">
            <v>م</v>
          </cell>
          <cell r="C992" t="str">
            <v>م</v>
          </cell>
        </row>
        <row r="993">
          <cell r="A993">
            <v>124081</v>
          </cell>
          <cell r="B993" t="str">
            <v>م</v>
          </cell>
          <cell r="C993" t="str">
            <v>م</v>
          </cell>
        </row>
        <row r="994">
          <cell r="A994">
            <v>124082</v>
          </cell>
          <cell r="B994" t="str">
            <v>م</v>
          </cell>
          <cell r="C994" t="str">
            <v>م</v>
          </cell>
        </row>
        <row r="995">
          <cell r="A995">
            <v>124083</v>
          </cell>
          <cell r="B995" t="str">
            <v>م</v>
          </cell>
          <cell r="C995" t="str">
            <v>م</v>
          </cell>
        </row>
        <row r="996">
          <cell r="A996">
            <v>124085</v>
          </cell>
          <cell r="B996" t="str">
            <v>م</v>
          </cell>
          <cell r="C996" t="str">
            <v>م</v>
          </cell>
        </row>
        <row r="997">
          <cell r="A997">
            <v>124086</v>
          </cell>
          <cell r="B997" t="str">
            <v>م</v>
          </cell>
          <cell r="C997" t="str">
            <v>م</v>
          </cell>
        </row>
        <row r="998">
          <cell r="A998">
            <v>124092</v>
          </cell>
          <cell r="B998" t="str">
            <v>م</v>
          </cell>
          <cell r="C998" t="str">
            <v>م</v>
          </cell>
        </row>
        <row r="999">
          <cell r="A999">
            <v>124094</v>
          </cell>
          <cell r="B999" t="str">
            <v>م</v>
          </cell>
          <cell r="C999" t="str">
            <v>م</v>
          </cell>
        </row>
        <row r="1000">
          <cell r="A1000">
            <v>124099</v>
          </cell>
          <cell r="B1000" t="str">
            <v>م</v>
          </cell>
          <cell r="C1000" t="str">
            <v>م</v>
          </cell>
        </row>
        <row r="1001">
          <cell r="A1001">
            <v>124100</v>
          </cell>
          <cell r="B1001" t="str">
            <v>م</v>
          </cell>
          <cell r="C1001" t="str">
            <v>م</v>
          </cell>
        </row>
        <row r="1002">
          <cell r="A1002">
            <v>124103</v>
          </cell>
          <cell r="B1002" t="str">
            <v>م</v>
          </cell>
          <cell r="C1002" t="str">
            <v>م</v>
          </cell>
        </row>
        <row r="1003">
          <cell r="A1003">
            <v>124104</v>
          </cell>
          <cell r="C1003" t="str">
            <v>م</v>
          </cell>
        </row>
        <row r="1004">
          <cell r="A1004">
            <v>124106</v>
          </cell>
          <cell r="B1004" t="str">
            <v>م</v>
          </cell>
          <cell r="C1004" t="str">
            <v>م</v>
          </cell>
        </row>
        <row r="1005">
          <cell r="A1005">
            <v>124107</v>
          </cell>
        </row>
        <row r="1006">
          <cell r="A1006">
            <v>124108</v>
          </cell>
          <cell r="B1006" t="str">
            <v>م</v>
          </cell>
          <cell r="C1006" t="str">
            <v>م</v>
          </cell>
        </row>
        <row r="1007">
          <cell r="A1007">
            <v>124111</v>
          </cell>
          <cell r="B1007" t="str">
            <v>م</v>
          </cell>
          <cell r="C1007" t="str">
            <v>م</v>
          </cell>
        </row>
        <row r="1008">
          <cell r="A1008">
            <v>124113</v>
          </cell>
          <cell r="B1008" t="str">
            <v>م</v>
          </cell>
          <cell r="C1008" t="str">
            <v>م</v>
          </cell>
        </row>
        <row r="1009">
          <cell r="A1009">
            <v>124116</v>
          </cell>
          <cell r="B1009" t="str">
            <v>م</v>
          </cell>
          <cell r="C1009" t="str">
            <v>م</v>
          </cell>
        </row>
        <row r="1010">
          <cell r="A1010">
            <v>124118</v>
          </cell>
          <cell r="B1010" t="str">
            <v>م</v>
          </cell>
          <cell r="C1010" t="str">
            <v>م</v>
          </cell>
        </row>
        <row r="1011">
          <cell r="A1011">
            <v>124120</v>
          </cell>
          <cell r="B1011" t="str">
            <v>م</v>
          </cell>
          <cell r="C1011" t="str">
            <v>م</v>
          </cell>
        </row>
        <row r="1012">
          <cell r="A1012">
            <v>124121</v>
          </cell>
          <cell r="B1012" t="str">
            <v>م</v>
          </cell>
          <cell r="C1012" t="str">
            <v>م</v>
          </cell>
        </row>
        <row r="1013">
          <cell r="A1013">
            <v>124123</v>
          </cell>
          <cell r="B1013" t="str">
            <v>م</v>
          </cell>
          <cell r="C1013" t="str">
            <v>م</v>
          </cell>
        </row>
        <row r="1014">
          <cell r="A1014">
            <v>124126</v>
          </cell>
          <cell r="B1014" t="str">
            <v>م</v>
          </cell>
          <cell r="C1014" t="str">
            <v>م</v>
          </cell>
        </row>
        <row r="1015">
          <cell r="A1015">
            <v>124130</v>
          </cell>
          <cell r="B1015" t="str">
            <v>م</v>
          </cell>
          <cell r="C1015" t="str">
            <v>م</v>
          </cell>
        </row>
        <row r="1016">
          <cell r="A1016">
            <v>124131</v>
          </cell>
          <cell r="B1016" t="str">
            <v>م</v>
          </cell>
          <cell r="C1016" t="str">
            <v>م</v>
          </cell>
        </row>
        <row r="1017">
          <cell r="A1017">
            <v>124134</v>
          </cell>
          <cell r="B1017" t="str">
            <v>م</v>
          </cell>
          <cell r="C1017" t="str">
            <v>م</v>
          </cell>
        </row>
        <row r="1018">
          <cell r="A1018">
            <v>124135</v>
          </cell>
          <cell r="C1018" t="str">
            <v>م</v>
          </cell>
        </row>
        <row r="1019">
          <cell r="A1019">
            <v>124136</v>
          </cell>
          <cell r="C1019" t="str">
            <v>م</v>
          </cell>
        </row>
        <row r="1020">
          <cell r="A1020">
            <v>124137</v>
          </cell>
          <cell r="B1020" t="str">
            <v>م</v>
          </cell>
          <cell r="C1020" t="str">
            <v>م</v>
          </cell>
        </row>
        <row r="1021">
          <cell r="A1021">
            <v>124139</v>
          </cell>
          <cell r="B1021" t="str">
            <v>م</v>
          </cell>
          <cell r="C1021" t="str">
            <v>م</v>
          </cell>
        </row>
        <row r="1022">
          <cell r="A1022">
            <v>124140</v>
          </cell>
          <cell r="B1022" t="str">
            <v>م</v>
          </cell>
          <cell r="C1022" t="str">
            <v>م</v>
          </cell>
        </row>
        <row r="1023">
          <cell r="A1023">
            <v>124142</v>
          </cell>
          <cell r="B1023" t="str">
            <v>م</v>
          </cell>
          <cell r="C1023" t="str">
            <v>م</v>
          </cell>
        </row>
        <row r="1024">
          <cell r="A1024">
            <v>124143</v>
          </cell>
          <cell r="C1024" t="str">
            <v>م</v>
          </cell>
        </row>
        <row r="1025">
          <cell r="A1025">
            <v>124145</v>
          </cell>
          <cell r="B1025" t="str">
            <v>م</v>
          </cell>
          <cell r="C1025" t="str">
            <v>م</v>
          </cell>
        </row>
        <row r="1026">
          <cell r="A1026">
            <v>124152</v>
          </cell>
          <cell r="B1026" t="str">
            <v>م</v>
          </cell>
          <cell r="C1026" t="str">
            <v>م</v>
          </cell>
        </row>
        <row r="1027">
          <cell r="A1027">
            <v>124153</v>
          </cell>
          <cell r="B1027" t="str">
            <v>م</v>
          </cell>
          <cell r="C1027" t="str">
            <v>م</v>
          </cell>
        </row>
        <row r="1028">
          <cell r="A1028">
            <v>124157</v>
          </cell>
          <cell r="B1028" t="str">
            <v>م</v>
          </cell>
          <cell r="C1028" t="str">
            <v>م</v>
          </cell>
        </row>
        <row r="1029">
          <cell r="A1029">
            <v>124158</v>
          </cell>
          <cell r="B1029" t="str">
            <v>م</v>
          </cell>
          <cell r="C1029" t="str">
            <v>م</v>
          </cell>
        </row>
        <row r="1030">
          <cell r="A1030">
            <v>124160</v>
          </cell>
          <cell r="B1030" t="str">
            <v>م</v>
          </cell>
          <cell r="C1030" t="str">
            <v>م</v>
          </cell>
        </row>
        <row r="1031">
          <cell r="A1031">
            <v>124165</v>
          </cell>
          <cell r="B1031" t="str">
            <v>م</v>
          </cell>
          <cell r="C1031" t="str">
            <v>م</v>
          </cell>
        </row>
        <row r="1032">
          <cell r="A1032">
            <v>124166</v>
          </cell>
          <cell r="B1032" t="str">
            <v>م</v>
          </cell>
          <cell r="C1032" t="str">
            <v>م</v>
          </cell>
        </row>
        <row r="1033">
          <cell r="A1033">
            <v>124168</v>
          </cell>
          <cell r="B1033" t="str">
            <v>م</v>
          </cell>
          <cell r="C1033" t="str">
            <v>م</v>
          </cell>
        </row>
        <row r="1034">
          <cell r="A1034">
            <v>124173</v>
          </cell>
          <cell r="B1034" t="str">
            <v>م</v>
          </cell>
          <cell r="C1034" t="str">
            <v>م</v>
          </cell>
        </row>
        <row r="1035">
          <cell r="A1035">
            <v>124174</v>
          </cell>
          <cell r="B1035" t="str">
            <v>م</v>
          </cell>
          <cell r="C1035" t="str">
            <v>م</v>
          </cell>
        </row>
        <row r="1036">
          <cell r="A1036">
            <v>124176</v>
          </cell>
          <cell r="B1036" t="str">
            <v>م</v>
          </cell>
          <cell r="C1036" t="str">
            <v>م</v>
          </cell>
        </row>
        <row r="1037">
          <cell r="A1037">
            <v>124178</v>
          </cell>
          <cell r="B1037" t="str">
            <v>م</v>
          </cell>
          <cell r="C1037" t="str">
            <v>م</v>
          </cell>
        </row>
        <row r="1038">
          <cell r="A1038">
            <v>124179</v>
          </cell>
          <cell r="B1038" t="str">
            <v>م</v>
          </cell>
          <cell r="C1038" t="str">
            <v>م</v>
          </cell>
        </row>
        <row r="1039">
          <cell r="A1039">
            <v>124180</v>
          </cell>
          <cell r="B1039" t="str">
            <v>م</v>
          </cell>
          <cell r="C1039" t="str">
            <v>م</v>
          </cell>
        </row>
        <row r="1040">
          <cell r="A1040">
            <v>124183</v>
          </cell>
          <cell r="B1040" t="str">
            <v>م</v>
          </cell>
          <cell r="C1040" t="str">
            <v>م</v>
          </cell>
        </row>
        <row r="1041">
          <cell r="A1041">
            <v>124184</v>
          </cell>
          <cell r="B1041" t="str">
            <v>م</v>
          </cell>
          <cell r="C1041" t="str">
            <v>م</v>
          </cell>
        </row>
        <row r="1042">
          <cell r="A1042">
            <v>124185</v>
          </cell>
          <cell r="B1042" t="str">
            <v>م</v>
          </cell>
          <cell r="C1042" t="str">
            <v>م</v>
          </cell>
        </row>
        <row r="1043">
          <cell r="A1043">
            <v>124189</v>
          </cell>
          <cell r="B1043" t="str">
            <v>م</v>
          </cell>
          <cell r="C1043" t="str">
            <v>م</v>
          </cell>
        </row>
        <row r="1044">
          <cell r="A1044">
            <v>124191</v>
          </cell>
          <cell r="B1044" t="str">
            <v>م</v>
          </cell>
          <cell r="C1044" t="str">
            <v>م</v>
          </cell>
        </row>
        <row r="1045">
          <cell r="A1045">
            <v>124195</v>
          </cell>
          <cell r="B1045" t="str">
            <v>م</v>
          </cell>
          <cell r="C1045" t="str">
            <v>م</v>
          </cell>
        </row>
        <row r="1046">
          <cell r="A1046">
            <v>124196</v>
          </cell>
          <cell r="B1046" t="str">
            <v>م</v>
          </cell>
          <cell r="C1046" t="str">
            <v>م</v>
          </cell>
        </row>
        <row r="1047">
          <cell r="A1047">
            <v>124197</v>
          </cell>
          <cell r="B1047" t="str">
            <v>م</v>
          </cell>
          <cell r="C1047" t="str">
            <v>م</v>
          </cell>
        </row>
        <row r="1048">
          <cell r="A1048">
            <v>124200</v>
          </cell>
          <cell r="C1048" t="str">
            <v>م</v>
          </cell>
        </row>
        <row r="1049">
          <cell r="A1049">
            <v>124202</v>
          </cell>
          <cell r="B1049" t="str">
            <v>م</v>
          </cell>
          <cell r="C1049" t="str">
            <v>م</v>
          </cell>
        </row>
        <row r="1050">
          <cell r="A1050">
            <v>124208</v>
          </cell>
        </row>
        <row r="1051">
          <cell r="A1051">
            <v>124209</v>
          </cell>
          <cell r="B1051" t="str">
            <v>م</v>
          </cell>
          <cell r="C1051" t="str">
            <v>م</v>
          </cell>
        </row>
        <row r="1052">
          <cell r="A1052">
            <v>124211</v>
          </cell>
          <cell r="B1052" t="str">
            <v>م</v>
          </cell>
          <cell r="C1052" t="str">
            <v>م</v>
          </cell>
        </row>
        <row r="1053">
          <cell r="A1053">
            <v>124214</v>
          </cell>
          <cell r="B1053" t="str">
            <v>م</v>
          </cell>
          <cell r="C1053" t="str">
            <v>م</v>
          </cell>
        </row>
        <row r="1054">
          <cell r="A1054">
            <v>124215</v>
          </cell>
          <cell r="B1054" t="str">
            <v>م</v>
          </cell>
          <cell r="C1054" t="str">
            <v>م</v>
          </cell>
        </row>
        <row r="1055">
          <cell r="A1055">
            <v>124217</v>
          </cell>
        </row>
        <row r="1056">
          <cell r="A1056">
            <v>124227</v>
          </cell>
          <cell r="B1056" t="str">
            <v>م</v>
          </cell>
          <cell r="C1056" t="str">
            <v>م</v>
          </cell>
        </row>
        <row r="1057">
          <cell r="A1057">
            <v>124229</v>
          </cell>
          <cell r="B1057" t="str">
            <v>م</v>
          </cell>
          <cell r="C1057" t="str">
            <v>م</v>
          </cell>
        </row>
        <row r="1058">
          <cell r="A1058">
            <v>124230</v>
          </cell>
          <cell r="C1058" t="str">
            <v>م</v>
          </cell>
        </row>
        <row r="1059">
          <cell r="A1059">
            <v>124231</v>
          </cell>
          <cell r="B1059" t="str">
            <v>م</v>
          </cell>
          <cell r="C1059" t="str">
            <v>م</v>
          </cell>
        </row>
        <row r="1060">
          <cell r="A1060">
            <v>124232</v>
          </cell>
          <cell r="C1060" t="str">
            <v>م</v>
          </cell>
        </row>
        <row r="1061">
          <cell r="A1061">
            <v>124233</v>
          </cell>
          <cell r="B1061" t="str">
            <v>م</v>
          </cell>
          <cell r="C1061" t="str">
            <v>م</v>
          </cell>
        </row>
        <row r="1062">
          <cell r="A1062">
            <v>124234</v>
          </cell>
          <cell r="B1062" t="str">
            <v>م</v>
          </cell>
          <cell r="C1062" t="str">
            <v>م</v>
          </cell>
        </row>
        <row r="1063">
          <cell r="A1063">
            <v>124235</v>
          </cell>
          <cell r="B1063" t="str">
            <v>م</v>
          </cell>
          <cell r="C1063" t="str">
            <v>م</v>
          </cell>
        </row>
        <row r="1064">
          <cell r="A1064">
            <v>124242</v>
          </cell>
          <cell r="B1064" t="str">
            <v>م</v>
          </cell>
          <cell r="C1064" t="str">
            <v>م</v>
          </cell>
        </row>
        <row r="1065">
          <cell r="A1065">
            <v>124244</v>
          </cell>
          <cell r="B1065" t="str">
            <v>م</v>
          </cell>
          <cell r="C1065" t="str">
            <v>م</v>
          </cell>
        </row>
        <row r="1066">
          <cell r="A1066">
            <v>124245</v>
          </cell>
        </row>
        <row r="1067">
          <cell r="A1067">
            <v>124246</v>
          </cell>
          <cell r="B1067" t="str">
            <v>م</v>
          </cell>
          <cell r="C1067" t="str">
            <v>م</v>
          </cell>
        </row>
        <row r="1068">
          <cell r="A1068">
            <v>124250</v>
          </cell>
          <cell r="C1068" t="str">
            <v>م</v>
          </cell>
        </row>
        <row r="1069">
          <cell r="A1069">
            <v>124254</v>
          </cell>
          <cell r="C1069" t="str">
            <v>م</v>
          </cell>
        </row>
        <row r="1070">
          <cell r="A1070">
            <v>124255</v>
          </cell>
          <cell r="B1070" t="str">
            <v>م</v>
          </cell>
          <cell r="C1070" t="str">
            <v>م</v>
          </cell>
        </row>
        <row r="1071">
          <cell r="A1071">
            <v>124265</v>
          </cell>
        </row>
        <row r="1072">
          <cell r="A1072">
            <v>124269</v>
          </cell>
          <cell r="B1072" t="str">
            <v>م</v>
          </cell>
          <cell r="C1072" t="str">
            <v>م</v>
          </cell>
        </row>
        <row r="1073">
          <cell r="A1073">
            <v>124270</v>
          </cell>
          <cell r="B1073" t="str">
            <v>م</v>
          </cell>
          <cell r="C1073" t="str">
            <v>م</v>
          </cell>
        </row>
        <row r="1074">
          <cell r="A1074">
            <v>124271</v>
          </cell>
          <cell r="B1074" t="str">
            <v>م</v>
          </cell>
          <cell r="C1074" t="str">
            <v>م</v>
          </cell>
        </row>
        <row r="1075">
          <cell r="A1075">
            <v>124273</v>
          </cell>
          <cell r="C1075" t="str">
            <v>م</v>
          </cell>
        </row>
        <row r="1076">
          <cell r="A1076">
            <v>124275</v>
          </cell>
          <cell r="B1076" t="str">
            <v>م</v>
          </cell>
          <cell r="C1076" t="str">
            <v>م</v>
          </cell>
        </row>
        <row r="1077">
          <cell r="A1077">
            <v>124277</v>
          </cell>
          <cell r="B1077" t="str">
            <v>م</v>
          </cell>
          <cell r="C1077" t="str">
            <v>م</v>
          </cell>
        </row>
        <row r="1078">
          <cell r="A1078">
            <v>124285</v>
          </cell>
          <cell r="B1078" t="str">
            <v>م</v>
          </cell>
          <cell r="C1078" t="str">
            <v>م</v>
          </cell>
        </row>
        <row r="1079">
          <cell r="A1079">
            <v>124290</v>
          </cell>
          <cell r="C1079" t="str">
            <v>م</v>
          </cell>
        </row>
        <row r="1080">
          <cell r="A1080">
            <v>124292</v>
          </cell>
          <cell r="C1080" t="str">
            <v>م</v>
          </cell>
        </row>
        <row r="1081">
          <cell r="A1081">
            <v>124293</v>
          </cell>
          <cell r="B1081" t="str">
            <v>م</v>
          </cell>
          <cell r="C1081" t="str">
            <v>م</v>
          </cell>
        </row>
        <row r="1082">
          <cell r="A1082">
            <v>124297</v>
          </cell>
          <cell r="B1082" t="str">
            <v>م</v>
          </cell>
          <cell r="C1082" t="str">
            <v>م</v>
          </cell>
        </row>
        <row r="1083">
          <cell r="A1083">
            <v>124298</v>
          </cell>
          <cell r="B1083" t="str">
            <v>م</v>
          </cell>
          <cell r="C1083" t="str">
            <v>م</v>
          </cell>
        </row>
        <row r="1084">
          <cell r="A1084">
            <v>124299</v>
          </cell>
          <cell r="B1084" t="str">
            <v>م</v>
          </cell>
          <cell r="C1084" t="str">
            <v>م</v>
          </cell>
        </row>
        <row r="1085">
          <cell r="A1085">
            <v>124304</v>
          </cell>
          <cell r="B1085" t="str">
            <v>م</v>
          </cell>
          <cell r="C1085" t="str">
            <v>م</v>
          </cell>
        </row>
        <row r="1086">
          <cell r="A1086">
            <v>124306</v>
          </cell>
        </row>
        <row r="1087">
          <cell r="A1087">
            <v>124307</v>
          </cell>
          <cell r="B1087" t="str">
            <v>م</v>
          </cell>
          <cell r="C1087" t="str">
            <v>م</v>
          </cell>
        </row>
        <row r="1088">
          <cell r="A1088">
            <v>124309</v>
          </cell>
          <cell r="B1088" t="str">
            <v>م</v>
          </cell>
          <cell r="C1088" t="str">
            <v>م</v>
          </cell>
        </row>
        <row r="1089">
          <cell r="A1089">
            <v>124310</v>
          </cell>
          <cell r="B1089" t="str">
            <v>م</v>
          </cell>
          <cell r="C1089" t="str">
            <v>م</v>
          </cell>
        </row>
        <row r="1090">
          <cell r="A1090">
            <v>124313</v>
          </cell>
          <cell r="C1090" t="str">
            <v>م</v>
          </cell>
        </row>
        <row r="1091">
          <cell r="A1091">
            <v>124314</v>
          </cell>
          <cell r="C1091" t="str">
            <v>م</v>
          </cell>
        </row>
        <row r="1092">
          <cell r="A1092">
            <v>124317</v>
          </cell>
          <cell r="B1092" t="str">
            <v>م</v>
          </cell>
          <cell r="C1092" t="str">
            <v>م</v>
          </cell>
        </row>
        <row r="1093">
          <cell r="A1093">
            <v>124321</v>
          </cell>
          <cell r="B1093" t="str">
            <v>م</v>
          </cell>
          <cell r="C1093" t="str">
            <v>م</v>
          </cell>
        </row>
        <row r="1094">
          <cell r="A1094">
            <v>124324</v>
          </cell>
          <cell r="B1094" t="str">
            <v>م</v>
          </cell>
          <cell r="C1094" t="str">
            <v>م</v>
          </cell>
        </row>
        <row r="1095">
          <cell r="A1095">
            <v>124325</v>
          </cell>
          <cell r="C1095" t="str">
            <v>م</v>
          </cell>
        </row>
        <row r="1096">
          <cell r="A1096">
            <v>124327</v>
          </cell>
          <cell r="C1096" t="str">
            <v>م</v>
          </cell>
        </row>
        <row r="1097">
          <cell r="A1097">
            <v>124329</v>
          </cell>
          <cell r="B1097" t="str">
            <v>م</v>
          </cell>
          <cell r="C1097" t="str">
            <v>م</v>
          </cell>
        </row>
        <row r="1098">
          <cell r="A1098">
            <v>124334</v>
          </cell>
        </row>
        <row r="1099">
          <cell r="A1099">
            <v>124335</v>
          </cell>
          <cell r="B1099" t="str">
            <v>م</v>
          </cell>
          <cell r="C1099" t="str">
            <v>م</v>
          </cell>
        </row>
        <row r="1100">
          <cell r="A1100">
            <v>124339</v>
          </cell>
          <cell r="B1100" t="str">
            <v>م</v>
          </cell>
          <cell r="C1100" t="str">
            <v>م</v>
          </cell>
        </row>
        <row r="1101">
          <cell r="A1101">
            <v>124344</v>
          </cell>
          <cell r="B1101" t="str">
            <v>م</v>
          </cell>
          <cell r="C1101" t="str">
            <v>م</v>
          </cell>
        </row>
        <row r="1102">
          <cell r="A1102">
            <v>124352</v>
          </cell>
          <cell r="C1102" t="str">
            <v>م</v>
          </cell>
        </row>
        <row r="1103">
          <cell r="A1103">
            <v>124354</v>
          </cell>
          <cell r="B1103" t="str">
            <v>م</v>
          </cell>
          <cell r="C1103" t="str">
            <v>م</v>
          </cell>
        </row>
        <row r="1104">
          <cell r="A1104">
            <v>124355</v>
          </cell>
          <cell r="C1104" t="str">
            <v>م</v>
          </cell>
        </row>
        <row r="1105">
          <cell r="A1105">
            <v>124357</v>
          </cell>
          <cell r="B1105" t="str">
            <v>م</v>
          </cell>
          <cell r="C1105" t="str">
            <v>م</v>
          </cell>
        </row>
        <row r="1106">
          <cell r="A1106">
            <v>124358</v>
          </cell>
          <cell r="B1106" t="str">
            <v>م</v>
          </cell>
          <cell r="C1106" t="str">
            <v>م</v>
          </cell>
        </row>
        <row r="1107">
          <cell r="A1107">
            <v>124359</v>
          </cell>
          <cell r="B1107" t="str">
            <v>م</v>
          </cell>
          <cell r="C1107" t="str">
            <v>م</v>
          </cell>
        </row>
        <row r="1108">
          <cell r="A1108">
            <v>124363</v>
          </cell>
          <cell r="C1108" t="str">
            <v>م</v>
          </cell>
        </row>
        <row r="1109">
          <cell r="A1109">
            <v>124365</v>
          </cell>
          <cell r="B1109" t="str">
            <v>م</v>
          </cell>
          <cell r="C1109" t="str">
            <v>م</v>
          </cell>
        </row>
        <row r="1110">
          <cell r="A1110">
            <v>124366</v>
          </cell>
          <cell r="B1110" t="str">
            <v>م</v>
          </cell>
          <cell r="C1110" t="str">
            <v>م</v>
          </cell>
        </row>
        <row r="1111">
          <cell r="A1111">
            <v>124369</v>
          </cell>
          <cell r="B1111" t="str">
            <v>م</v>
          </cell>
          <cell r="C1111" t="str">
            <v>م</v>
          </cell>
        </row>
        <row r="1112">
          <cell r="A1112">
            <v>124370</v>
          </cell>
          <cell r="B1112" t="str">
            <v>م</v>
          </cell>
          <cell r="C1112" t="str">
            <v>م</v>
          </cell>
        </row>
        <row r="1113">
          <cell r="A1113">
            <v>124380</v>
          </cell>
          <cell r="B1113" t="str">
            <v>م</v>
          </cell>
          <cell r="C1113" t="str">
            <v>م</v>
          </cell>
        </row>
        <row r="1114">
          <cell r="A1114">
            <v>124381</v>
          </cell>
          <cell r="B1114" t="str">
            <v>م</v>
          </cell>
          <cell r="C1114" t="str">
            <v>م</v>
          </cell>
        </row>
        <row r="1115">
          <cell r="A1115">
            <v>124395</v>
          </cell>
          <cell r="B1115" t="str">
            <v>م</v>
          </cell>
          <cell r="C1115" t="str">
            <v>م</v>
          </cell>
        </row>
        <row r="1116">
          <cell r="A1116">
            <v>124398</v>
          </cell>
          <cell r="C1116" t="str">
            <v>م</v>
          </cell>
        </row>
        <row r="1117">
          <cell r="A1117">
            <v>124400</v>
          </cell>
          <cell r="B1117" t="str">
            <v>م</v>
          </cell>
          <cell r="C1117" t="str">
            <v>م</v>
          </cell>
        </row>
        <row r="1118">
          <cell r="A1118">
            <v>124405</v>
          </cell>
          <cell r="B1118" t="str">
            <v>م</v>
          </cell>
          <cell r="C1118" t="str">
            <v>م</v>
          </cell>
        </row>
        <row r="1119">
          <cell r="A1119">
            <v>124406</v>
          </cell>
          <cell r="C1119" t="str">
            <v>م</v>
          </cell>
        </row>
        <row r="1120">
          <cell r="A1120">
            <v>124411</v>
          </cell>
          <cell r="B1120" t="str">
            <v>م</v>
          </cell>
          <cell r="C1120" t="str">
            <v>م</v>
          </cell>
        </row>
        <row r="1121">
          <cell r="A1121">
            <v>124412</v>
          </cell>
          <cell r="C1121" t="str">
            <v>م</v>
          </cell>
        </row>
        <row r="1122">
          <cell r="A1122">
            <v>124420</v>
          </cell>
          <cell r="B1122" t="str">
            <v>م</v>
          </cell>
          <cell r="C1122" t="str">
            <v>م</v>
          </cell>
        </row>
        <row r="1123">
          <cell r="A1123">
            <v>124423</v>
          </cell>
          <cell r="C1123" t="str">
            <v>م</v>
          </cell>
        </row>
        <row r="1124">
          <cell r="A1124">
            <v>124429</v>
          </cell>
          <cell r="B1124" t="str">
            <v>م</v>
          </cell>
          <cell r="C1124" t="str">
            <v>م</v>
          </cell>
        </row>
        <row r="1125">
          <cell r="A1125">
            <v>124432</v>
          </cell>
          <cell r="C1125" t="str">
            <v>م</v>
          </cell>
        </row>
        <row r="1126">
          <cell r="A1126">
            <v>124440</v>
          </cell>
          <cell r="B1126" t="str">
            <v>م</v>
          </cell>
          <cell r="C1126" t="str">
            <v>م</v>
          </cell>
        </row>
        <row r="1127">
          <cell r="A1127">
            <v>124442</v>
          </cell>
          <cell r="C1127" t="str">
            <v>م</v>
          </cell>
        </row>
        <row r="1128">
          <cell r="A1128">
            <v>124445</v>
          </cell>
          <cell r="C1128" t="str">
            <v>م</v>
          </cell>
        </row>
        <row r="1129">
          <cell r="A1129">
            <v>124449</v>
          </cell>
          <cell r="B1129" t="str">
            <v>م</v>
          </cell>
          <cell r="C1129" t="str">
            <v>م</v>
          </cell>
        </row>
        <row r="1130">
          <cell r="A1130">
            <v>124452</v>
          </cell>
          <cell r="B1130" t="str">
            <v>م</v>
          </cell>
          <cell r="C1130" t="str">
            <v>م</v>
          </cell>
        </row>
        <row r="1131">
          <cell r="A1131">
            <v>124454</v>
          </cell>
          <cell r="C1131" t="str">
            <v>م</v>
          </cell>
        </row>
        <row r="1132">
          <cell r="A1132">
            <v>124465</v>
          </cell>
          <cell r="C1132" t="str">
            <v>م</v>
          </cell>
        </row>
        <row r="1133">
          <cell r="A1133">
            <v>124466</v>
          </cell>
          <cell r="B1133" t="str">
            <v>م</v>
          </cell>
          <cell r="C1133" t="str">
            <v>م</v>
          </cell>
        </row>
        <row r="1134">
          <cell r="A1134">
            <v>124471</v>
          </cell>
          <cell r="C1134" t="str">
            <v>م</v>
          </cell>
        </row>
        <row r="1135">
          <cell r="A1135">
            <v>124475</v>
          </cell>
          <cell r="C1135" t="str">
            <v>م</v>
          </cell>
        </row>
        <row r="1136">
          <cell r="A1136">
            <v>124478</v>
          </cell>
          <cell r="C1136" t="str">
            <v>م</v>
          </cell>
        </row>
        <row r="1137">
          <cell r="A1137">
            <v>124484</v>
          </cell>
          <cell r="C1137" t="str">
            <v>م</v>
          </cell>
        </row>
        <row r="1138">
          <cell r="A1138">
            <v>124485</v>
          </cell>
          <cell r="B1138" t="str">
            <v>م</v>
          </cell>
          <cell r="C1138" t="str">
            <v>م</v>
          </cell>
        </row>
        <row r="1139">
          <cell r="A1139">
            <v>124488</v>
          </cell>
          <cell r="B1139" t="str">
            <v>م</v>
          </cell>
          <cell r="C1139" t="str">
            <v>م</v>
          </cell>
        </row>
        <row r="1140">
          <cell r="A1140">
            <v>124489</v>
          </cell>
          <cell r="B1140" t="str">
            <v>م</v>
          </cell>
          <cell r="C1140" t="str">
            <v>م</v>
          </cell>
        </row>
        <row r="1141">
          <cell r="A1141">
            <v>124490</v>
          </cell>
          <cell r="C1141" t="str">
            <v>م</v>
          </cell>
        </row>
        <row r="1142">
          <cell r="A1142">
            <v>124500</v>
          </cell>
          <cell r="B1142" t="str">
            <v>م</v>
          </cell>
          <cell r="C1142" t="str">
            <v>م</v>
          </cell>
        </row>
        <row r="1143">
          <cell r="A1143">
            <v>124502</v>
          </cell>
          <cell r="B1143" t="str">
            <v>م</v>
          </cell>
          <cell r="C1143" t="str">
            <v>م</v>
          </cell>
        </row>
        <row r="1144">
          <cell r="A1144">
            <v>124509</v>
          </cell>
          <cell r="B1144" t="str">
            <v>م</v>
          </cell>
          <cell r="C1144" t="str">
            <v>م</v>
          </cell>
        </row>
        <row r="1145">
          <cell r="A1145">
            <v>124512</v>
          </cell>
          <cell r="B1145" t="str">
            <v>م</v>
          </cell>
          <cell r="C1145" t="str">
            <v>م</v>
          </cell>
        </row>
        <row r="1146">
          <cell r="A1146">
            <v>124513</v>
          </cell>
          <cell r="C1146" t="str">
            <v>م</v>
          </cell>
        </row>
        <row r="1147">
          <cell r="A1147">
            <v>124514</v>
          </cell>
          <cell r="B1147" t="str">
            <v>م</v>
          </cell>
          <cell r="C1147" t="str">
            <v>م</v>
          </cell>
        </row>
        <row r="1148">
          <cell r="A1148">
            <v>124517</v>
          </cell>
          <cell r="B1148" t="str">
            <v>م</v>
          </cell>
          <cell r="C1148" t="str">
            <v>م</v>
          </cell>
        </row>
        <row r="1149">
          <cell r="A1149">
            <v>124521</v>
          </cell>
          <cell r="C1149" t="str">
            <v>م</v>
          </cell>
        </row>
        <row r="1150">
          <cell r="A1150">
            <v>124522</v>
          </cell>
        </row>
        <row r="1151">
          <cell r="A1151">
            <v>124525</v>
          </cell>
          <cell r="C1151" t="str">
            <v>م</v>
          </cell>
        </row>
        <row r="1152">
          <cell r="A1152">
            <v>124527</v>
          </cell>
          <cell r="B1152" t="str">
            <v>م</v>
          </cell>
          <cell r="C1152" t="str">
            <v>م</v>
          </cell>
        </row>
        <row r="1153">
          <cell r="A1153">
            <v>124530</v>
          </cell>
          <cell r="B1153" t="str">
            <v>م</v>
          </cell>
          <cell r="C1153" t="str">
            <v>م</v>
          </cell>
        </row>
        <row r="1154">
          <cell r="A1154">
            <v>124532</v>
          </cell>
          <cell r="B1154" t="str">
            <v>م</v>
          </cell>
          <cell r="C1154" t="str">
            <v>م</v>
          </cell>
        </row>
        <row r="1155">
          <cell r="A1155">
            <v>124547</v>
          </cell>
          <cell r="C1155" t="str">
            <v>م</v>
          </cell>
        </row>
        <row r="1156">
          <cell r="A1156">
            <v>124550</v>
          </cell>
          <cell r="B1156" t="str">
            <v>م</v>
          </cell>
          <cell r="C1156" t="str">
            <v>م</v>
          </cell>
        </row>
        <row r="1157">
          <cell r="A1157">
            <v>124554</v>
          </cell>
          <cell r="B1157" t="str">
            <v>م</v>
          </cell>
          <cell r="C1157" t="str">
            <v>م</v>
          </cell>
        </row>
        <row r="1158">
          <cell r="A1158">
            <v>124555</v>
          </cell>
          <cell r="B1158" t="str">
            <v>م</v>
          </cell>
          <cell r="C1158" t="str">
            <v>م</v>
          </cell>
        </row>
        <row r="1159">
          <cell r="A1159">
            <v>124558</v>
          </cell>
          <cell r="C1159" t="str">
            <v>م</v>
          </cell>
        </row>
        <row r="1160">
          <cell r="A1160">
            <v>124559</v>
          </cell>
          <cell r="B1160" t="str">
            <v>م</v>
          </cell>
          <cell r="C1160" t="str">
            <v>م</v>
          </cell>
        </row>
        <row r="1161">
          <cell r="A1161">
            <v>124560</v>
          </cell>
          <cell r="C1161" t="str">
            <v>م</v>
          </cell>
        </row>
        <row r="1162">
          <cell r="A1162">
            <v>124562</v>
          </cell>
          <cell r="B1162" t="str">
            <v>م</v>
          </cell>
          <cell r="C1162" t="str">
            <v>م</v>
          </cell>
        </row>
        <row r="1163">
          <cell r="A1163">
            <v>124563</v>
          </cell>
          <cell r="B1163" t="str">
            <v>م</v>
          </cell>
          <cell r="C1163" t="str">
            <v>م</v>
          </cell>
        </row>
        <row r="1164">
          <cell r="A1164">
            <v>124565</v>
          </cell>
          <cell r="B1164" t="str">
            <v>م</v>
          </cell>
          <cell r="C1164" t="str">
            <v>م</v>
          </cell>
        </row>
        <row r="1165">
          <cell r="A1165">
            <v>124566</v>
          </cell>
        </row>
        <row r="1166">
          <cell r="A1166">
            <v>124568</v>
          </cell>
          <cell r="B1166" t="str">
            <v>م</v>
          </cell>
          <cell r="C1166" t="str">
            <v>م</v>
          </cell>
        </row>
        <row r="1167">
          <cell r="A1167">
            <v>124571</v>
          </cell>
          <cell r="B1167" t="str">
            <v>م</v>
          </cell>
          <cell r="C1167" t="str">
            <v>م</v>
          </cell>
        </row>
        <row r="1168">
          <cell r="A1168">
            <v>124576</v>
          </cell>
          <cell r="C1168" t="str">
            <v>م</v>
          </cell>
        </row>
        <row r="1169">
          <cell r="A1169">
            <v>124584</v>
          </cell>
        </row>
        <row r="1170">
          <cell r="A1170">
            <v>124596</v>
          </cell>
          <cell r="C1170" t="str">
            <v>م</v>
          </cell>
        </row>
        <row r="1171">
          <cell r="A1171">
            <v>124598</v>
          </cell>
          <cell r="C1171" t="str">
            <v>م</v>
          </cell>
        </row>
        <row r="1172">
          <cell r="A1172">
            <v>124605</v>
          </cell>
          <cell r="B1172" t="str">
            <v>م</v>
          </cell>
          <cell r="C1172" t="str">
            <v>م</v>
          </cell>
        </row>
        <row r="1173">
          <cell r="A1173">
            <v>124606</v>
          </cell>
          <cell r="B1173" t="str">
            <v>م</v>
          </cell>
          <cell r="C1173" t="str">
            <v>م</v>
          </cell>
        </row>
        <row r="1174">
          <cell r="A1174">
            <v>124608</v>
          </cell>
          <cell r="C1174" t="str">
            <v>م</v>
          </cell>
        </row>
        <row r="1175">
          <cell r="A1175">
            <v>124611</v>
          </cell>
        </row>
        <row r="1176">
          <cell r="A1176">
            <v>124613</v>
          </cell>
          <cell r="C1176" t="str">
            <v>م</v>
          </cell>
        </row>
        <row r="1177">
          <cell r="A1177">
            <v>124614</v>
          </cell>
          <cell r="B1177" t="str">
            <v>م</v>
          </cell>
          <cell r="C1177" t="str">
            <v>م</v>
          </cell>
        </row>
        <row r="1178">
          <cell r="A1178">
            <v>124616</v>
          </cell>
          <cell r="B1178" t="str">
            <v>م</v>
          </cell>
          <cell r="C1178" t="str">
            <v>م</v>
          </cell>
        </row>
        <row r="1179">
          <cell r="A1179">
            <v>124618</v>
          </cell>
          <cell r="B1179" t="str">
            <v>م</v>
          </cell>
          <cell r="C1179" t="str">
            <v>م</v>
          </cell>
        </row>
        <row r="1180">
          <cell r="A1180">
            <v>124620</v>
          </cell>
          <cell r="B1180" t="str">
            <v>م</v>
          </cell>
          <cell r="C1180" t="str">
            <v>م</v>
          </cell>
        </row>
        <row r="1181">
          <cell r="A1181">
            <v>124623</v>
          </cell>
          <cell r="B1181" t="str">
            <v>م</v>
          </cell>
          <cell r="C1181" t="str">
            <v>م</v>
          </cell>
        </row>
        <row r="1182">
          <cell r="A1182">
            <v>124627</v>
          </cell>
          <cell r="B1182" t="str">
            <v>م</v>
          </cell>
          <cell r="C1182" t="str">
            <v>م</v>
          </cell>
        </row>
        <row r="1183">
          <cell r="A1183">
            <v>124628</v>
          </cell>
          <cell r="C1183" t="str">
            <v>م</v>
          </cell>
        </row>
        <row r="1184">
          <cell r="A1184">
            <v>124631</v>
          </cell>
          <cell r="C1184" t="str">
            <v>م</v>
          </cell>
        </row>
        <row r="1185">
          <cell r="A1185">
            <v>124635</v>
          </cell>
          <cell r="C1185" t="str">
            <v>م</v>
          </cell>
        </row>
        <row r="1186">
          <cell r="A1186">
            <v>124636</v>
          </cell>
          <cell r="B1186" t="str">
            <v>م</v>
          </cell>
          <cell r="C1186" t="str">
            <v>م</v>
          </cell>
        </row>
        <row r="1187">
          <cell r="A1187">
            <v>124637</v>
          </cell>
          <cell r="B1187" t="str">
            <v>م</v>
          </cell>
          <cell r="C1187" t="str">
            <v>م</v>
          </cell>
        </row>
        <row r="1188">
          <cell r="A1188">
            <v>124645</v>
          </cell>
          <cell r="C1188" t="str">
            <v>م</v>
          </cell>
        </row>
        <row r="1189">
          <cell r="A1189">
            <v>124646</v>
          </cell>
          <cell r="B1189" t="str">
            <v>م</v>
          </cell>
          <cell r="C1189" t="str">
            <v>م</v>
          </cell>
        </row>
        <row r="1190">
          <cell r="A1190">
            <v>124649</v>
          </cell>
          <cell r="C1190" t="str">
            <v>م</v>
          </cell>
        </row>
        <row r="1191">
          <cell r="A1191">
            <v>124650</v>
          </cell>
          <cell r="C1191" t="str">
            <v>م</v>
          </cell>
        </row>
        <row r="1192">
          <cell r="A1192">
            <v>124653</v>
          </cell>
          <cell r="B1192" t="str">
            <v>م</v>
          </cell>
          <cell r="C1192" t="str">
            <v>م</v>
          </cell>
        </row>
        <row r="1193">
          <cell r="A1193">
            <v>124656</v>
          </cell>
          <cell r="B1193" t="str">
            <v>م</v>
          </cell>
          <cell r="C1193" t="str">
            <v>م</v>
          </cell>
        </row>
        <row r="1194">
          <cell r="A1194">
            <v>124660</v>
          </cell>
          <cell r="C1194" t="str">
            <v>م</v>
          </cell>
        </row>
        <row r="1195">
          <cell r="A1195">
            <v>124662</v>
          </cell>
          <cell r="B1195" t="str">
            <v>م</v>
          </cell>
          <cell r="C1195" t="str">
            <v>م</v>
          </cell>
        </row>
        <row r="1196">
          <cell r="A1196">
            <v>124665</v>
          </cell>
          <cell r="C1196" t="str">
            <v>م</v>
          </cell>
        </row>
        <row r="1197">
          <cell r="A1197">
            <v>124666</v>
          </cell>
          <cell r="B1197" t="str">
            <v>م</v>
          </cell>
          <cell r="C1197" t="str">
            <v>م</v>
          </cell>
        </row>
        <row r="1198">
          <cell r="A1198">
            <v>124668</v>
          </cell>
          <cell r="B1198" t="str">
            <v>م</v>
          </cell>
          <cell r="C1198" t="str">
            <v>م</v>
          </cell>
        </row>
        <row r="1199">
          <cell r="A1199">
            <v>124669</v>
          </cell>
          <cell r="B1199" t="str">
            <v>م</v>
          </cell>
          <cell r="C1199" t="str">
            <v>م</v>
          </cell>
        </row>
        <row r="1200">
          <cell r="A1200">
            <v>124681</v>
          </cell>
          <cell r="B1200" t="str">
            <v>م</v>
          </cell>
          <cell r="C1200" t="str">
            <v>م</v>
          </cell>
        </row>
        <row r="1201">
          <cell r="A1201">
            <v>124682</v>
          </cell>
          <cell r="C1201" t="str">
            <v>م</v>
          </cell>
        </row>
        <row r="1202">
          <cell r="A1202">
            <v>124685</v>
          </cell>
          <cell r="B1202" t="str">
            <v>م</v>
          </cell>
          <cell r="C1202" t="str">
            <v>م</v>
          </cell>
        </row>
        <row r="1203">
          <cell r="A1203">
            <v>124686</v>
          </cell>
          <cell r="C1203" t="str">
            <v>م</v>
          </cell>
        </row>
        <row r="1204">
          <cell r="A1204">
            <v>124688</v>
          </cell>
          <cell r="B1204" t="str">
            <v>م</v>
          </cell>
          <cell r="C1204" t="str">
            <v>م</v>
          </cell>
        </row>
        <row r="1205">
          <cell r="A1205">
            <v>124694</v>
          </cell>
          <cell r="B1205" t="str">
            <v>م</v>
          </cell>
          <cell r="C1205" t="str">
            <v>م</v>
          </cell>
        </row>
        <row r="1206">
          <cell r="A1206">
            <v>124695</v>
          </cell>
          <cell r="B1206" t="str">
            <v>م</v>
          </cell>
          <cell r="C1206" t="str">
            <v>م</v>
          </cell>
        </row>
        <row r="1207">
          <cell r="A1207">
            <v>124698</v>
          </cell>
          <cell r="B1207" t="str">
            <v>م</v>
          </cell>
          <cell r="C1207" t="str">
            <v>م</v>
          </cell>
        </row>
        <row r="1208">
          <cell r="A1208">
            <v>124700</v>
          </cell>
          <cell r="B1208" t="str">
            <v>م</v>
          </cell>
          <cell r="C1208" t="str">
            <v>م</v>
          </cell>
        </row>
        <row r="1209">
          <cell r="A1209">
            <v>124703</v>
          </cell>
          <cell r="C1209" t="str">
            <v>م</v>
          </cell>
        </row>
        <row r="1210">
          <cell r="A1210">
            <v>124704</v>
          </cell>
          <cell r="B1210" t="str">
            <v>م</v>
          </cell>
          <cell r="C1210" t="str">
            <v>م</v>
          </cell>
        </row>
        <row r="1211">
          <cell r="A1211">
            <v>124707</v>
          </cell>
          <cell r="C1211" t="str">
            <v>م</v>
          </cell>
        </row>
        <row r="1212">
          <cell r="A1212">
            <v>124709</v>
          </cell>
          <cell r="C1212" t="str">
            <v>م</v>
          </cell>
        </row>
        <row r="1213">
          <cell r="A1213">
            <v>124710</v>
          </cell>
          <cell r="B1213" t="str">
            <v>م</v>
          </cell>
          <cell r="C1213" t="str">
            <v>م</v>
          </cell>
        </row>
        <row r="1214">
          <cell r="A1214">
            <v>124712</v>
          </cell>
          <cell r="C1214" t="str">
            <v>م</v>
          </cell>
        </row>
        <row r="1215">
          <cell r="A1215">
            <v>124713</v>
          </cell>
          <cell r="C1215" t="str">
            <v>م</v>
          </cell>
        </row>
        <row r="1216">
          <cell r="A1216">
            <v>124716</v>
          </cell>
          <cell r="B1216" t="str">
            <v>م</v>
          </cell>
          <cell r="C1216" t="str">
            <v>م</v>
          </cell>
        </row>
        <row r="1217">
          <cell r="A1217">
            <v>124719</v>
          </cell>
          <cell r="B1217" t="str">
            <v>م</v>
          </cell>
          <cell r="C1217" t="str">
            <v>م</v>
          </cell>
        </row>
        <row r="1218">
          <cell r="A1218">
            <v>124726</v>
          </cell>
          <cell r="B1218" t="str">
            <v>م</v>
          </cell>
          <cell r="C1218" t="str">
            <v>م</v>
          </cell>
        </row>
        <row r="1219">
          <cell r="A1219">
            <v>124728</v>
          </cell>
          <cell r="C1219" t="str">
            <v>م</v>
          </cell>
        </row>
        <row r="1220">
          <cell r="A1220">
            <v>124733</v>
          </cell>
          <cell r="B1220" t="str">
            <v>م</v>
          </cell>
          <cell r="C1220" t="str">
            <v>م</v>
          </cell>
        </row>
        <row r="1221">
          <cell r="A1221">
            <v>124739</v>
          </cell>
          <cell r="C1221" t="str">
            <v>م</v>
          </cell>
        </row>
        <row r="1222">
          <cell r="A1222">
            <v>124740</v>
          </cell>
          <cell r="B1222" t="str">
            <v>م</v>
          </cell>
          <cell r="C1222" t="str">
            <v>م</v>
          </cell>
        </row>
        <row r="1223">
          <cell r="A1223">
            <v>124741</v>
          </cell>
          <cell r="B1223" t="str">
            <v>م</v>
          </cell>
          <cell r="C1223" t="str">
            <v>م</v>
          </cell>
        </row>
        <row r="1224">
          <cell r="A1224">
            <v>124742</v>
          </cell>
          <cell r="B1224" t="str">
            <v>م</v>
          </cell>
          <cell r="C1224" t="str">
            <v>م</v>
          </cell>
        </row>
        <row r="1225">
          <cell r="A1225">
            <v>100469</v>
          </cell>
        </row>
        <row r="1226">
          <cell r="A1226">
            <v>100571</v>
          </cell>
        </row>
        <row r="1227">
          <cell r="A1227">
            <v>100845</v>
          </cell>
        </row>
        <row r="1228">
          <cell r="A1228">
            <v>101388</v>
          </cell>
        </row>
        <row r="1229">
          <cell r="A1229">
            <v>101517</v>
          </cell>
        </row>
        <row r="1230">
          <cell r="A1230">
            <v>101593</v>
          </cell>
        </row>
        <row r="1231">
          <cell r="A1231">
            <v>101636</v>
          </cell>
        </row>
        <row r="1232">
          <cell r="A1232">
            <v>101670</v>
          </cell>
        </row>
        <row r="1233">
          <cell r="A1233">
            <v>101807</v>
          </cell>
        </row>
        <row r="1234">
          <cell r="A1234">
            <v>102007</v>
          </cell>
        </row>
        <row r="1235">
          <cell r="A1235">
            <v>102032</v>
          </cell>
        </row>
        <row r="1236">
          <cell r="A1236">
            <v>102152</v>
          </cell>
        </row>
        <row r="1237">
          <cell r="A1237">
            <v>102201</v>
          </cell>
        </row>
        <row r="1238">
          <cell r="A1238">
            <v>102414</v>
          </cell>
        </row>
        <row r="1239">
          <cell r="A1239">
            <v>102601</v>
          </cell>
        </row>
        <row r="1240">
          <cell r="A1240">
            <v>102645</v>
          </cell>
        </row>
        <row r="1241">
          <cell r="A1241">
            <v>102690</v>
          </cell>
        </row>
        <row r="1242">
          <cell r="A1242">
            <v>102694</v>
          </cell>
        </row>
        <row r="1243">
          <cell r="A1243">
            <v>102814</v>
          </cell>
        </row>
        <row r="1244">
          <cell r="A1244">
            <v>102869</v>
          </cell>
        </row>
        <row r="1245">
          <cell r="A1245">
            <v>102890</v>
          </cell>
        </row>
        <row r="1246">
          <cell r="A1246">
            <v>103049</v>
          </cell>
        </row>
        <row r="1247">
          <cell r="A1247">
            <v>103153</v>
          </cell>
        </row>
        <row r="1248">
          <cell r="A1248">
            <v>103187</v>
          </cell>
        </row>
        <row r="1249">
          <cell r="A1249">
            <v>103396</v>
          </cell>
        </row>
        <row r="1250">
          <cell r="A1250">
            <v>103412</v>
          </cell>
        </row>
        <row r="1251">
          <cell r="A1251">
            <v>103463</v>
          </cell>
        </row>
        <row r="1252">
          <cell r="A1252">
            <v>103747</v>
          </cell>
        </row>
        <row r="1253">
          <cell r="A1253">
            <v>103815</v>
          </cell>
        </row>
        <row r="1254">
          <cell r="A1254">
            <v>103966</v>
          </cell>
        </row>
        <row r="1255">
          <cell r="A1255">
            <v>103986</v>
          </cell>
        </row>
        <row r="1256">
          <cell r="A1256">
            <v>104178</v>
          </cell>
        </row>
        <row r="1257">
          <cell r="A1257">
            <v>104449</v>
          </cell>
        </row>
        <row r="1258">
          <cell r="A1258">
            <v>104577</v>
          </cell>
        </row>
        <row r="1259">
          <cell r="A1259">
            <v>104653</v>
          </cell>
        </row>
        <row r="1260">
          <cell r="A1260">
            <v>104747</v>
          </cell>
        </row>
        <row r="1261">
          <cell r="A1261">
            <v>104823</v>
          </cell>
        </row>
        <row r="1262">
          <cell r="A1262">
            <v>104862</v>
          </cell>
        </row>
        <row r="1263">
          <cell r="A1263">
            <v>104932</v>
          </cell>
        </row>
        <row r="1264">
          <cell r="A1264">
            <v>105238</v>
          </cell>
        </row>
        <row r="1265">
          <cell r="A1265">
            <v>105310</v>
          </cell>
        </row>
        <row r="1266">
          <cell r="A1266">
            <v>105526</v>
          </cell>
        </row>
        <row r="1267">
          <cell r="A1267">
            <v>105646</v>
          </cell>
        </row>
        <row r="1268">
          <cell r="A1268">
            <v>105825</v>
          </cell>
        </row>
        <row r="1269">
          <cell r="A1269">
            <v>105867</v>
          </cell>
        </row>
        <row r="1270">
          <cell r="A1270">
            <v>106274</v>
          </cell>
        </row>
        <row r="1271">
          <cell r="A1271">
            <v>106300</v>
          </cell>
        </row>
        <row r="1272">
          <cell r="A1272">
            <v>107004</v>
          </cell>
        </row>
        <row r="1273">
          <cell r="A1273">
            <v>107318</v>
          </cell>
        </row>
        <row r="1274">
          <cell r="A1274">
            <v>107358</v>
          </cell>
        </row>
        <row r="1275">
          <cell r="A1275">
            <v>108018</v>
          </cell>
        </row>
        <row r="1276">
          <cell r="A1276">
            <v>108027</v>
          </cell>
        </row>
        <row r="1277">
          <cell r="A1277">
            <v>108065</v>
          </cell>
        </row>
        <row r="1278">
          <cell r="A1278">
            <v>108184</v>
          </cell>
        </row>
        <row r="1279">
          <cell r="A1279">
            <v>108341</v>
          </cell>
        </row>
        <row r="1280">
          <cell r="A1280">
            <v>108525</v>
          </cell>
        </row>
        <row r="1281">
          <cell r="A1281">
            <v>108745</v>
          </cell>
        </row>
        <row r="1282">
          <cell r="A1282">
            <v>108775</v>
          </cell>
        </row>
        <row r="1283">
          <cell r="A1283">
            <v>108907</v>
          </cell>
        </row>
        <row r="1284">
          <cell r="A1284">
            <v>109008</v>
          </cell>
        </row>
        <row r="1285">
          <cell r="A1285">
            <v>109264</v>
          </cell>
        </row>
        <row r="1286">
          <cell r="A1286">
            <v>109302</v>
          </cell>
        </row>
        <row r="1287">
          <cell r="A1287">
            <v>109407</v>
          </cell>
        </row>
        <row r="1288">
          <cell r="A1288">
            <v>109417</v>
          </cell>
        </row>
        <row r="1289">
          <cell r="A1289">
            <v>109458</v>
          </cell>
        </row>
        <row r="1290">
          <cell r="A1290">
            <v>109496</v>
          </cell>
        </row>
        <row r="1291">
          <cell r="A1291">
            <v>109683</v>
          </cell>
        </row>
        <row r="1292">
          <cell r="A1292">
            <v>109686</v>
          </cell>
        </row>
        <row r="1293">
          <cell r="A1293">
            <v>109765</v>
          </cell>
        </row>
        <row r="1294">
          <cell r="A1294">
            <v>109767</v>
          </cell>
        </row>
        <row r="1295">
          <cell r="A1295">
            <v>109975</v>
          </cell>
        </row>
        <row r="1296">
          <cell r="A1296">
            <v>110014</v>
          </cell>
        </row>
        <row r="1297">
          <cell r="A1297">
            <v>110133</v>
          </cell>
        </row>
        <row r="1298">
          <cell r="A1298">
            <v>110166</v>
          </cell>
        </row>
        <row r="1299">
          <cell r="A1299">
            <v>110315</v>
          </cell>
        </row>
        <row r="1300">
          <cell r="A1300">
            <v>110385</v>
          </cell>
        </row>
        <row r="1301">
          <cell r="A1301">
            <v>110609</v>
          </cell>
        </row>
        <row r="1302">
          <cell r="A1302">
            <v>110699</v>
          </cell>
        </row>
        <row r="1303">
          <cell r="A1303">
            <v>110721</v>
          </cell>
        </row>
        <row r="1304">
          <cell r="A1304">
            <v>110723</v>
          </cell>
        </row>
        <row r="1305">
          <cell r="A1305">
            <v>110731</v>
          </cell>
        </row>
        <row r="1306">
          <cell r="A1306">
            <v>110753</v>
          </cell>
        </row>
        <row r="1307">
          <cell r="A1307">
            <v>110935</v>
          </cell>
        </row>
        <row r="1308">
          <cell r="A1308">
            <v>110983</v>
          </cell>
        </row>
        <row r="1309">
          <cell r="A1309">
            <v>110984</v>
          </cell>
        </row>
        <row r="1310">
          <cell r="A1310">
            <v>111077</v>
          </cell>
        </row>
        <row r="1311">
          <cell r="A1311">
            <v>111124</v>
          </cell>
        </row>
        <row r="1312">
          <cell r="A1312">
            <v>111188</v>
          </cell>
        </row>
        <row r="1313">
          <cell r="A1313">
            <v>111247</v>
          </cell>
        </row>
        <row r="1314">
          <cell r="A1314">
            <v>111329</v>
          </cell>
        </row>
        <row r="1315">
          <cell r="A1315">
            <v>111330</v>
          </cell>
        </row>
        <row r="1316">
          <cell r="A1316">
            <v>111483</v>
          </cell>
        </row>
        <row r="1317">
          <cell r="A1317">
            <v>111707</v>
          </cell>
        </row>
        <row r="1318">
          <cell r="A1318">
            <v>111873</v>
          </cell>
        </row>
        <row r="1319">
          <cell r="A1319">
            <v>111949</v>
          </cell>
        </row>
        <row r="1320">
          <cell r="A1320">
            <v>111968</v>
          </cell>
        </row>
        <row r="1321">
          <cell r="A1321">
            <v>112327</v>
          </cell>
        </row>
        <row r="1322">
          <cell r="A1322">
            <v>112413</v>
          </cell>
        </row>
        <row r="1323">
          <cell r="A1323">
            <v>112481</v>
          </cell>
        </row>
        <row r="1324">
          <cell r="A1324">
            <v>112680</v>
          </cell>
        </row>
        <row r="1325">
          <cell r="A1325">
            <v>112725</v>
          </cell>
        </row>
        <row r="1326">
          <cell r="A1326">
            <v>112746</v>
          </cell>
        </row>
        <row r="1327">
          <cell r="A1327">
            <v>112766</v>
          </cell>
        </row>
        <row r="1328">
          <cell r="A1328">
            <v>112873</v>
          </cell>
        </row>
        <row r="1329">
          <cell r="A1329">
            <v>112915</v>
          </cell>
        </row>
        <row r="1330">
          <cell r="A1330">
            <v>112977</v>
          </cell>
        </row>
        <row r="1331">
          <cell r="A1331">
            <v>113118</v>
          </cell>
        </row>
        <row r="1332">
          <cell r="A1332">
            <v>113256</v>
          </cell>
        </row>
        <row r="1333">
          <cell r="A1333">
            <v>113279</v>
          </cell>
        </row>
        <row r="1334">
          <cell r="A1334">
            <v>113313</v>
          </cell>
        </row>
        <row r="1335">
          <cell r="A1335">
            <v>113323</v>
          </cell>
        </row>
        <row r="1336">
          <cell r="A1336">
            <v>113327</v>
          </cell>
        </row>
        <row r="1337">
          <cell r="A1337">
            <v>113364</v>
          </cell>
        </row>
        <row r="1338">
          <cell r="A1338">
            <v>113394</v>
          </cell>
        </row>
        <row r="1339">
          <cell r="A1339">
            <v>113405</v>
          </cell>
        </row>
        <row r="1340">
          <cell r="A1340">
            <v>113494</v>
          </cell>
        </row>
        <row r="1341">
          <cell r="A1341">
            <v>113610</v>
          </cell>
        </row>
        <row r="1342">
          <cell r="A1342">
            <v>113711</v>
          </cell>
        </row>
        <row r="1343">
          <cell r="A1343">
            <v>113748</v>
          </cell>
        </row>
        <row r="1344">
          <cell r="A1344">
            <v>113767</v>
          </cell>
        </row>
        <row r="1345">
          <cell r="A1345">
            <v>113812</v>
          </cell>
        </row>
        <row r="1346">
          <cell r="A1346">
            <v>113852</v>
          </cell>
        </row>
        <row r="1347">
          <cell r="A1347">
            <v>113866</v>
          </cell>
        </row>
        <row r="1348">
          <cell r="A1348">
            <v>113883</v>
          </cell>
        </row>
        <row r="1349">
          <cell r="A1349">
            <v>113924</v>
          </cell>
        </row>
        <row r="1350">
          <cell r="A1350">
            <v>113929</v>
          </cell>
        </row>
        <row r="1351">
          <cell r="A1351">
            <v>114126</v>
          </cell>
        </row>
        <row r="1352">
          <cell r="A1352">
            <v>114239</v>
          </cell>
        </row>
        <row r="1353">
          <cell r="A1353">
            <v>114345</v>
          </cell>
        </row>
        <row r="1354">
          <cell r="A1354">
            <v>114355</v>
          </cell>
        </row>
        <row r="1355">
          <cell r="A1355">
            <v>114485</v>
          </cell>
        </row>
        <row r="1356">
          <cell r="A1356">
            <v>114531</v>
          </cell>
        </row>
        <row r="1357">
          <cell r="A1357">
            <v>114634</v>
          </cell>
        </row>
        <row r="1358">
          <cell r="A1358">
            <v>114788</v>
          </cell>
        </row>
        <row r="1359">
          <cell r="A1359">
            <v>114909</v>
          </cell>
        </row>
        <row r="1360">
          <cell r="A1360">
            <v>114948</v>
          </cell>
        </row>
        <row r="1361">
          <cell r="A1361">
            <v>114950</v>
          </cell>
        </row>
        <row r="1362">
          <cell r="A1362">
            <v>115037</v>
          </cell>
        </row>
        <row r="1363">
          <cell r="A1363">
            <v>115163</v>
          </cell>
        </row>
        <row r="1364">
          <cell r="A1364">
            <v>115174</v>
          </cell>
        </row>
        <row r="1365">
          <cell r="A1365">
            <v>115178</v>
          </cell>
        </row>
        <row r="1366">
          <cell r="A1366">
            <v>115188</v>
          </cell>
        </row>
        <row r="1367">
          <cell r="A1367">
            <v>115191</v>
          </cell>
        </row>
        <row r="1368">
          <cell r="A1368">
            <v>115210</v>
          </cell>
        </row>
        <row r="1369">
          <cell r="A1369">
            <v>115224</v>
          </cell>
        </row>
        <row r="1370">
          <cell r="A1370">
            <v>115241</v>
          </cell>
        </row>
        <row r="1371">
          <cell r="A1371">
            <v>115247</v>
          </cell>
        </row>
        <row r="1372">
          <cell r="A1372">
            <v>115266</v>
          </cell>
        </row>
        <row r="1373">
          <cell r="A1373">
            <v>115310</v>
          </cell>
        </row>
        <row r="1374">
          <cell r="A1374">
            <v>115316</v>
          </cell>
        </row>
        <row r="1375">
          <cell r="A1375">
            <v>115319</v>
          </cell>
        </row>
        <row r="1376">
          <cell r="A1376">
            <v>115330</v>
          </cell>
        </row>
        <row r="1377">
          <cell r="A1377">
            <v>115351</v>
          </cell>
        </row>
        <row r="1378">
          <cell r="A1378">
            <v>115429</v>
          </cell>
        </row>
        <row r="1379">
          <cell r="A1379">
            <v>115447</v>
          </cell>
        </row>
        <row r="1380">
          <cell r="A1380">
            <v>115449</v>
          </cell>
        </row>
        <row r="1381">
          <cell r="A1381">
            <v>115487</v>
          </cell>
        </row>
        <row r="1382">
          <cell r="A1382">
            <v>115496</v>
          </cell>
        </row>
        <row r="1383">
          <cell r="A1383">
            <v>115540</v>
          </cell>
        </row>
        <row r="1384">
          <cell r="A1384">
            <v>115559</v>
          </cell>
        </row>
        <row r="1385">
          <cell r="A1385">
            <v>115587</v>
          </cell>
        </row>
        <row r="1386">
          <cell r="A1386">
            <v>115602</v>
          </cell>
        </row>
        <row r="1387">
          <cell r="A1387">
            <v>115656</v>
          </cell>
        </row>
        <row r="1388">
          <cell r="A1388">
            <v>115746</v>
          </cell>
        </row>
        <row r="1389">
          <cell r="A1389">
            <v>115803</v>
          </cell>
        </row>
        <row r="1390">
          <cell r="A1390">
            <v>115849</v>
          </cell>
        </row>
        <row r="1391">
          <cell r="A1391">
            <v>115860</v>
          </cell>
        </row>
        <row r="1392">
          <cell r="A1392">
            <v>115922</v>
          </cell>
        </row>
        <row r="1393">
          <cell r="A1393">
            <v>116044</v>
          </cell>
        </row>
        <row r="1394">
          <cell r="A1394">
            <v>116066</v>
          </cell>
        </row>
        <row r="1395">
          <cell r="A1395">
            <v>116178</v>
          </cell>
        </row>
        <row r="1396">
          <cell r="A1396">
            <v>116214</v>
          </cell>
        </row>
        <row r="1397">
          <cell r="A1397">
            <v>116227</v>
          </cell>
        </row>
        <row r="1398">
          <cell r="A1398">
            <v>116248</v>
          </cell>
        </row>
        <row r="1399">
          <cell r="A1399">
            <v>116253</v>
          </cell>
        </row>
        <row r="1400">
          <cell r="A1400">
            <v>116281</v>
          </cell>
        </row>
        <row r="1401">
          <cell r="A1401">
            <v>116318</v>
          </cell>
        </row>
        <row r="1402">
          <cell r="A1402">
            <v>116324</v>
          </cell>
        </row>
        <row r="1403">
          <cell r="A1403">
            <v>116406</v>
          </cell>
        </row>
        <row r="1404">
          <cell r="A1404">
            <v>116423</v>
          </cell>
        </row>
        <row r="1405">
          <cell r="A1405">
            <v>116438</v>
          </cell>
        </row>
        <row r="1406">
          <cell r="A1406">
            <v>116454</v>
          </cell>
        </row>
        <row r="1407">
          <cell r="A1407">
            <v>116558</v>
          </cell>
        </row>
        <row r="1408">
          <cell r="A1408">
            <v>116577</v>
          </cell>
        </row>
        <row r="1409">
          <cell r="A1409">
            <v>116585</v>
          </cell>
        </row>
        <row r="1410">
          <cell r="A1410">
            <v>116586</v>
          </cell>
        </row>
        <row r="1411">
          <cell r="A1411">
            <v>116594</v>
          </cell>
        </row>
        <row r="1412">
          <cell r="A1412">
            <v>116609</v>
          </cell>
        </row>
        <row r="1413">
          <cell r="A1413">
            <v>116618</v>
          </cell>
        </row>
        <row r="1414">
          <cell r="A1414">
            <v>116623</v>
          </cell>
        </row>
        <row r="1415">
          <cell r="A1415">
            <v>116688</v>
          </cell>
        </row>
        <row r="1416">
          <cell r="A1416">
            <v>116765</v>
          </cell>
        </row>
        <row r="1417">
          <cell r="A1417">
            <v>116782</v>
          </cell>
        </row>
        <row r="1418">
          <cell r="A1418">
            <v>116825</v>
          </cell>
        </row>
        <row r="1419">
          <cell r="A1419">
            <v>116888</v>
          </cell>
        </row>
        <row r="1420">
          <cell r="A1420">
            <v>116914</v>
          </cell>
        </row>
        <row r="1421">
          <cell r="A1421">
            <v>116982</v>
          </cell>
        </row>
        <row r="1422">
          <cell r="A1422">
            <v>116998</v>
          </cell>
        </row>
        <row r="1423">
          <cell r="A1423">
            <v>117006</v>
          </cell>
        </row>
        <row r="1424">
          <cell r="A1424">
            <v>117019</v>
          </cell>
        </row>
        <row r="1425">
          <cell r="A1425">
            <v>117028</v>
          </cell>
        </row>
        <row r="1426">
          <cell r="A1426">
            <v>117036</v>
          </cell>
        </row>
        <row r="1427">
          <cell r="A1427">
            <v>117053</v>
          </cell>
        </row>
        <row r="1428">
          <cell r="A1428">
            <v>117082</v>
          </cell>
        </row>
        <row r="1429">
          <cell r="A1429">
            <v>117095</v>
          </cell>
        </row>
        <row r="1430">
          <cell r="A1430">
            <v>117113</v>
          </cell>
        </row>
        <row r="1431">
          <cell r="A1431">
            <v>117125</v>
          </cell>
        </row>
        <row r="1432">
          <cell r="A1432">
            <v>117140</v>
          </cell>
        </row>
        <row r="1433">
          <cell r="A1433">
            <v>117141</v>
          </cell>
        </row>
        <row r="1434">
          <cell r="A1434">
            <v>117142</v>
          </cell>
        </row>
        <row r="1435">
          <cell r="A1435">
            <v>117151</v>
          </cell>
        </row>
        <row r="1436">
          <cell r="A1436">
            <v>117152</v>
          </cell>
        </row>
        <row r="1437">
          <cell r="A1437">
            <v>117160</v>
          </cell>
        </row>
        <row r="1438">
          <cell r="A1438">
            <v>117168</v>
          </cell>
        </row>
        <row r="1439">
          <cell r="A1439">
            <v>117187</v>
          </cell>
        </row>
        <row r="1440">
          <cell r="A1440">
            <v>117189</v>
          </cell>
        </row>
        <row r="1441">
          <cell r="A1441">
            <v>117192</v>
          </cell>
        </row>
        <row r="1442">
          <cell r="A1442">
            <v>117267</v>
          </cell>
        </row>
        <row r="1443">
          <cell r="A1443">
            <v>117308</v>
          </cell>
        </row>
        <row r="1444">
          <cell r="A1444">
            <v>117318</v>
          </cell>
        </row>
        <row r="1445">
          <cell r="A1445">
            <v>117323</v>
          </cell>
        </row>
        <row r="1446">
          <cell r="A1446">
            <v>117327</v>
          </cell>
        </row>
        <row r="1447">
          <cell r="A1447">
            <v>117331</v>
          </cell>
        </row>
        <row r="1448">
          <cell r="A1448">
            <v>117392</v>
          </cell>
        </row>
        <row r="1449">
          <cell r="A1449">
            <v>117397</v>
          </cell>
        </row>
        <row r="1450">
          <cell r="A1450">
            <v>117409</v>
          </cell>
        </row>
        <row r="1451">
          <cell r="A1451">
            <v>117428</v>
          </cell>
        </row>
        <row r="1452">
          <cell r="A1452">
            <v>117441</v>
          </cell>
        </row>
        <row r="1453">
          <cell r="A1453">
            <v>117483</v>
          </cell>
        </row>
        <row r="1454">
          <cell r="A1454">
            <v>117502</v>
          </cell>
        </row>
        <row r="1455">
          <cell r="A1455">
            <v>117513</v>
          </cell>
        </row>
        <row r="1456">
          <cell r="A1456">
            <v>117573</v>
          </cell>
        </row>
        <row r="1457">
          <cell r="A1457">
            <v>117589</v>
          </cell>
        </row>
        <row r="1458">
          <cell r="A1458">
            <v>117609</v>
          </cell>
        </row>
        <row r="1459">
          <cell r="A1459">
            <v>117616</v>
          </cell>
        </row>
        <row r="1460">
          <cell r="A1460">
            <v>117623</v>
          </cell>
        </row>
        <row r="1461">
          <cell r="A1461">
            <v>117637</v>
          </cell>
        </row>
        <row r="1462">
          <cell r="A1462">
            <v>117649</v>
          </cell>
        </row>
        <row r="1463">
          <cell r="A1463">
            <v>117663</v>
          </cell>
        </row>
        <row r="1464">
          <cell r="A1464">
            <v>117692</v>
          </cell>
        </row>
        <row r="1465">
          <cell r="A1465">
            <v>117694</v>
          </cell>
        </row>
        <row r="1466">
          <cell r="A1466">
            <v>117698</v>
          </cell>
        </row>
        <row r="1467">
          <cell r="A1467">
            <v>117712</v>
          </cell>
        </row>
        <row r="1468">
          <cell r="A1468">
            <v>117745</v>
          </cell>
        </row>
        <row r="1469">
          <cell r="A1469">
            <v>117788</v>
          </cell>
        </row>
        <row r="1470">
          <cell r="A1470">
            <v>117790</v>
          </cell>
        </row>
        <row r="1471">
          <cell r="A1471">
            <v>117801</v>
          </cell>
        </row>
        <row r="1472">
          <cell r="A1472">
            <v>117811</v>
          </cell>
        </row>
        <row r="1473">
          <cell r="A1473">
            <v>117831</v>
          </cell>
        </row>
        <row r="1474">
          <cell r="A1474">
            <v>117841</v>
          </cell>
        </row>
        <row r="1475">
          <cell r="A1475">
            <v>117863</v>
          </cell>
        </row>
        <row r="1476">
          <cell r="A1476">
            <v>117872</v>
          </cell>
        </row>
        <row r="1477">
          <cell r="A1477">
            <v>117876</v>
          </cell>
        </row>
        <row r="1478">
          <cell r="A1478">
            <v>117892</v>
          </cell>
        </row>
        <row r="1479">
          <cell r="A1479">
            <v>117894</v>
          </cell>
        </row>
        <row r="1480">
          <cell r="A1480">
            <v>117904</v>
          </cell>
        </row>
        <row r="1481">
          <cell r="A1481">
            <v>117906</v>
          </cell>
        </row>
        <row r="1482">
          <cell r="A1482">
            <v>117940</v>
          </cell>
        </row>
        <row r="1483">
          <cell r="A1483">
            <v>117971</v>
          </cell>
        </row>
        <row r="1484">
          <cell r="A1484">
            <v>117984</v>
          </cell>
        </row>
        <row r="1485">
          <cell r="A1485">
            <v>117999</v>
          </cell>
        </row>
        <row r="1486">
          <cell r="A1486">
            <v>118010</v>
          </cell>
        </row>
        <row r="1487">
          <cell r="A1487">
            <v>118014</v>
          </cell>
        </row>
        <row r="1488">
          <cell r="A1488">
            <v>118018</v>
          </cell>
        </row>
        <row r="1489">
          <cell r="A1489">
            <v>118025</v>
          </cell>
        </row>
        <row r="1490">
          <cell r="A1490">
            <v>118062</v>
          </cell>
        </row>
        <row r="1491">
          <cell r="A1491">
            <v>118085</v>
          </cell>
        </row>
        <row r="1492">
          <cell r="A1492">
            <v>118106</v>
          </cell>
        </row>
        <row r="1493">
          <cell r="A1493">
            <v>118125</v>
          </cell>
        </row>
        <row r="1494">
          <cell r="A1494">
            <v>118163</v>
          </cell>
        </row>
        <row r="1495">
          <cell r="A1495">
            <v>118194</v>
          </cell>
        </row>
        <row r="1496">
          <cell r="A1496">
            <v>118206</v>
          </cell>
        </row>
        <row r="1497">
          <cell r="A1497">
            <v>118209</v>
          </cell>
        </row>
        <row r="1498">
          <cell r="A1498">
            <v>118228</v>
          </cell>
        </row>
        <row r="1499">
          <cell r="A1499">
            <v>118234</v>
          </cell>
        </row>
        <row r="1500">
          <cell r="A1500">
            <v>118239</v>
          </cell>
        </row>
        <row r="1501">
          <cell r="A1501">
            <v>118251</v>
          </cell>
        </row>
        <row r="1502">
          <cell r="A1502">
            <v>118270</v>
          </cell>
        </row>
        <row r="1503">
          <cell r="A1503">
            <v>118312</v>
          </cell>
        </row>
        <row r="1504">
          <cell r="A1504">
            <v>118365</v>
          </cell>
        </row>
        <row r="1505">
          <cell r="A1505">
            <v>118392</v>
          </cell>
        </row>
        <row r="1506">
          <cell r="A1506">
            <v>118407</v>
          </cell>
        </row>
        <row r="1507">
          <cell r="A1507">
            <v>118419</v>
          </cell>
        </row>
        <row r="1508">
          <cell r="A1508">
            <v>118540</v>
          </cell>
        </row>
        <row r="1509">
          <cell r="A1509">
            <v>118560</v>
          </cell>
        </row>
        <row r="1510">
          <cell r="A1510">
            <v>118573</v>
          </cell>
        </row>
        <row r="1511">
          <cell r="A1511">
            <v>118582</v>
          </cell>
        </row>
        <row r="1512">
          <cell r="A1512">
            <v>118590</v>
          </cell>
        </row>
        <row r="1513">
          <cell r="A1513">
            <v>118591</v>
          </cell>
        </row>
        <row r="1514">
          <cell r="A1514">
            <v>118598</v>
          </cell>
        </row>
        <row r="1515">
          <cell r="A1515">
            <v>118607</v>
          </cell>
        </row>
        <row r="1516">
          <cell r="A1516">
            <v>118618</v>
          </cell>
        </row>
        <row r="1517">
          <cell r="A1517">
            <v>118634</v>
          </cell>
        </row>
        <row r="1518">
          <cell r="A1518">
            <v>118641</v>
          </cell>
        </row>
        <row r="1519">
          <cell r="A1519">
            <v>118643</v>
          </cell>
        </row>
        <row r="1520">
          <cell r="A1520">
            <v>118653</v>
          </cell>
        </row>
        <row r="1521">
          <cell r="A1521">
            <v>118665</v>
          </cell>
        </row>
        <row r="1522">
          <cell r="A1522">
            <v>118671</v>
          </cell>
        </row>
        <row r="1523">
          <cell r="A1523">
            <v>118678</v>
          </cell>
        </row>
        <row r="1524">
          <cell r="A1524">
            <v>118688</v>
          </cell>
        </row>
        <row r="1525">
          <cell r="A1525">
            <v>118693</v>
          </cell>
        </row>
        <row r="1526">
          <cell r="A1526">
            <v>118698</v>
          </cell>
        </row>
        <row r="1527">
          <cell r="A1527">
            <v>118700</v>
          </cell>
        </row>
        <row r="1528">
          <cell r="A1528">
            <v>118701</v>
          </cell>
        </row>
        <row r="1529">
          <cell r="A1529">
            <v>118703</v>
          </cell>
        </row>
        <row r="1530">
          <cell r="A1530">
            <v>118708</v>
          </cell>
        </row>
        <row r="1531">
          <cell r="A1531">
            <v>118716</v>
          </cell>
        </row>
        <row r="1532">
          <cell r="A1532">
            <v>118717</v>
          </cell>
        </row>
        <row r="1533">
          <cell r="A1533">
            <v>118735</v>
          </cell>
        </row>
        <row r="1534">
          <cell r="A1534">
            <v>118738</v>
          </cell>
        </row>
        <row r="1535">
          <cell r="A1535">
            <v>118747</v>
          </cell>
        </row>
        <row r="1536">
          <cell r="A1536">
            <v>118755</v>
          </cell>
        </row>
        <row r="1537">
          <cell r="A1537">
            <v>118761</v>
          </cell>
        </row>
        <row r="1538">
          <cell r="A1538">
            <v>118766</v>
          </cell>
        </row>
        <row r="1539">
          <cell r="A1539">
            <v>118792</v>
          </cell>
        </row>
        <row r="1540">
          <cell r="A1540">
            <v>118799</v>
          </cell>
        </row>
        <row r="1541">
          <cell r="A1541">
            <v>118802</v>
          </cell>
        </row>
        <row r="1542">
          <cell r="A1542">
            <v>118818</v>
          </cell>
        </row>
        <row r="1543">
          <cell r="A1543">
            <v>118822</v>
          </cell>
        </row>
        <row r="1544">
          <cell r="A1544">
            <v>118823</v>
          </cell>
        </row>
        <row r="1545">
          <cell r="A1545">
            <v>118826</v>
          </cell>
        </row>
        <row r="1546">
          <cell r="A1546">
            <v>118828</v>
          </cell>
        </row>
        <row r="1547">
          <cell r="A1547">
            <v>118831</v>
          </cell>
        </row>
        <row r="1548">
          <cell r="A1548">
            <v>118833</v>
          </cell>
        </row>
        <row r="1549">
          <cell r="A1549">
            <v>118837</v>
          </cell>
        </row>
        <row r="1550">
          <cell r="A1550">
            <v>118841</v>
          </cell>
        </row>
        <row r="1551">
          <cell r="A1551">
            <v>118873</v>
          </cell>
        </row>
        <row r="1552">
          <cell r="A1552">
            <v>118874</v>
          </cell>
        </row>
        <row r="1553">
          <cell r="A1553">
            <v>118875</v>
          </cell>
        </row>
        <row r="1554">
          <cell r="A1554">
            <v>118886</v>
          </cell>
        </row>
        <row r="1555">
          <cell r="A1555">
            <v>118891</v>
          </cell>
        </row>
        <row r="1556">
          <cell r="A1556">
            <v>118893</v>
          </cell>
        </row>
        <row r="1557">
          <cell r="A1557">
            <v>118903</v>
          </cell>
        </row>
        <row r="1558">
          <cell r="A1558">
            <v>118905</v>
          </cell>
        </row>
        <row r="1559">
          <cell r="A1559">
            <v>118916</v>
          </cell>
        </row>
        <row r="1560">
          <cell r="A1560">
            <v>118917</v>
          </cell>
        </row>
        <row r="1561">
          <cell r="A1561">
            <v>118926</v>
          </cell>
        </row>
        <row r="1562">
          <cell r="A1562">
            <v>118927</v>
          </cell>
        </row>
        <row r="1563">
          <cell r="A1563">
            <v>118931</v>
          </cell>
        </row>
        <row r="1564">
          <cell r="A1564">
            <v>118945</v>
          </cell>
        </row>
        <row r="1565">
          <cell r="A1565">
            <v>118957</v>
          </cell>
        </row>
        <row r="1566">
          <cell r="A1566">
            <v>118974</v>
          </cell>
        </row>
        <row r="1567">
          <cell r="A1567">
            <v>118982</v>
          </cell>
        </row>
        <row r="1568">
          <cell r="A1568">
            <v>118984</v>
          </cell>
        </row>
        <row r="1569">
          <cell r="A1569">
            <v>118988</v>
          </cell>
        </row>
        <row r="1570">
          <cell r="A1570">
            <v>119002</v>
          </cell>
        </row>
        <row r="1571">
          <cell r="A1571">
            <v>119005</v>
          </cell>
        </row>
        <row r="1572">
          <cell r="A1572">
            <v>119017</v>
          </cell>
        </row>
        <row r="1573">
          <cell r="A1573">
            <v>119021</v>
          </cell>
        </row>
        <row r="1574">
          <cell r="A1574">
            <v>119028</v>
          </cell>
        </row>
        <row r="1575">
          <cell r="A1575">
            <v>119034</v>
          </cell>
        </row>
        <row r="1576">
          <cell r="A1576">
            <v>119037</v>
          </cell>
        </row>
        <row r="1577">
          <cell r="A1577">
            <v>119043</v>
          </cell>
        </row>
        <row r="1578">
          <cell r="A1578">
            <v>119049</v>
          </cell>
        </row>
        <row r="1579">
          <cell r="A1579">
            <v>119051</v>
          </cell>
        </row>
        <row r="1580">
          <cell r="A1580">
            <v>119057</v>
          </cell>
        </row>
        <row r="1581">
          <cell r="A1581">
            <v>119071</v>
          </cell>
        </row>
        <row r="1582">
          <cell r="A1582">
            <v>119072</v>
          </cell>
        </row>
        <row r="1583">
          <cell r="A1583">
            <v>119076</v>
          </cell>
        </row>
        <row r="1584">
          <cell r="A1584">
            <v>119099</v>
          </cell>
        </row>
        <row r="1585">
          <cell r="A1585">
            <v>119107</v>
          </cell>
        </row>
        <row r="1586">
          <cell r="A1586">
            <v>119111</v>
          </cell>
        </row>
        <row r="1587">
          <cell r="A1587">
            <v>119129</v>
          </cell>
        </row>
        <row r="1588">
          <cell r="A1588">
            <v>119130</v>
          </cell>
        </row>
        <row r="1589">
          <cell r="A1589">
            <v>119148</v>
          </cell>
        </row>
        <row r="1590">
          <cell r="A1590">
            <v>119152</v>
          </cell>
        </row>
        <row r="1591">
          <cell r="A1591">
            <v>119159</v>
          </cell>
        </row>
        <row r="1592">
          <cell r="A1592">
            <v>119162</v>
          </cell>
        </row>
        <row r="1593">
          <cell r="A1593">
            <v>119179</v>
          </cell>
        </row>
        <row r="1594">
          <cell r="A1594">
            <v>119188</v>
          </cell>
        </row>
        <row r="1595">
          <cell r="A1595">
            <v>119192</v>
          </cell>
        </row>
        <row r="1596">
          <cell r="A1596">
            <v>119216</v>
          </cell>
        </row>
        <row r="1597">
          <cell r="A1597">
            <v>119219</v>
          </cell>
        </row>
        <row r="1598">
          <cell r="A1598">
            <v>119221</v>
          </cell>
        </row>
        <row r="1599">
          <cell r="A1599">
            <v>119234</v>
          </cell>
        </row>
        <row r="1600">
          <cell r="A1600">
            <v>119235</v>
          </cell>
        </row>
        <row r="1601">
          <cell r="A1601">
            <v>119239</v>
          </cell>
        </row>
        <row r="1602">
          <cell r="A1602">
            <v>119249</v>
          </cell>
        </row>
        <row r="1603">
          <cell r="A1603">
            <v>119250</v>
          </cell>
        </row>
        <row r="1604">
          <cell r="A1604">
            <v>119251</v>
          </cell>
        </row>
        <row r="1605">
          <cell r="A1605">
            <v>119261</v>
          </cell>
        </row>
        <row r="1606">
          <cell r="A1606">
            <v>119271</v>
          </cell>
        </row>
        <row r="1607">
          <cell r="A1607">
            <v>119285</v>
          </cell>
        </row>
        <row r="1608">
          <cell r="A1608">
            <v>119287</v>
          </cell>
        </row>
        <row r="1609">
          <cell r="A1609">
            <v>119291</v>
          </cell>
        </row>
        <row r="1610">
          <cell r="A1610">
            <v>119296</v>
          </cell>
        </row>
        <row r="1611">
          <cell r="A1611">
            <v>119319</v>
          </cell>
        </row>
        <row r="1612">
          <cell r="A1612">
            <v>119333</v>
          </cell>
        </row>
        <row r="1613">
          <cell r="A1613">
            <v>119346</v>
          </cell>
        </row>
        <row r="1614">
          <cell r="A1614">
            <v>119355</v>
          </cell>
        </row>
        <row r="1615">
          <cell r="A1615">
            <v>119362</v>
          </cell>
        </row>
        <row r="1616">
          <cell r="A1616">
            <v>119365</v>
          </cell>
        </row>
        <row r="1617">
          <cell r="A1617">
            <v>119372</v>
          </cell>
        </row>
        <row r="1618">
          <cell r="A1618">
            <v>119379</v>
          </cell>
        </row>
        <row r="1619">
          <cell r="A1619">
            <v>119383</v>
          </cell>
        </row>
        <row r="1620">
          <cell r="A1620">
            <v>119385</v>
          </cell>
        </row>
        <row r="1621">
          <cell r="A1621">
            <v>119387</v>
          </cell>
        </row>
        <row r="1622">
          <cell r="A1622">
            <v>119388</v>
          </cell>
        </row>
        <row r="1623">
          <cell r="A1623">
            <v>119399</v>
          </cell>
        </row>
        <row r="1624">
          <cell r="A1624">
            <v>119400</v>
          </cell>
        </row>
        <row r="1625">
          <cell r="A1625">
            <v>119403</v>
          </cell>
        </row>
        <row r="1626">
          <cell r="A1626">
            <v>119414</v>
          </cell>
        </row>
        <row r="1627">
          <cell r="A1627">
            <v>119429</v>
          </cell>
        </row>
        <row r="1628">
          <cell r="A1628">
            <v>119444</v>
          </cell>
        </row>
        <row r="1629">
          <cell r="A1629">
            <v>119449</v>
          </cell>
        </row>
        <row r="1630">
          <cell r="A1630">
            <v>119465</v>
          </cell>
        </row>
        <row r="1631">
          <cell r="A1631">
            <v>119475</v>
          </cell>
        </row>
        <row r="1632">
          <cell r="A1632">
            <v>119478</v>
          </cell>
        </row>
        <row r="1633">
          <cell r="A1633">
            <v>119480</v>
          </cell>
        </row>
        <row r="1634">
          <cell r="A1634">
            <v>119514</v>
          </cell>
        </row>
        <row r="1635">
          <cell r="A1635">
            <v>119524</v>
          </cell>
        </row>
        <row r="1636">
          <cell r="A1636">
            <v>119530</v>
          </cell>
        </row>
        <row r="1637">
          <cell r="A1637">
            <v>119531</v>
          </cell>
        </row>
        <row r="1638">
          <cell r="A1638">
            <v>119534</v>
          </cell>
        </row>
        <row r="1639">
          <cell r="A1639">
            <v>119542</v>
          </cell>
        </row>
        <row r="1640">
          <cell r="A1640">
            <v>119544</v>
          </cell>
        </row>
        <row r="1641">
          <cell r="A1641">
            <v>119563</v>
          </cell>
        </row>
        <row r="1642">
          <cell r="A1642">
            <v>119582</v>
          </cell>
        </row>
        <row r="1643">
          <cell r="A1643">
            <v>119615</v>
          </cell>
        </row>
        <row r="1644">
          <cell r="A1644">
            <v>119625</v>
          </cell>
        </row>
        <row r="1645">
          <cell r="A1645">
            <v>119637</v>
          </cell>
        </row>
        <row r="1646">
          <cell r="A1646">
            <v>119645</v>
          </cell>
        </row>
        <row r="1647">
          <cell r="A1647">
            <v>119647</v>
          </cell>
        </row>
        <row r="1648">
          <cell r="A1648">
            <v>119652</v>
          </cell>
        </row>
        <row r="1649">
          <cell r="A1649">
            <v>119665</v>
          </cell>
        </row>
        <row r="1650">
          <cell r="A1650">
            <v>119689</v>
          </cell>
        </row>
        <row r="1651">
          <cell r="A1651">
            <v>119691</v>
          </cell>
        </row>
        <row r="1652">
          <cell r="A1652">
            <v>119693</v>
          </cell>
        </row>
        <row r="1653">
          <cell r="A1653">
            <v>119697</v>
          </cell>
        </row>
        <row r="1654">
          <cell r="A1654">
            <v>119707</v>
          </cell>
        </row>
        <row r="1655">
          <cell r="A1655">
            <v>119709</v>
          </cell>
        </row>
        <row r="1656">
          <cell r="A1656">
            <v>119716</v>
          </cell>
        </row>
        <row r="1657">
          <cell r="A1657">
            <v>119719</v>
          </cell>
        </row>
        <row r="1658">
          <cell r="A1658">
            <v>119741</v>
          </cell>
        </row>
        <row r="1659">
          <cell r="A1659">
            <v>119742</v>
          </cell>
        </row>
        <row r="1660">
          <cell r="A1660">
            <v>119750</v>
          </cell>
        </row>
        <row r="1661">
          <cell r="A1661">
            <v>119758</v>
          </cell>
        </row>
        <row r="1662">
          <cell r="A1662">
            <v>119763</v>
          </cell>
        </row>
        <row r="1663">
          <cell r="A1663">
            <v>119781</v>
          </cell>
        </row>
        <row r="1664">
          <cell r="A1664">
            <v>119785</v>
          </cell>
        </row>
        <row r="1665">
          <cell r="A1665">
            <v>119786</v>
          </cell>
        </row>
        <row r="1666">
          <cell r="A1666">
            <v>119797</v>
          </cell>
        </row>
        <row r="1667">
          <cell r="A1667">
            <v>119803</v>
          </cell>
        </row>
        <row r="1668">
          <cell r="A1668">
            <v>119804</v>
          </cell>
        </row>
        <row r="1669">
          <cell r="A1669">
            <v>119812</v>
          </cell>
        </row>
        <row r="1670">
          <cell r="A1670">
            <v>119826</v>
          </cell>
        </row>
        <row r="1671">
          <cell r="A1671">
            <v>119829</v>
          </cell>
        </row>
        <row r="1672">
          <cell r="A1672">
            <v>119838</v>
          </cell>
        </row>
        <row r="1673">
          <cell r="A1673">
            <v>119850</v>
          </cell>
        </row>
        <row r="1674">
          <cell r="A1674">
            <v>119855</v>
          </cell>
        </row>
        <row r="1675">
          <cell r="A1675">
            <v>119871</v>
          </cell>
        </row>
        <row r="1676">
          <cell r="A1676">
            <v>119885</v>
          </cell>
        </row>
        <row r="1677">
          <cell r="A1677">
            <v>119896</v>
          </cell>
        </row>
        <row r="1678">
          <cell r="A1678">
            <v>119900</v>
          </cell>
        </row>
        <row r="1679">
          <cell r="A1679">
            <v>119902</v>
          </cell>
        </row>
        <row r="1680">
          <cell r="A1680">
            <v>119906</v>
          </cell>
        </row>
        <row r="1681">
          <cell r="A1681">
            <v>119915</v>
          </cell>
        </row>
        <row r="1682">
          <cell r="A1682">
            <v>119933</v>
          </cell>
        </row>
        <row r="1683">
          <cell r="A1683">
            <v>119940</v>
          </cell>
        </row>
        <row r="1684">
          <cell r="A1684">
            <v>119941</v>
          </cell>
        </row>
        <row r="1685">
          <cell r="A1685">
            <v>119942</v>
          </cell>
        </row>
        <row r="1686">
          <cell r="A1686">
            <v>119981</v>
          </cell>
        </row>
        <row r="1687">
          <cell r="A1687">
            <v>120005</v>
          </cell>
        </row>
        <row r="1688">
          <cell r="A1688">
            <v>120023</v>
          </cell>
        </row>
        <row r="1689">
          <cell r="A1689">
            <v>120025</v>
          </cell>
        </row>
        <row r="1690">
          <cell r="A1690">
            <v>120030</v>
          </cell>
        </row>
        <row r="1691">
          <cell r="A1691">
            <v>120031</v>
          </cell>
        </row>
        <row r="1692">
          <cell r="A1692">
            <v>120041</v>
          </cell>
        </row>
        <row r="1693">
          <cell r="A1693">
            <v>120042</v>
          </cell>
        </row>
        <row r="1694">
          <cell r="A1694">
            <v>120051</v>
          </cell>
        </row>
        <row r="1695">
          <cell r="A1695">
            <v>120056</v>
          </cell>
        </row>
        <row r="1696">
          <cell r="A1696">
            <v>120057</v>
          </cell>
        </row>
        <row r="1697">
          <cell r="A1697">
            <v>120059</v>
          </cell>
        </row>
        <row r="1698">
          <cell r="A1698">
            <v>120066</v>
          </cell>
        </row>
        <row r="1699">
          <cell r="A1699">
            <v>120075</v>
          </cell>
        </row>
        <row r="1700">
          <cell r="A1700">
            <v>120097</v>
          </cell>
        </row>
        <row r="1701">
          <cell r="A1701">
            <v>120098</v>
          </cell>
        </row>
        <row r="1702">
          <cell r="A1702">
            <v>120102</v>
          </cell>
        </row>
        <row r="1703">
          <cell r="A1703">
            <v>120105</v>
          </cell>
        </row>
        <row r="1704">
          <cell r="A1704">
            <v>120111</v>
          </cell>
        </row>
        <row r="1705">
          <cell r="A1705">
            <v>120113</v>
          </cell>
        </row>
        <row r="1706">
          <cell r="A1706">
            <v>120120</v>
          </cell>
        </row>
        <row r="1707">
          <cell r="A1707">
            <v>120126</v>
          </cell>
        </row>
        <row r="1708">
          <cell r="A1708">
            <v>120145</v>
          </cell>
        </row>
        <row r="1709">
          <cell r="A1709">
            <v>120156</v>
          </cell>
        </row>
        <row r="1710">
          <cell r="A1710">
            <v>120177</v>
          </cell>
        </row>
        <row r="1711">
          <cell r="A1711">
            <v>120193</v>
          </cell>
        </row>
        <row r="1712">
          <cell r="A1712">
            <v>120195</v>
          </cell>
        </row>
        <row r="1713">
          <cell r="A1713">
            <v>120211</v>
          </cell>
        </row>
        <row r="1714">
          <cell r="A1714">
            <v>120213</v>
          </cell>
        </row>
        <row r="1715">
          <cell r="A1715">
            <v>120219</v>
          </cell>
        </row>
        <row r="1716">
          <cell r="A1716">
            <v>120223</v>
          </cell>
        </row>
        <row r="1717">
          <cell r="A1717">
            <v>120231</v>
          </cell>
        </row>
        <row r="1718">
          <cell r="A1718">
            <v>120259</v>
          </cell>
        </row>
        <row r="1719">
          <cell r="A1719">
            <v>120262</v>
          </cell>
        </row>
        <row r="1720">
          <cell r="A1720">
            <v>120263</v>
          </cell>
        </row>
        <row r="1721">
          <cell r="A1721">
            <v>120275</v>
          </cell>
        </row>
        <row r="1722">
          <cell r="A1722">
            <v>120280</v>
          </cell>
        </row>
        <row r="1723">
          <cell r="A1723">
            <v>120285</v>
          </cell>
        </row>
        <row r="1724">
          <cell r="A1724">
            <v>120286</v>
          </cell>
        </row>
        <row r="1725">
          <cell r="A1725">
            <v>120298</v>
          </cell>
        </row>
        <row r="1726">
          <cell r="A1726">
            <v>120301</v>
          </cell>
        </row>
        <row r="1727">
          <cell r="A1727">
            <v>120311</v>
          </cell>
        </row>
        <row r="1728">
          <cell r="A1728">
            <v>120312</v>
          </cell>
        </row>
        <row r="1729">
          <cell r="A1729">
            <v>120345</v>
          </cell>
        </row>
        <row r="1730">
          <cell r="A1730">
            <v>120348</v>
          </cell>
        </row>
        <row r="1731">
          <cell r="A1731">
            <v>120352</v>
          </cell>
        </row>
        <row r="1732">
          <cell r="A1732">
            <v>120353</v>
          </cell>
        </row>
        <row r="1733">
          <cell r="A1733">
            <v>120357</v>
          </cell>
        </row>
        <row r="1734">
          <cell r="A1734">
            <v>120367</v>
          </cell>
        </row>
        <row r="1735">
          <cell r="A1735">
            <v>120371</v>
          </cell>
        </row>
        <row r="1736">
          <cell r="A1736">
            <v>120391</v>
          </cell>
        </row>
        <row r="1737">
          <cell r="A1737">
            <v>120393</v>
          </cell>
        </row>
        <row r="1738">
          <cell r="A1738">
            <v>120416</v>
          </cell>
        </row>
        <row r="1739">
          <cell r="A1739">
            <v>120420</v>
          </cell>
        </row>
        <row r="1740">
          <cell r="A1740">
            <v>120432</v>
          </cell>
        </row>
        <row r="1741">
          <cell r="A1741">
            <v>120433</v>
          </cell>
        </row>
        <row r="1742">
          <cell r="A1742">
            <v>120436</v>
          </cell>
        </row>
        <row r="1743">
          <cell r="A1743">
            <v>120440</v>
          </cell>
        </row>
        <row r="1744">
          <cell r="A1744">
            <v>120443</v>
          </cell>
        </row>
        <row r="1745">
          <cell r="A1745">
            <v>120453</v>
          </cell>
        </row>
        <row r="1746">
          <cell r="A1746">
            <v>120457</v>
          </cell>
        </row>
        <row r="1747">
          <cell r="A1747">
            <v>120459</v>
          </cell>
        </row>
        <row r="1748">
          <cell r="A1748">
            <v>120466</v>
          </cell>
        </row>
        <row r="1749">
          <cell r="A1749">
            <v>120475</v>
          </cell>
        </row>
        <row r="1750">
          <cell r="A1750">
            <v>120482</v>
          </cell>
        </row>
        <row r="1751">
          <cell r="A1751">
            <v>120490</v>
          </cell>
        </row>
        <row r="1752">
          <cell r="A1752">
            <v>120506</v>
          </cell>
        </row>
        <row r="1753">
          <cell r="A1753">
            <v>120530</v>
          </cell>
        </row>
        <row r="1754">
          <cell r="A1754">
            <v>120535</v>
          </cell>
        </row>
        <row r="1755">
          <cell r="A1755">
            <v>120536</v>
          </cell>
        </row>
        <row r="1756">
          <cell r="A1756">
            <v>120538</v>
          </cell>
        </row>
        <row r="1757">
          <cell r="A1757">
            <v>120546</v>
          </cell>
        </row>
        <row r="1758">
          <cell r="A1758">
            <v>120547</v>
          </cell>
        </row>
        <row r="1759">
          <cell r="A1759">
            <v>120554</v>
          </cell>
        </row>
        <row r="1760">
          <cell r="A1760">
            <v>120555</v>
          </cell>
        </row>
        <row r="1761">
          <cell r="A1761">
            <v>120569</v>
          </cell>
        </row>
        <row r="1762">
          <cell r="A1762">
            <v>120570</v>
          </cell>
        </row>
        <row r="1763">
          <cell r="A1763">
            <v>120576</v>
          </cell>
        </row>
        <row r="1764">
          <cell r="A1764">
            <v>120586</v>
          </cell>
        </row>
        <row r="1765">
          <cell r="A1765">
            <v>120591</v>
          </cell>
        </row>
        <row r="1766">
          <cell r="A1766">
            <v>120593</v>
          </cell>
        </row>
        <row r="1767">
          <cell r="A1767">
            <v>120596</v>
          </cell>
        </row>
        <row r="1768">
          <cell r="A1768">
            <v>120606</v>
          </cell>
        </row>
        <row r="1769">
          <cell r="A1769">
            <v>120622</v>
          </cell>
        </row>
        <row r="1770">
          <cell r="A1770">
            <v>120627</v>
          </cell>
        </row>
        <row r="1771">
          <cell r="A1771">
            <v>120637</v>
          </cell>
        </row>
        <row r="1772">
          <cell r="A1772">
            <v>120640</v>
          </cell>
        </row>
        <row r="1773">
          <cell r="A1773">
            <v>120641</v>
          </cell>
        </row>
        <row r="1774">
          <cell r="A1774">
            <v>120643</v>
          </cell>
        </row>
        <row r="1775">
          <cell r="A1775">
            <v>120649</v>
          </cell>
        </row>
        <row r="1776">
          <cell r="A1776">
            <v>120651</v>
          </cell>
        </row>
        <row r="1777">
          <cell r="A1777">
            <v>120655</v>
          </cell>
        </row>
        <row r="1778">
          <cell r="A1778">
            <v>120660</v>
          </cell>
        </row>
        <row r="1779">
          <cell r="A1779">
            <v>120665</v>
          </cell>
        </row>
        <row r="1780">
          <cell r="A1780">
            <v>120668</v>
          </cell>
        </row>
        <row r="1781">
          <cell r="A1781">
            <v>120689</v>
          </cell>
        </row>
        <row r="1782">
          <cell r="A1782">
            <v>120696</v>
          </cell>
        </row>
        <row r="1783">
          <cell r="A1783">
            <v>120697</v>
          </cell>
        </row>
        <row r="1784">
          <cell r="A1784">
            <v>120698</v>
          </cell>
        </row>
        <row r="1785">
          <cell r="A1785">
            <v>120715</v>
          </cell>
        </row>
        <row r="1786">
          <cell r="A1786">
            <v>120716</v>
          </cell>
        </row>
        <row r="1787">
          <cell r="A1787">
            <v>120736</v>
          </cell>
        </row>
        <row r="1788">
          <cell r="A1788">
            <v>120738</v>
          </cell>
        </row>
        <row r="1789">
          <cell r="A1789">
            <v>120754</v>
          </cell>
        </row>
        <row r="1790">
          <cell r="A1790">
            <v>120765</v>
          </cell>
        </row>
        <row r="1791">
          <cell r="A1791">
            <v>120766</v>
          </cell>
        </row>
        <row r="1792">
          <cell r="A1792">
            <v>120767</v>
          </cell>
        </row>
        <row r="1793">
          <cell r="A1793">
            <v>120775</v>
          </cell>
        </row>
        <row r="1794">
          <cell r="A1794">
            <v>120776</v>
          </cell>
        </row>
        <row r="1795">
          <cell r="A1795">
            <v>120781</v>
          </cell>
        </row>
        <row r="1796">
          <cell r="A1796">
            <v>120784</v>
          </cell>
        </row>
        <row r="1797">
          <cell r="A1797">
            <v>120785</v>
          </cell>
        </row>
        <row r="1798">
          <cell r="A1798">
            <v>120787</v>
          </cell>
        </row>
        <row r="1799">
          <cell r="A1799">
            <v>120788</v>
          </cell>
        </row>
        <row r="1800">
          <cell r="A1800">
            <v>120793</v>
          </cell>
        </row>
        <row r="1801">
          <cell r="A1801">
            <v>120798</v>
          </cell>
        </row>
        <row r="1802">
          <cell r="A1802">
            <v>120799</v>
          </cell>
        </row>
        <row r="1803">
          <cell r="A1803">
            <v>120800</v>
          </cell>
        </row>
        <row r="1804">
          <cell r="A1804">
            <v>120804</v>
          </cell>
        </row>
        <row r="1805">
          <cell r="A1805">
            <v>120808</v>
          </cell>
        </row>
        <row r="1806">
          <cell r="A1806">
            <v>120809</v>
          </cell>
        </row>
        <row r="1807">
          <cell r="A1807">
            <v>120810</v>
          </cell>
        </row>
        <row r="1808">
          <cell r="A1808">
            <v>120813</v>
          </cell>
        </row>
        <row r="1809">
          <cell r="A1809">
            <v>120828</v>
          </cell>
        </row>
        <row r="1810">
          <cell r="A1810">
            <v>120845</v>
          </cell>
        </row>
        <row r="1811">
          <cell r="A1811">
            <v>120846</v>
          </cell>
        </row>
        <row r="1812">
          <cell r="A1812">
            <v>120849</v>
          </cell>
        </row>
        <row r="1813">
          <cell r="A1813">
            <v>120850</v>
          </cell>
        </row>
        <row r="1814">
          <cell r="A1814">
            <v>120864</v>
          </cell>
        </row>
        <row r="1815">
          <cell r="A1815">
            <v>120868</v>
          </cell>
        </row>
        <row r="1816">
          <cell r="A1816">
            <v>120869</v>
          </cell>
        </row>
        <row r="1817">
          <cell r="A1817">
            <v>120870</v>
          </cell>
        </row>
        <row r="1818">
          <cell r="A1818">
            <v>120879</v>
          </cell>
        </row>
        <row r="1819">
          <cell r="A1819">
            <v>120881</v>
          </cell>
        </row>
        <row r="1820">
          <cell r="A1820">
            <v>120883</v>
          </cell>
        </row>
        <row r="1821">
          <cell r="A1821">
            <v>120885</v>
          </cell>
        </row>
        <row r="1822">
          <cell r="A1822">
            <v>120886</v>
          </cell>
        </row>
        <row r="1823">
          <cell r="A1823">
            <v>120888</v>
          </cell>
        </row>
        <row r="1824">
          <cell r="A1824">
            <v>120895</v>
          </cell>
        </row>
        <row r="1825">
          <cell r="A1825">
            <v>120899</v>
          </cell>
        </row>
        <row r="1826">
          <cell r="A1826">
            <v>120901</v>
          </cell>
        </row>
        <row r="1827">
          <cell r="A1827">
            <v>120907</v>
          </cell>
        </row>
        <row r="1828">
          <cell r="A1828">
            <v>120911</v>
          </cell>
        </row>
        <row r="1829">
          <cell r="A1829">
            <v>120921</v>
          </cell>
        </row>
        <row r="1830">
          <cell r="A1830">
            <v>120927</v>
          </cell>
        </row>
        <row r="1831">
          <cell r="A1831">
            <v>120929</v>
          </cell>
        </row>
        <row r="1832">
          <cell r="A1832">
            <v>120931</v>
          </cell>
        </row>
        <row r="1833">
          <cell r="A1833">
            <v>120934</v>
          </cell>
        </row>
        <row r="1834">
          <cell r="A1834">
            <v>120939</v>
          </cell>
        </row>
        <row r="1835">
          <cell r="A1835">
            <v>120943</v>
          </cell>
        </row>
        <row r="1836">
          <cell r="A1836">
            <v>120954</v>
          </cell>
        </row>
        <row r="1837">
          <cell r="A1837">
            <v>120966</v>
          </cell>
        </row>
        <row r="1838">
          <cell r="A1838">
            <v>120970</v>
          </cell>
        </row>
        <row r="1839">
          <cell r="A1839">
            <v>120983</v>
          </cell>
        </row>
        <row r="1840">
          <cell r="A1840">
            <v>120987</v>
          </cell>
        </row>
        <row r="1841">
          <cell r="A1841">
            <v>120990</v>
          </cell>
        </row>
        <row r="1842">
          <cell r="A1842">
            <v>120992</v>
          </cell>
        </row>
        <row r="1843">
          <cell r="A1843">
            <v>120996</v>
          </cell>
        </row>
        <row r="1844">
          <cell r="A1844">
            <v>121003</v>
          </cell>
        </row>
        <row r="1845">
          <cell r="A1845">
            <v>121010</v>
          </cell>
        </row>
        <row r="1846">
          <cell r="A1846">
            <v>121022</v>
          </cell>
        </row>
        <row r="1847">
          <cell r="A1847">
            <v>121034</v>
          </cell>
        </row>
        <row r="1848">
          <cell r="A1848">
            <v>121035</v>
          </cell>
        </row>
        <row r="1849">
          <cell r="A1849">
            <v>121038</v>
          </cell>
        </row>
        <row r="1850">
          <cell r="A1850">
            <v>121039</v>
          </cell>
        </row>
        <row r="1851">
          <cell r="A1851">
            <v>121041</v>
          </cell>
        </row>
        <row r="1852">
          <cell r="A1852">
            <v>121050</v>
          </cell>
        </row>
        <row r="1853">
          <cell r="A1853">
            <v>121053</v>
          </cell>
        </row>
        <row r="1854">
          <cell r="A1854">
            <v>121060</v>
          </cell>
        </row>
        <row r="1855">
          <cell r="A1855">
            <v>121074</v>
          </cell>
        </row>
        <row r="1856">
          <cell r="A1856">
            <v>121076</v>
          </cell>
        </row>
        <row r="1857">
          <cell r="A1857">
            <v>121081</v>
          </cell>
        </row>
        <row r="1858">
          <cell r="A1858">
            <v>121102</v>
          </cell>
        </row>
        <row r="1859">
          <cell r="A1859">
            <v>121108</v>
          </cell>
        </row>
        <row r="1860">
          <cell r="A1860">
            <v>121113</v>
          </cell>
        </row>
        <row r="1861">
          <cell r="A1861">
            <v>121150</v>
          </cell>
        </row>
        <row r="1862">
          <cell r="A1862">
            <v>121154</v>
          </cell>
        </row>
        <row r="1863">
          <cell r="A1863">
            <v>121160</v>
          </cell>
        </row>
        <row r="1864">
          <cell r="A1864">
            <v>121177</v>
          </cell>
        </row>
        <row r="1865">
          <cell r="A1865">
            <v>121188</v>
          </cell>
        </row>
        <row r="1866">
          <cell r="A1866">
            <v>121189</v>
          </cell>
        </row>
        <row r="1867">
          <cell r="A1867">
            <v>121206</v>
          </cell>
        </row>
        <row r="1868">
          <cell r="A1868">
            <v>121207</v>
          </cell>
        </row>
        <row r="1869">
          <cell r="A1869">
            <v>121211</v>
          </cell>
        </row>
        <row r="1870">
          <cell r="A1870">
            <v>121213</v>
          </cell>
        </row>
        <row r="1871">
          <cell r="A1871">
            <v>121223</v>
          </cell>
        </row>
        <row r="1872">
          <cell r="A1872">
            <v>121224</v>
          </cell>
        </row>
        <row r="1873">
          <cell r="A1873">
            <v>121232</v>
          </cell>
        </row>
        <row r="1874">
          <cell r="A1874">
            <v>121234</v>
          </cell>
        </row>
        <row r="1875">
          <cell r="A1875">
            <v>121249</v>
          </cell>
        </row>
        <row r="1876">
          <cell r="A1876">
            <v>121262</v>
          </cell>
        </row>
        <row r="1877">
          <cell r="A1877">
            <v>121264</v>
          </cell>
        </row>
        <row r="1878">
          <cell r="A1878">
            <v>121266</v>
          </cell>
        </row>
        <row r="1879">
          <cell r="A1879">
            <v>121271</v>
          </cell>
        </row>
        <row r="1880">
          <cell r="A1880">
            <v>121279</v>
          </cell>
        </row>
        <row r="1881">
          <cell r="A1881">
            <v>121283</v>
          </cell>
        </row>
        <row r="1882">
          <cell r="A1882">
            <v>121292</v>
          </cell>
        </row>
        <row r="1883">
          <cell r="A1883">
            <v>121296</v>
          </cell>
        </row>
        <row r="1884">
          <cell r="A1884">
            <v>121302</v>
          </cell>
        </row>
        <row r="1885">
          <cell r="A1885">
            <v>121304</v>
          </cell>
        </row>
        <row r="1886">
          <cell r="A1886">
            <v>121309</v>
          </cell>
        </row>
        <row r="1887">
          <cell r="A1887">
            <v>121314</v>
          </cell>
        </row>
        <row r="1888">
          <cell r="A1888">
            <v>121319</v>
          </cell>
        </row>
        <row r="1889">
          <cell r="A1889">
            <v>121320</v>
          </cell>
        </row>
        <row r="1890">
          <cell r="A1890">
            <v>121321</v>
          </cell>
        </row>
        <row r="1891">
          <cell r="A1891">
            <v>121322</v>
          </cell>
        </row>
        <row r="1892">
          <cell r="A1892">
            <v>121323</v>
          </cell>
        </row>
        <row r="1893">
          <cell r="A1893">
            <v>121327</v>
          </cell>
        </row>
        <row r="1894">
          <cell r="A1894">
            <v>121331</v>
          </cell>
        </row>
        <row r="1895">
          <cell r="A1895">
            <v>121333</v>
          </cell>
        </row>
        <row r="1896">
          <cell r="A1896">
            <v>121336</v>
          </cell>
        </row>
        <row r="1897">
          <cell r="A1897">
            <v>121338</v>
          </cell>
        </row>
        <row r="1898">
          <cell r="A1898">
            <v>121339</v>
          </cell>
        </row>
        <row r="1899">
          <cell r="A1899">
            <v>121340</v>
          </cell>
        </row>
        <row r="1900">
          <cell r="A1900">
            <v>121342</v>
          </cell>
        </row>
        <row r="1901">
          <cell r="A1901">
            <v>121346</v>
          </cell>
        </row>
        <row r="1902">
          <cell r="A1902">
            <v>121349</v>
          </cell>
        </row>
        <row r="1903">
          <cell r="A1903">
            <v>121353</v>
          </cell>
        </row>
        <row r="1904">
          <cell r="A1904">
            <v>121358</v>
          </cell>
        </row>
        <row r="1905">
          <cell r="A1905">
            <v>121362</v>
          </cell>
        </row>
        <row r="1906">
          <cell r="A1906">
            <v>121363</v>
          </cell>
        </row>
        <row r="1907">
          <cell r="A1907">
            <v>121364</v>
          </cell>
        </row>
        <row r="1908">
          <cell r="A1908">
            <v>121367</v>
          </cell>
        </row>
        <row r="1909">
          <cell r="A1909">
            <v>121372</v>
          </cell>
        </row>
        <row r="1910">
          <cell r="A1910">
            <v>121377</v>
          </cell>
        </row>
        <row r="1911">
          <cell r="A1911">
            <v>121378</v>
          </cell>
        </row>
        <row r="1912">
          <cell r="A1912">
            <v>121379</v>
          </cell>
        </row>
        <row r="1913">
          <cell r="A1913">
            <v>121385</v>
          </cell>
        </row>
        <row r="1914">
          <cell r="A1914">
            <v>121391</v>
          </cell>
        </row>
        <row r="1915">
          <cell r="A1915">
            <v>121394</v>
          </cell>
        </row>
        <row r="1916">
          <cell r="A1916">
            <v>121395</v>
          </cell>
        </row>
        <row r="1917">
          <cell r="A1917">
            <v>121400</v>
          </cell>
        </row>
        <row r="1918">
          <cell r="A1918">
            <v>121405</v>
          </cell>
        </row>
        <row r="1919">
          <cell r="A1919">
            <v>121416</v>
          </cell>
        </row>
        <row r="1920">
          <cell r="A1920">
            <v>121428</v>
          </cell>
        </row>
        <row r="1921">
          <cell r="A1921">
            <v>121434</v>
          </cell>
        </row>
        <row r="1922">
          <cell r="A1922">
            <v>121435</v>
          </cell>
        </row>
        <row r="1923">
          <cell r="A1923">
            <v>121437</v>
          </cell>
        </row>
        <row r="1924">
          <cell r="A1924">
            <v>121440</v>
          </cell>
        </row>
        <row r="1925">
          <cell r="A1925">
            <v>121444</v>
          </cell>
        </row>
        <row r="1926">
          <cell r="A1926">
            <v>121447</v>
          </cell>
        </row>
        <row r="1927">
          <cell r="A1927">
            <v>121448</v>
          </cell>
        </row>
        <row r="1928">
          <cell r="A1928">
            <v>121456</v>
          </cell>
        </row>
        <row r="1929">
          <cell r="A1929">
            <v>121462</v>
          </cell>
        </row>
        <row r="1930">
          <cell r="A1930">
            <v>121468</v>
          </cell>
        </row>
        <row r="1931">
          <cell r="A1931">
            <v>121475</v>
          </cell>
        </row>
        <row r="1932">
          <cell r="A1932">
            <v>121480</v>
          </cell>
        </row>
        <row r="1933">
          <cell r="A1933">
            <v>121481</v>
          </cell>
        </row>
        <row r="1934">
          <cell r="A1934">
            <v>121483</v>
          </cell>
        </row>
        <row r="1935">
          <cell r="A1935">
            <v>121497</v>
          </cell>
        </row>
        <row r="1936">
          <cell r="A1936">
            <v>121506</v>
          </cell>
        </row>
        <row r="1937">
          <cell r="A1937">
            <v>121508</v>
          </cell>
        </row>
        <row r="1938">
          <cell r="A1938">
            <v>121509</v>
          </cell>
        </row>
        <row r="1939">
          <cell r="A1939">
            <v>121512</v>
          </cell>
        </row>
        <row r="1940">
          <cell r="A1940">
            <v>121513</v>
          </cell>
        </row>
        <row r="1941">
          <cell r="A1941">
            <v>121525</v>
          </cell>
        </row>
        <row r="1942">
          <cell r="A1942">
            <v>121529</v>
          </cell>
        </row>
        <row r="1943">
          <cell r="A1943">
            <v>121536</v>
          </cell>
        </row>
        <row r="1944">
          <cell r="A1944">
            <v>121537</v>
          </cell>
        </row>
        <row r="1945">
          <cell r="A1945">
            <v>121555</v>
          </cell>
        </row>
        <row r="1946">
          <cell r="A1946">
            <v>121564</v>
          </cell>
        </row>
        <row r="1947">
          <cell r="A1947">
            <v>121565</v>
          </cell>
        </row>
        <row r="1948">
          <cell r="A1948">
            <v>121566</v>
          </cell>
        </row>
        <row r="1949">
          <cell r="A1949">
            <v>121569</v>
          </cell>
        </row>
        <row r="1950">
          <cell r="A1950">
            <v>121573</v>
          </cell>
        </row>
        <row r="1951">
          <cell r="A1951">
            <v>121576</v>
          </cell>
        </row>
        <row r="1952">
          <cell r="A1952">
            <v>121584</v>
          </cell>
        </row>
        <row r="1953">
          <cell r="A1953">
            <v>121595</v>
          </cell>
        </row>
        <row r="1954">
          <cell r="A1954">
            <v>121604</v>
          </cell>
        </row>
        <row r="1955">
          <cell r="A1955">
            <v>121605</v>
          </cell>
        </row>
        <row r="1956">
          <cell r="A1956">
            <v>121606</v>
          </cell>
        </row>
        <row r="1957">
          <cell r="A1957">
            <v>121609</v>
          </cell>
        </row>
        <row r="1958">
          <cell r="A1958">
            <v>121611</v>
          </cell>
        </row>
        <row r="1959">
          <cell r="A1959">
            <v>121612</v>
          </cell>
        </row>
        <row r="1960">
          <cell r="A1960">
            <v>121616</v>
          </cell>
        </row>
        <row r="1961">
          <cell r="A1961">
            <v>121622</v>
          </cell>
        </row>
        <row r="1962">
          <cell r="A1962">
            <v>121624</v>
          </cell>
        </row>
        <row r="1963">
          <cell r="A1963">
            <v>121627</v>
          </cell>
        </row>
        <row r="1964">
          <cell r="A1964">
            <v>121631</v>
          </cell>
        </row>
        <row r="1965">
          <cell r="A1965">
            <v>121632</v>
          </cell>
        </row>
        <row r="1966">
          <cell r="A1966">
            <v>121633</v>
          </cell>
        </row>
        <row r="1967">
          <cell r="A1967">
            <v>121643</v>
          </cell>
        </row>
        <row r="1968">
          <cell r="A1968">
            <v>121647</v>
          </cell>
        </row>
        <row r="1969">
          <cell r="A1969">
            <v>121648</v>
          </cell>
        </row>
        <row r="1970">
          <cell r="A1970">
            <v>121651</v>
          </cell>
        </row>
        <row r="1971">
          <cell r="A1971">
            <v>121652</v>
          </cell>
        </row>
        <row r="1972">
          <cell r="A1972">
            <v>121655</v>
          </cell>
        </row>
        <row r="1973">
          <cell r="A1973">
            <v>121665</v>
          </cell>
        </row>
        <row r="1974">
          <cell r="A1974">
            <v>121668</v>
          </cell>
        </row>
        <row r="1975">
          <cell r="A1975">
            <v>121669</v>
          </cell>
        </row>
        <row r="1976">
          <cell r="A1976">
            <v>121670</v>
          </cell>
        </row>
        <row r="1977">
          <cell r="A1977">
            <v>121672</v>
          </cell>
        </row>
        <row r="1978">
          <cell r="A1978">
            <v>121673</v>
          </cell>
        </row>
        <row r="1979">
          <cell r="A1979">
            <v>121676</v>
          </cell>
        </row>
        <row r="1980">
          <cell r="A1980">
            <v>121681</v>
          </cell>
        </row>
        <row r="1981">
          <cell r="A1981">
            <v>121682</v>
          </cell>
        </row>
        <row r="1982">
          <cell r="A1982">
            <v>121692</v>
          </cell>
        </row>
        <row r="1983">
          <cell r="A1983">
            <v>121709</v>
          </cell>
        </row>
        <row r="1984">
          <cell r="A1984">
            <v>121710</v>
          </cell>
        </row>
        <row r="1985">
          <cell r="A1985">
            <v>121715</v>
          </cell>
        </row>
        <row r="1986">
          <cell r="A1986">
            <v>121719</v>
          </cell>
        </row>
        <row r="1987">
          <cell r="A1987">
            <v>121722</v>
          </cell>
        </row>
        <row r="1988">
          <cell r="A1988">
            <v>121724</v>
          </cell>
        </row>
        <row r="1989">
          <cell r="A1989">
            <v>121734</v>
          </cell>
        </row>
        <row r="1990">
          <cell r="A1990">
            <v>121737</v>
          </cell>
        </row>
        <row r="1991">
          <cell r="A1991">
            <v>121738</v>
          </cell>
        </row>
        <row r="1992">
          <cell r="A1992">
            <v>121739</v>
          </cell>
        </row>
        <row r="1993">
          <cell r="A1993">
            <v>121744</v>
          </cell>
        </row>
        <row r="1994">
          <cell r="A1994">
            <v>121747</v>
          </cell>
        </row>
        <row r="1995">
          <cell r="A1995">
            <v>121748</v>
          </cell>
        </row>
        <row r="1996">
          <cell r="A1996">
            <v>121754</v>
          </cell>
        </row>
        <row r="1997">
          <cell r="A1997">
            <v>121759</v>
          </cell>
        </row>
        <row r="1998">
          <cell r="A1998">
            <v>121761</v>
          </cell>
        </row>
        <row r="1999">
          <cell r="A1999">
            <v>121762</v>
          </cell>
        </row>
        <row r="2000">
          <cell r="A2000">
            <v>121773</v>
          </cell>
        </row>
        <row r="2001">
          <cell r="A2001">
            <v>121775</v>
          </cell>
        </row>
        <row r="2002">
          <cell r="A2002">
            <v>121777</v>
          </cell>
        </row>
        <row r="2003">
          <cell r="A2003">
            <v>121780</v>
          </cell>
        </row>
        <row r="2004">
          <cell r="A2004">
            <v>121787</v>
          </cell>
        </row>
        <row r="2005">
          <cell r="A2005">
            <v>121791</v>
          </cell>
        </row>
        <row r="2006">
          <cell r="A2006">
            <v>121794</v>
          </cell>
        </row>
        <row r="2007">
          <cell r="A2007">
            <v>121797</v>
          </cell>
        </row>
        <row r="2008">
          <cell r="A2008">
            <v>121799</v>
          </cell>
        </row>
        <row r="2009">
          <cell r="A2009">
            <v>121806</v>
          </cell>
        </row>
        <row r="2010">
          <cell r="A2010">
            <v>121821</v>
          </cell>
        </row>
        <row r="2011">
          <cell r="A2011">
            <v>121822</v>
          </cell>
        </row>
        <row r="2012">
          <cell r="A2012">
            <v>121834</v>
          </cell>
        </row>
        <row r="2013">
          <cell r="A2013">
            <v>121844</v>
          </cell>
        </row>
        <row r="2014">
          <cell r="A2014">
            <v>121845</v>
          </cell>
        </row>
        <row r="2015">
          <cell r="A2015">
            <v>121851</v>
          </cell>
        </row>
        <row r="2016">
          <cell r="A2016">
            <v>121856</v>
          </cell>
        </row>
        <row r="2017">
          <cell r="A2017">
            <v>121858</v>
          </cell>
        </row>
        <row r="2018">
          <cell r="A2018">
            <v>121861</v>
          </cell>
        </row>
        <row r="2019">
          <cell r="A2019">
            <v>121867</v>
          </cell>
        </row>
        <row r="2020">
          <cell r="A2020">
            <v>121873</v>
          </cell>
        </row>
        <row r="2021">
          <cell r="A2021">
            <v>121879</v>
          </cell>
        </row>
        <row r="2022">
          <cell r="A2022">
            <v>121882</v>
          </cell>
        </row>
        <row r="2023">
          <cell r="A2023">
            <v>121885</v>
          </cell>
        </row>
        <row r="2024">
          <cell r="A2024">
            <v>121897</v>
          </cell>
        </row>
        <row r="2025">
          <cell r="A2025">
            <v>121898</v>
          </cell>
        </row>
        <row r="2026">
          <cell r="A2026">
            <v>121901</v>
          </cell>
        </row>
        <row r="2027">
          <cell r="A2027">
            <v>121903</v>
          </cell>
        </row>
        <row r="2028">
          <cell r="A2028">
            <v>121905</v>
          </cell>
        </row>
        <row r="2029">
          <cell r="A2029">
            <v>121909</v>
          </cell>
        </row>
        <row r="2030">
          <cell r="A2030">
            <v>121910</v>
          </cell>
        </row>
        <row r="2031">
          <cell r="A2031">
            <v>121917</v>
          </cell>
        </row>
        <row r="2032">
          <cell r="A2032">
            <v>121919</v>
          </cell>
        </row>
        <row r="2033">
          <cell r="A2033">
            <v>121923</v>
          </cell>
        </row>
        <row r="2034">
          <cell r="A2034">
            <v>121927</v>
          </cell>
        </row>
        <row r="2035">
          <cell r="A2035">
            <v>121933</v>
          </cell>
        </row>
        <row r="2036">
          <cell r="A2036">
            <v>121936</v>
          </cell>
        </row>
        <row r="2037">
          <cell r="A2037">
            <v>121939</v>
          </cell>
        </row>
        <row r="2038">
          <cell r="A2038">
            <v>121941</v>
          </cell>
        </row>
        <row r="2039">
          <cell r="A2039">
            <v>121949</v>
          </cell>
        </row>
        <row r="2040">
          <cell r="A2040">
            <v>121950</v>
          </cell>
        </row>
        <row r="2041">
          <cell r="A2041">
            <v>121957</v>
          </cell>
        </row>
        <row r="2042">
          <cell r="A2042">
            <v>121960</v>
          </cell>
        </row>
        <row r="2043">
          <cell r="A2043">
            <v>121962</v>
          </cell>
        </row>
        <row r="2044">
          <cell r="A2044">
            <v>121966</v>
          </cell>
        </row>
        <row r="2045">
          <cell r="A2045">
            <v>121968</v>
          </cell>
        </row>
        <row r="2046">
          <cell r="A2046">
            <v>121972</v>
          </cell>
        </row>
        <row r="2047">
          <cell r="A2047">
            <v>121980</v>
          </cell>
        </row>
        <row r="2048">
          <cell r="A2048">
            <v>121982</v>
          </cell>
        </row>
        <row r="2049">
          <cell r="A2049">
            <v>121983</v>
          </cell>
        </row>
        <row r="2050">
          <cell r="A2050">
            <v>121985</v>
          </cell>
        </row>
        <row r="2051">
          <cell r="A2051">
            <v>121989</v>
          </cell>
        </row>
        <row r="2052">
          <cell r="A2052">
            <v>122002</v>
          </cell>
        </row>
        <row r="2053">
          <cell r="A2053">
            <v>122011</v>
          </cell>
        </row>
        <row r="2054">
          <cell r="A2054">
            <v>122017</v>
          </cell>
        </row>
        <row r="2055">
          <cell r="A2055">
            <v>122018</v>
          </cell>
        </row>
        <row r="2056">
          <cell r="A2056">
            <v>122032</v>
          </cell>
        </row>
        <row r="2057">
          <cell r="A2057">
            <v>122033</v>
          </cell>
        </row>
        <row r="2058">
          <cell r="A2058">
            <v>122046</v>
          </cell>
        </row>
        <row r="2059">
          <cell r="A2059">
            <v>122048</v>
          </cell>
        </row>
        <row r="2060">
          <cell r="A2060">
            <v>122054</v>
          </cell>
        </row>
        <row r="2061">
          <cell r="A2061">
            <v>122060</v>
          </cell>
        </row>
        <row r="2062">
          <cell r="A2062">
            <v>122061</v>
          </cell>
        </row>
        <row r="2063">
          <cell r="A2063">
            <v>122062</v>
          </cell>
        </row>
        <row r="2064">
          <cell r="A2064">
            <v>122064</v>
          </cell>
        </row>
        <row r="2065">
          <cell r="A2065">
            <v>122070</v>
          </cell>
        </row>
        <row r="2066">
          <cell r="A2066">
            <v>122071</v>
          </cell>
        </row>
        <row r="2067">
          <cell r="A2067">
            <v>122078</v>
          </cell>
        </row>
        <row r="2068">
          <cell r="A2068">
            <v>122079</v>
          </cell>
        </row>
        <row r="2069">
          <cell r="A2069">
            <v>122085</v>
          </cell>
        </row>
        <row r="2070">
          <cell r="A2070">
            <v>122086</v>
          </cell>
        </row>
        <row r="2071">
          <cell r="A2071">
            <v>122091</v>
          </cell>
        </row>
        <row r="2072">
          <cell r="A2072">
            <v>122092</v>
          </cell>
        </row>
        <row r="2073">
          <cell r="A2073">
            <v>122102</v>
          </cell>
        </row>
        <row r="2074">
          <cell r="A2074">
            <v>122111</v>
          </cell>
        </row>
        <row r="2075">
          <cell r="A2075">
            <v>122120</v>
          </cell>
        </row>
        <row r="2076">
          <cell r="A2076">
            <v>122126</v>
          </cell>
        </row>
        <row r="2077">
          <cell r="A2077">
            <v>122127</v>
          </cell>
        </row>
        <row r="2078">
          <cell r="A2078">
            <v>122128</v>
          </cell>
        </row>
        <row r="2079">
          <cell r="A2079">
            <v>122129</v>
          </cell>
        </row>
        <row r="2080">
          <cell r="A2080">
            <v>122135</v>
          </cell>
        </row>
        <row r="2081">
          <cell r="A2081">
            <v>122136</v>
          </cell>
        </row>
        <row r="2082">
          <cell r="A2082">
            <v>122137</v>
          </cell>
        </row>
        <row r="2083">
          <cell r="A2083">
            <v>122140</v>
          </cell>
        </row>
        <row r="2084">
          <cell r="A2084">
            <v>122143</v>
          </cell>
        </row>
        <row r="2085">
          <cell r="A2085">
            <v>122149</v>
          </cell>
        </row>
        <row r="2086">
          <cell r="A2086">
            <v>122151</v>
          </cell>
        </row>
        <row r="2087">
          <cell r="A2087">
            <v>122156</v>
          </cell>
        </row>
        <row r="2088">
          <cell r="A2088">
            <v>122167</v>
          </cell>
        </row>
        <row r="2089">
          <cell r="A2089">
            <v>122170</v>
          </cell>
        </row>
        <row r="2090">
          <cell r="A2090">
            <v>122179</v>
          </cell>
        </row>
        <row r="2091">
          <cell r="A2091">
            <v>122181</v>
          </cell>
        </row>
        <row r="2092">
          <cell r="A2092">
            <v>122188</v>
          </cell>
        </row>
        <row r="2093">
          <cell r="A2093">
            <v>122207</v>
          </cell>
        </row>
        <row r="2094">
          <cell r="A2094">
            <v>122211</v>
          </cell>
        </row>
        <row r="2095">
          <cell r="A2095">
            <v>122213</v>
          </cell>
        </row>
        <row r="2096">
          <cell r="A2096">
            <v>122218</v>
          </cell>
        </row>
        <row r="2097">
          <cell r="A2097">
            <v>122219</v>
          </cell>
        </row>
        <row r="2098">
          <cell r="A2098">
            <v>122223</v>
          </cell>
        </row>
        <row r="2099">
          <cell r="A2099">
            <v>122224</v>
          </cell>
        </row>
        <row r="2100">
          <cell r="A2100">
            <v>122225</v>
          </cell>
        </row>
        <row r="2101">
          <cell r="A2101">
            <v>122230</v>
          </cell>
        </row>
        <row r="2102">
          <cell r="A2102">
            <v>122233</v>
          </cell>
        </row>
        <row r="2103">
          <cell r="A2103">
            <v>122235</v>
          </cell>
        </row>
        <row r="2104">
          <cell r="A2104">
            <v>122239</v>
          </cell>
        </row>
        <row r="2105">
          <cell r="A2105">
            <v>122241</v>
          </cell>
        </row>
        <row r="2106">
          <cell r="A2106">
            <v>122247</v>
          </cell>
        </row>
        <row r="2107">
          <cell r="A2107">
            <v>122250</v>
          </cell>
        </row>
        <row r="2108">
          <cell r="A2108">
            <v>122257</v>
          </cell>
        </row>
        <row r="2109">
          <cell r="A2109">
            <v>122260</v>
          </cell>
        </row>
        <row r="2110">
          <cell r="A2110">
            <v>122270</v>
          </cell>
        </row>
        <row r="2111">
          <cell r="A2111">
            <v>122273</v>
          </cell>
        </row>
        <row r="2112">
          <cell r="A2112">
            <v>122282</v>
          </cell>
        </row>
        <row r="2113">
          <cell r="A2113">
            <v>122296</v>
          </cell>
        </row>
        <row r="2114">
          <cell r="A2114">
            <v>122301</v>
          </cell>
        </row>
        <row r="2115">
          <cell r="A2115">
            <v>122316</v>
          </cell>
        </row>
        <row r="2116">
          <cell r="A2116">
            <v>122317</v>
          </cell>
        </row>
        <row r="2117">
          <cell r="A2117">
            <v>122320</v>
          </cell>
        </row>
        <row r="2118">
          <cell r="A2118">
            <v>122323</v>
          </cell>
        </row>
        <row r="2119">
          <cell r="A2119">
            <v>122343</v>
          </cell>
        </row>
        <row r="2120">
          <cell r="A2120">
            <v>122346</v>
          </cell>
        </row>
        <row r="2121">
          <cell r="A2121">
            <v>122348</v>
          </cell>
        </row>
        <row r="2122">
          <cell r="A2122">
            <v>122351</v>
          </cell>
        </row>
        <row r="2123">
          <cell r="A2123">
            <v>122357</v>
          </cell>
        </row>
        <row r="2124">
          <cell r="A2124">
            <v>122358</v>
          </cell>
        </row>
        <row r="2125">
          <cell r="A2125">
            <v>122364</v>
          </cell>
        </row>
        <row r="2126">
          <cell r="A2126">
            <v>122365</v>
          </cell>
        </row>
        <row r="2127">
          <cell r="A2127">
            <v>122369</v>
          </cell>
        </row>
        <row r="2128">
          <cell r="A2128">
            <v>122372</v>
          </cell>
        </row>
        <row r="2129">
          <cell r="A2129">
            <v>122376</v>
          </cell>
        </row>
        <row r="2130">
          <cell r="A2130">
            <v>122378</v>
          </cell>
        </row>
        <row r="2131">
          <cell r="A2131">
            <v>122380</v>
          </cell>
        </row>
        <row r="2132">
          <cell r="A2132">
            <v>122384</v>
          </cell>
        </row>
        <row r="2133">
          <cell r="A2133">
            <v>122385</v>
          </cell>
        </row>
        <row r="2134">
          <cell r="A2134">
            <v>122387</v>
          </cell>
        </row>
        <row r="2135">
          <cell r="A2135">
            <v>122391</v>
          </cell>
        </row>
        <row r="2136">
          <cell r="A2136">
            <v>122398</v>
          </cell>
        </row>
        <row r="2137">
          <cell r="A2137">
            <v>122408</v>
          </cell>
        </row>
        <row r="2138">
          <cell r="A2138">
            <v>122410</v>
          </cell>
        </row>
        <row r="2139">
          <cell r="A2139">
            <v>122412</v>
          </cell>
        </row>
        <row r="2140">
          <cell r="A2140">
            <v>122418</v>
          </cell>
        </row>
        <row r="2141">
          <cell r="A2141">
            <v>122421</v>
          </cell>
        </row>
        <row r="2142">
          <cell r="A2142">
            <v>122427</v>
          </cell>
        </row>
        <row r="2143">
          <cell r="A2143">
            <v>122429</v>
          </cell>
        </row>
        <row r="2144">
          <cell r="A2144">
            <v>122431</v>
          </cell>
        </row>
        <row r="2145">
          <cell r="A2145">
            <v>122432</v>
          </cell>
        </row>
        <row r="2146">
          <cell r="A2146">
            <v>122439</v>
          </cell>
        </row>
        <row r="2147">
          <cell r="A2147">
            <v>122441</v>
          </cell>
        </row>
        <row r="2148">
          <cell r="A2148">
            <v>122449</v>
          </cell>
        </row>
        <row r="2149">
          <cell r="A2149">
            <v>122460</v>
          </cell>
        </row>
        <row r="2150">
          <cell r="A2150">
            <v>122462</v>
          </cell>
        </row>
        <row r="2151">
          <cell r="A2151">
            <v>122463</v>
          </cell>
        </row>
        <row r="2152">
          <cell r="A2152">
            <v>122465</v>
          </cell>
        </row>
        <row r="2153">
          <cell r="A2153">
            <v>122466</v>
          </cell>
        </row>
        <row r="2154">
          <cell r="A2154">
            <v>122472</v>
          </cell>
        </row>
        <row r="2155">
          <cell r="A2155">
            <v>122476</v>
          </cell>
        </row>
        <row r="2156">
          <cell r="A2156">
            <v>122479</v>
          </cell>
        </row>
        <row r="2157">
          <cell r="A2157">
            <v>122484</v>
          </cell>
        </row>
        <row r="2158">
          <cell r="A2158">
            <v>122487</v>
          </cell>
        </row>
        <row r="2159">
          <cell r="A2159">
            <v>122489</v>
          </cell>
        </row>
        <row r="2160">
          <cell r="A2160">
            <v>122491</v>
          </cell>
        </row>
        <row r="2161">
          <cell r="A2161">
            <v>122494</v>
          </cell>
        </row>
        <row r="2162">
          <cell r="A2162">
            <v>122499</v>
          </cell>
        </row>
        <row r="2163">
          <cell r="A2163">
            <v>122500</v>
          </cell>
        </row>
        <row r="2164">
          <cell r="A2164">
            <v>122501</v>
          </cell>
        </row>
        <row r="2165">
          <cell r="A2165">
            <v>122504</v>
          </cell>
        </row>
        <row r="2166">
          <cell r="A2166">
            <v>122506</v>
          </cell>
        </row>
        <row r="2167">
          <cell r="A2167">
            <v>122508</v>
          </cell>
        </row>
        <row r="2168">
          <cell r="A2168">
            <v>122509</v>
          </cell>
        </row>
        <row r="2169">
          <cell r="A2169">
            <v>122511</v>
          </cell>
        </row>
        <row r="2170">
          <cell r="A2170">
            <v>122512</v>
          </cell>
        </row>
        <row r="2171">
          <cell r="A2171">
            <v>122513</v>
          </cell>
        </row>
        <row r="2172">
          <cell r="A2172">
            <v>122514</v>
          </cell>
        </row>
        <row r="2173">
          <cell r="A2173">
            <v>122515</v>
          </cell>
        </row>
        <row r="2174">
          <cell r="A2174">
            <v>122520</v>
          </cell>
        </row>
        <row r="2175">
          <cell r="A2175">
            <v>122521</v>
          </cell>
        </row>
        <row r="2176">
          <cell r="A2176">
            <v>122528</v>
          </cell>
        </row>
        <row r="2177">
          <cell r="A2177">
            <v>122530</v>
          </cell>
        </row>
        <row r="2178">
          <cell r="A2178">
            <v>122531</v>
          </cell>
        </row>
        <row r="2179">
          <cell r="A2179">
            <v>122533</v>
          </cell>
        </row>
        <row r="2180">
          <cell r="A2180">
            <v>122535</v>
          </cell>
        </row>
        <row r="2181">
          <cell r="A2181">
            <v>122537</v>
          </cell>
        </row>
        <row r="2182">
          <cell r="A2182">
            <v>122539</v>
          </cell>
        </row>
        <row r="2183">
          <cell r="A2183">
            <v>122540</v>
          </cell>
        </row>
        <row r="2184">
          <cell r="A2184">
            <v>122543</v>
          </cell>
        </row>
        <row r="2185">
          <cell r="A2185">
            <v>122546</v>
          </cell>
        </row>
        <row r="2186">
          <cell r="A2186">
            <v>122547</v>
          </cell>
        </row>
        <row r="2187">
          <cell r="A2187">
            <v>122549</v>
          </cell>
        </row>
        <row r="2188">
          <cell r="A2188">
            <v>122551</v>
          </cell>
        </row>
        <row r="2189">
          <cell r="A2189">
            <v>122556</v>
          </cell>
        </row>
        <row r="2190">
          <cell r="A2190">
            <v>122557</v>
          </cell>
        </row>
        <row r="2191">
          <cell r="A2191">
            <v>122561</v>
          </cell>
        </row>
        <row r="2192">
          <cell r="A2192">
            <v>122563</v>
          </cell>
        </row>
        <row r="2193">
          <cell r="A2193">
            <v>122566</v>
          </cell>
        </row>
        <row r="2194">
          <cell r="A2194">
            <v>122568</v>
          </cell>
        </row>
        <row r="2195">
          <cell r="A2195">
            <v>122573</v>
          </cell>
        </row>
        <row r="2196">
          <cell r="A2196">
            <v>122575</v>
          </cell>
        </row>
        <row r="2197">
          <cell r="A2197">
            <v>122577</v>
          </cell>
        </row>
        <row r="2198">
          <cell r="A2198">
            <v>122588</v>
          </cell>
        </row>
        <row r="2199">
          <cell r="A2199">
            <v>122590</v>
          </cell>
        </row>
        <row r="2200">
          <cell r="A2200">
            <v>122597</v>
          </cell>
        </row>
        <row r="2201">
          <cell r="A2201">
            <v>122598</v>
          </cell>
        </row>
        <row r="2202">
          <cell r="A2202">
            <v>122599</v>
          </cell>
        </row>
        <row r="2203">
          <cell r="A2203">
            <v>122605</v>
          </cell>
        </row>
        <row r="2204">
          <cell r="A2204">
            <v>122611</v>
          </cell>
        </row>
        <row r="2205">
          <cell r="A2205">
            <v>122613</v>
          </cell>
        </row>
        <row r="2206">
          <cell r="A2206">
            <v>122616</v>
          </cell>
        </row>
        <row r="2207">
          <cell r="A2207">
            <v>122617</v>
          </cell>
        </row>
        <row r="2208">
          <cell r="A2208">
            <v>122621</v>
          </cell>
        </row>
        <row r="2209">
          <cell r="A2209">
            <v>122622</v>
          </cell>
        </row>
        <row r="2210">
          <cell r="A2210">
            <v>122624</v>
          </cell>
        </row>
        <row r="2211">
          <cell r="A2211">
            <v>122629</v>
          </cell>
        </row>
        <row r="2212">
          <cell r="A2212">
            <v>122630</v>
          </cell>
        </row>
        <row r="2213">
          <cell r="A2213">
            <v>122632</v>
          </cell>
        </row>
        <row r="2214">
          <cell r="A2214">
            <v>122639</v>
          </cell>
        </row>
        <row r="2215">
          <cell r="A2215">
            <v>122645</v>
          </cell>
        </row>
        <row r="2216">
          <cell r="A2216">
            <v>122648</v>
          </cell>
        </row>
        <row r="2217">
          <cell r="A2217">
            <v>122659</v>
          </cell>
        </row>
        <row r="2218">
          <cell r="A2218">
            <v>122667</v>
          </cell>
        </row>
        <row r="2219">
          <cell r="A2219">
            <v>122670</v>
          </cell>
        </row>
        <row r="2220">
          <cell r="A2220">
            <v>122675</v>
          </cell>
        </row>
        <row r="2221">
          <cell r="A2221">
            <v>122678</v>
          </cell>
        </row>
        <row r="2222">
          <cell r="A2222">
            <v>122681</v>
          </cell>
        </row>
        <row r="2223">
          <cell r="A2223">
            <v>122682</v>
          </cell>
        </row>
        <row r="2224">
          <cell r="A2224">
            <v>122684</v>
          </cell>
        </row>
        <row r="2225">
          <cell r="A2225">
            <v>122688</v>
          </cell>
        </row>
        <row r="2226">
          <cell r="A2226">
            <v>122691</v>
          </cell>
        </row>
        <row r="2227">
          <cell r="A2227">
            <v>122692</v>
          </cell>
        </row>
        <row r="2228">
          <cell r="A2228">
            <v>122696</v>
          </cell>
        </row>
        <row r="2229">
          <cell r="A2229">
            <v>122702</v>
          </cell>
        </row>
        <row r="2230">
          <cell r="A2230">
            <v>122703</v>
          </cell>
        </row>
        <row r="2231">
          <cell r="A2231">
            <v>122704</v>
          </cell>
        </row>
        <row r="2232">
          <cell r="A2232">
            <v>122707</v>
          </cell>
        </row>
        <row r="2233">
          <cell r="A2233">
            <v>122708</v>
          </cell>
        </row>
        <row r="2234">
          <cell r="A2234">
            <v>122712</v>
          </cell>
        </row>
        <row r="2235">
          <cell r="A2235">
            <v>122714</v>
          </cell>
        </row>
        <row r="2236">
          <cell r="A2236">
            <v>122720</v>
          </cell>
        </row>
        <row r="2237">
          <cell r="A2237">
            <v>122724</v>
          </cell>
        </row>
        <row r="2238">
          <cell r="A2238">
            <v>122727</v>
          </cell>
        </row>
        <row r="2239">
          <cell r="A2239">
            <v>122728</v>
          </cell>
        </row>
        <row r="2240">
          <cell r="A2240">
            <v>122735</v>
          </cell>
        </row>
        <row r="2241">
          <cell r="A2241">
            <v>122738</v>
          </cell>
        </row>
        <row r="2242">
          <cell r="A2242">
            <v>122745</v>
          </cell>
        </row>
        <row r="2243">
          <cell r="A2243">
            <v>122748</v>
          </cell>
        </row>
        <row r="2244">
          <cell r="A2244">
            <v>122751</v>
          </cell>
        </row>
        <row r="2245">
          <cell r="A2245">
            <v>122759</v>
          </cell>
        </row>
        <row r="2246">
          <cell r="A2246">
            <v>122763</v>
          </cell>
        </row>
        <row r="2247">
          <cell r="A2247">
            <v>122765</v>
          </cell>
        </row>
        <row r="2248">
          <cell r="A2248">
            <v>122767</v>
          </cell>
        </row>
        <row r="2249">
          <cell r="A2249">
            <v>122769</v>
          </cell>
        </row>
        <row r="2250">
          <cell r="A2250">
            <v>122770</v>
          </cell>
        </row>
        <row r="2251">
          <cell r="A2251">
            <v>122772</v>
          </cell>
        </row>
        <row r="2252">
          <cell r="A2252">
            <v>122773</v>
          </cell>
        </row>
        <row r="2253">
          <cell r="A2253">
            <v>122775</v>
          </cell>
        </row>
        <row r="2254">
          <cell r="A2254">
            <v>122776</v>
          </cell>
        </row>
        <row r="2255">
          <cell r="A2255">
            <v>122777</v>
          </cell>
        </row>
        <row r="2256">
          <cell r="A2256">
            <v>122780</v>
          </cell>
        </row>
        <row r="2257">
          <cell r="A2257">
            <v>122781</v>
          </cell>
        </row>
        <row r="2258">
          <cell r="A2258">
            <v>122785</v>
          </cell>
        </row>
        <row r="2259">
          <cell r="A2259">
            <v>122789</v>
          </cell>
        </row>
        <row r="2260">
          <cell r="A2260">
            <v>122792</v>
          </cell>
        </row>
        <row r="2261">
          <cell r="A2261">
            <v>122794</v>
          </cell>
        </row>
        <row r="2262">
          <cell r="A2262">
            <v>122795</v>
          </cell>
        </row>
        <row r="2263">
          <cell r="A2263">
            <v>122800</v>
          </cell>
        </row>
        <row r="2264">
          <cell r="A2264">
            <v>122801</v>
          </cell>
        </row>
        <row r="2265">
          <cell r="A2265">
            <v>122802</v>
          </cell>
        </row>
        <row r="2266">
          <cell r="A2266">
            <v>122804</v>
          </cell>
        </row>
        <row r="2267">
          <cell r="A2267">
            <v>122805</v>
          </cell>
        </row>
        <row r="2268">
          <cell r="A2268">
            <v>122806</v>
          </cell>
        </row>
        <row r="2269">
          <cell r="A2269">
            <v>122807</v>
          </cell>
        </row>
        <row r="2270">
          <cell r="A2270">
            <v>122810</v>
          </cell>
        </row>
        <row r="2271">
          <cell r="A2271">
            <v>122811</v>
          </cell>
        </row>
        <row r="2272">
          <cell r="A2272">
            <v>122815</v>
          </cell>
        </row>
        <row r="2273">
          <cell r="A2273">
            <v>122816</v>
          </cell>
        </row>
        <row r="2274">
          <cell r="A2274">
            <v>122817</v>
          </cell>
        </row>
        <row r="2275">
          <cell r="A2275">
            <v>122819</v>
          </cell>
        </row>
        <row r="2276">
          <cell r="A2276">
            <v>122824</v>
          </cell>
        </row>
        <row r="2277">
          <cell r="A2277">
            <v>122830</v>
          </cell>
        </row>
        <row r="2278">
          <cell r="A2278">
            <v>122832</v>
          </cell>
        </row>
        <row r="2279">
          <cell r="A2279">
            <v>122846</v>
          </cell>
        </row>
        <row r="2280">
          <cell r="A2280">
            <v>122849</v>
          </cell>
        </row>
        <row r="2281">
          <cell r="A2281">
            <v>122850</v>
          </cell>
        </row>
        <row r="2282">
          <cell r="A2282">
            <v>122851</v>
          </cell>
        </row>
        <row r="2283">
          <cell r="A2283">
            <v>122854</v>
          </cell>
        </row>
        <row r="2284">
          <cell r="A2284">
            <v>122860</v>
          </cell>
        </row>
        <row r="2285">
          <cell r="A2285">
            <v>122862</v>
          </cell>
        </row>
        <row r="2286">
          <cell r="A2286">
            <v>122863</v>
          </cell>
        </row>
        <row r="2287">
          <cell r="A2287">
            <v>122865</v>
          </cell>
        </row>
        <row r="2288">
          <cell r="A2288">
            <v>122868</v>
          </cell>
        </row>
        <row r="2289">
          <cell r="A2289">
            <v>122869</v>
          </cell>
        </row>
        <row r="2290">
          <cell r="A2290">
            <v>122874</v>
          </cell>
        </row>
        <row r="2291">
          <cell r="A2291">
            <v>122876</v>
          </cell>
        </row>
        <row r="2292">
          <cell r="A2292">
            <v>122878</v>
          </cell>
        </row>
        <row r="2293">
          <cell r="A2293">
            <v>122883</v>
          </cell>
        </row>
        <row r="2294">
          <cell r="A2294">
            <v>122888</v>
          </cell>
        </row>
        <row r="2295">
          <cell r="A2295">
            <v>122890</v>
          </cell>
        </row>
        <row r="2296">
          <cell r="A2296">
            <v>122893</v>
          </cell>
        </row>
        <row r="2297">
          <cell r="A2297">
            <v>122894</v>
          </cell>
        </row>
        <row r="2298">
          <cell r="A2298">
            <v>122898</v>
          </cell>
        </row>
        <row r="2299">
          <cell r="A2299">
            <v>122900</v>
          </cell>
        </row>
        <row r="2300">
          <cell r="A2300">
            <v>122903</v>
          </cell>
        </row>
        <row r="2301">
          <cell r="A2301">
            <v>122904</v>
          </cell>
        </row>
        <row r="2302">
          <cell r="A2302">
            <v>122910</v>
          </cell>
        </row>
        <row r="2303">
          <cell r="A2303">
            <v>122915</v>
          </cell>
        </row>
        <row r="2304">
          <cell r="A2304">
            <v>122928</v>
          </cell>
        </row>
        <row r="2305">
          <cell r="A2305">
            <v>122930</v>
          </cell>
        </row>
        <row r="2306">
          <cell r="A2306">
            <v>122932</v>
          </cell>
        </row>
        <row r="2307">
          <cell r="A2307">
            <v>122935</v>
          </cell>
        </row>
        <row r="2308">
          <cell r="A2308">
            <v>122937</v>
          </cell>
        </row>
        <row r="2309">
          <cell r="A2309">
            <v>122940</v>
          </cell>
        </row>
        <row r="2310">
          <cell r="A2310">
            <v>122942</v>
          </cell>
        </row>
        <row r="2311">
          <cell r="A2311">
            <v>122943</v>
          </cell>
        </row>
        <row r="2312">
          <cell r="A2312">
            <v>122948</v>
          </cell>
        </row>
        <row r="2313">
          <cell r="A2313">
            <v>122951</v>
          </cell>
        </row>
        <row r="2314">
          <cell r="A2314">
            <v>122955</v>
          </cell>
        </row>
        <row r="2315">
          <cell r="A2315">
            <v>122964</v>
          </cell>
        </row>
        <row r="2316">
          <cell r="A2316">
            <v>122969</v>
          </cell>
        </row>
        <row r="2317">
          <cell r="A2317">
            <v>122971</v>
          </cell>
        </row>
        <row r="2318">
          <cell r="A2318">
            <v>122974</v>
          </cell>
        </row>
        <row r="2319">
          <cell r="A2319">
            <v>122984</v>
          </cell>
        </row>
        <row r="2320">
          <cell r="A2320">
            <v>122986</v>
          </cell>
        </row>
        <row r="2321">
          <cell r="A2321">
            <v>122989</v>
          </cell>
        </row>
        <row r="2322">
          <cell r="A2322">
            <v>122990</v>
          </cell>
        </row>
        <row r="2323">
          <cell r="A2323">
            <v>122991</v>
          </cell>
        </row>
        <row r="2324">
          <cell r="A2324">
            <v>122992</v>
          </cell>
        </row>
        <row r="2325">
          <cell r="A2325">
            <v>122996</v>
          </cell>
        </row>
        <row r="2326">
          <cell r="A2326">
            <v>122998</v>
          </cell>
        </row>
        <row r="2327">
          <cell r="A2327">
            <v>123003</v>
          </cell>
        </row>
        <row r="2328">
          <cell r="A2328">
            <v>123005</v>
          </cell>
        </row>
        <row r="2329">
          <cell r="A2329">
            <v>123006</v>
          </cell>
        </row>
        <row r="2330">
          <cell r="A2330">
            <v>123010</v>
          </cell>
        </row>
        <row r="2331">
          <cell r="A2331">
            <v>123014</v>
          </cell>
        </row>
        <row r="2332">
          <cell r="A2332">
            <v>123015</v>
          </cell>
        </row>
        <row r="2333">
          <cell r="A2333">
            <v>123017</v>
          </cell>
        </row>
        <row r="2334">
          <cell r="A2334">
            <v>123018</v>
          </cell>
        </row>
        <row r="2335">
          <cell r="A2335">
            <v>123019</v>
          </cell>
        </row>
        <row r="2336">
          <cell r="A2336">
            <v>123020</v>
          </cell>
        </row>
        <row r="2337">
          <cell r="A2337">
            <v>123025</v>
          </cell>
        </row>
        <row r="2338">
          <cell r="A2338">
            <v>123032</v>
          </cell>
        </row>
        <row r="2339">
          <cell r="A2339">
            <v>123035</v>
          </cell>
        </row>
        <row r="2340">
          <cell r="A2340">
            <v>123039</v>
          </cell>
        </row>
        <row r="2341">
          <cell r="A2341">
            <v>123042</v>
          </cell>
        </row>
        <row r="2342">
          <cell r="A2342">
            <v>123044</v>
          </cell>
        </row>
        <row r="2343">
          <cell r="A2343">
            <v>123046</v>
          </cell>
        </row>
        <row r="2344">
          <cell r="A2344">
            <v>123047</v>
          </cell>
        </row>
        <row r="2345">
          <cell r="A2345">
            <v>123051</v>
          </cell>
        </row>
        <row r="2346">
          <cell r="A2346">
            <v>123052</v>
          </cell>
        </row>
        <row r="2347">
          <cell r="A2347">
            <v>123056</v>
          </cell>
        </row>
        <row r="2348">
          <cell r="A2348">
            <v>123057</v>
          </cell>
        </row>
        <row r="2349">
          <cell r="A2349">
            <v>123059</v>
          </cell>
        </row>
        <row r="2350">
          <cell r="A2350">
            <v>123063</v>
          </cell>
        </row>
        <row r="2351">
          <cell r="A2351">
            <v>123075</v>
          </cell>
        </row>
        <row r="2352">
          <cell r="A2352">
            <v>123078</v>
          </cell>
        </row>
        <row r="2353">
          <cell r="A2353">
            <v>123079</v>
          </cell>
        </row>
        <row r="2354">
          <cell r="A2354">
            <v>123081</v>
          </cell>
        </row>
        <row r="2355">
          <cell r="A2355">
            <v>123082</v>
          </cell>
        </row>
        <row r="2356">
          <cell r="A2356">
            <v>123083</v>
          </cell>
        </row>
        <row r="2357">
          <cell r="A2357">
            <v>123084</v>
          </cell>
        </row>
        <row r="2358">
          <cell r="A2358">
            <v>123088</v>
          </cell>
        </row>
        <row r="2359">
          <cell r="A2359">
            <v>123090</v>
          </cell>
        </row>
        <row r="2360">
          <cell r="A2360">
            <v>123092</v>
          </cell>
        </row>
        <row r="2361">
          <cell r="A2361">
            <v>123093</v>
          </cell>
        </row>
        <row r="2362">
          <cell r="A2362">
            <v>123095</v>
          </cell>
        </row>
        <row r="2363">
          <cell r="A2363">
            <v>123096</v>
          </cell>
        </row>
        <row r="2364">
          <cell r="A2364">
            <v>123097</v>
          </cell>
        </row>
        <row r="2365">
          <cell r="A2365">
            <v>123106</v>
          </cell>
        </row>
        <row r="2366">
          <cell r="A2366">
            <v>123107</v>
          </cell>
        </row>
        <row r="2367">
          <cell r="A2367">
            <v>123108</v>
          </cell>
        </row>
        <row r="2368">
          <cell r="A2368">
            <v>123113</v>
          </cell>
        </row>
        <row r="2369">
          <cell r="A2369">
            <v>123117</v>
          </cell>
        </row>
        <row r="2370">
          <cell r="A2370">
            <v>123119</v>
          </cell>
        </row>
        <row r="2371">
          <cell r="A2371">
            <v>123120</v>
          </cell>
        </row>
        <row r="2372">
          <cell r="A2372">
            <v>123121</v>
          </cell>
        </row>
        <row r="2373">
          <cell r="A2373">
            <v>123123</v>
          </cell>
        </row>
        <row r="2374">
          <cell r="A2374">
            <v>123124</v>
          </cell>
        </row>
        <row r="2375">
          <cell r="A2375">
            <v>123126</v>
          </cell>
        </row>
        <row r="2376">
          <cell r="A2376">
            <v>123132</v>
          </cell>
        </row>
        <row r="2377">
          <cell r="A2377">
            <v>123134</v>
          </cell>
        </row>
        <row r="2378">
          <cell r="A2378">
            <v>123136</v>
          </cell>
        </row>
        <row r="2379">
          <cell r="A2379">
            <v>123137</v>
          </cell>
        </row>
        <row r="2380">
          <cell r="A2380">
            <v>123142</v>
          </cell>
        </row>
        <row r="2381">
          <cell r="A2381">
            <v>123143</v>
          </cell>
        </row>
        <row r="2382">
          <cell r="A2382">
            <v>123147</v>
          </cell>
        </row>
        <row r="2383">
          <cell r="A2383">
            <v>123148</v>
          </cell>
        </row>
        <row r="2384">
          <cell r="A2384">
            <v>123149</v>
          </cell>
        </row>
        <row r="2385">
          <cell r="A2385">
            <v>123153</v>
          </cell>
        </row>
        <row r="2386">
          <cell r="A2386">
            <v>123154</v>
          </cell>
        </row>
        <row r="2387">
          <cell r="A2387">
            <v>123155</v>
          </cell>
        </row>
        <row r="2388">
          <cell r="A2388">
            <v>123162</v>
          </cell>
        </row>
        <row r="2389">
          <cell r="A2389">
            <v>123166</v>
          </cell>
        </row>
        <row r="2390">
          <cell r="A2390">
            <v>123167</v>
          </cell>
        </row>
        <row r="2391">
          <cell r="A2391">
            <v>123169</v>
          </cell>
        </row>
        <row r="2392">
          <cell r="A2392">
            <v>123174</v>
          </cell>
        </row>
        <row r="2393">
          <cell r="A2393">
            <v>123175</v>
          </cell>
        </row>
        <row r="2394">
          <cell r="A2394">
            <v>123181</v>
          </cell>
        </row>
        <row r="2395">
          <cell r="A2395">
            <v>123183</v>
          </cell>
        </row>
        <row r="2396">
          <cell r="A2396">
            <v>123184</v>
          </cell>
        </row>
        <row r="2397">
          <cell r="A2397">
            <v>123190</v>
          </cell>
        </row>
        <row r="2398">
          <cell r="A2398">
            <v>123191</v>
          </cell>
        </row>
        <row r="2399">
          <cell r="A2399">
            <v>123192</v>
          </cell>
        </row>
        <row r="2400">
          <cell r="A2400">
            <v>123199</v>
          </cell>
        </row>
        <row r="2401">
          <cell r="A2401">
            <v>123200</v>
          </cell>
        </row>
        <row r="2402">
          <cell r="A2402">
            <v>123202</v>
          </cell>
        </row>
        <row r="2403">
          <cell r="A2403">
            <v>123205</v>
          </cell>
        </row>
        <row r="2404">
          <cell r="A2404">
            <v>123208</v>
          </cell>
        </row>
        <row r="2405">
          <cell r="A2405">
            <v>123209</v>
          </cell>
        </row>
        <row r="2406">
          <cell r="A2406">
            <v>123217</v>
          </cell>
        </row>
        <row r="2407">
          <cell r="A2407">
            <v>123220</v>
          </cell>
        </row>
        <row r="2408">
          <cell r="A2408">
            <v>123221</v>
          </cell>
        </row>
        <row r="2409">
          <cell r="A2409">
            <v>123224</v>
          </cell>
        </row>
        <row r="2410">
          <cell r="A2410">
            <v>123225</v>
          </cell>
        </row>
        <row r="2411">
          <cell r="A2411">
            <v>123229</v>
          </cell>
        </row>
        <row r="2412">
          <cell r="A2412">
            <v>123230</v>
          </cell>
        </row>
        <row r="2413">
          <cell r="A2413">
            <v>123231</v>
          </cell>
        </row>
        <row r="2414">
          <cell r="A2414">
            <v>123233</v>
          </cell>
        </row>
        <row r="2415">
          <cell r="A2415">
            <v>123236</v>
          </cell>
        </row>
        <row r="2416">
          <cell r="A2416">
            <v>123238</v>
          </cell>
        </row>
        <row r="2417">
          <cell r="A2417">
            <v>123242</v>
          </cell>
        </row>
        <row r="2418">
          <cell r="A2418">
            <v>123254</v>
          </cell>
        </row>
        <row r="2419">
          <cell r="A2419">
            <v>123255</v>
          </cell>
        </row>
        <row r="2420">
          <cell r="A2420">
            <v>123256</v>
          </cell>
        </row>
        <row r="2421">
          <cell r="A2421">
            <v>123257</v>
          </cell>
        </row>
        <row r="2422">
          <cell r="A2422">
            <v>123259</v>
          </cell>
        </row>
        <row r="2423">
          <cell r="A2423">
            <v>123263</v>
          </cell>
        </row>
        <row r="2424">
          <cell r="A2424">
            <v>123267</v>
          </cell>
        </row>
        <row r="2425">
          <cell r="A2425">
            <v>123268</v>
          </cell>
        </row>
        <row r="2426">
          <cell r="A2426">
            <v>123270</v>
          </cell>
        </row>
        <row r="2427">
          <cell r="A2427">
            <v>123278</v>
          </cell>
        </row>
        <row r="2428">
          <cell r="A2428">
            <v>123281</v>
          </cell>
        </row>
        <row r="2429">
          <cell r="A2429">
            <v>123284</v>
          </cell>
        </row>
        <row r="2430">
          <cell r="A2430">
            <v>123287</v>
          </cell>
        </row>
        <row r="2431">
          <cell r="A2431">
            <v>123288</v>
          </cell>
        </row>
        <row r="2432">
          <cell r="A2432">
            <v>123289</v>
          </cell>
        </row>
        <row r="2433">
          <cell r="A2433">
            <v>123291</v>
          </cell>
        </row>
        <row r="2434">
          <cell r="A2434">
            <v>123292</v>
          </cell>
        </row>
        <row r="2435">
          <cell r="A2435">
            <v>123296</v>
          </cell>
        </row>
        <row r="2436">
          <cell r="A2436">
            <v>123297</v>
          </cell>
        </row>
        <row r="2437">
          <cell r="A2437">
            <v>123298</v>
          </cell>
        </row>
        <row r="2438">
          <cell r="A2438">
            <v>123299</v>
          </cell>
        </row>
        <row r="2439">
          <cell r="A2439">
            <v>123304</v>
          </cell>
        </row>
        <row r="2440">
          <cell r="A2440">
            <v>123305</v>
          </cell>
        </row>
        <row r="2441">
          <cell r="A2441">
            <v>123307</v>
          </cell>
        </row>
        <row r="2442">
          <cell r="A2442">
            <v>123319</v>
          </cell>
        </row>
        <row r="2443">
          <cell r="A2443">
            <v>123323</v>
          </cell>
        </row>
        <row r="2444">
          <cell r="A2444">
            <v>123326</v>
          </cell>
        </row>
        <row r="2445">
          <cell r="A2445">
            <v>123328</v>
          </cell>
        </row>
        <row r="2446">
          <cell r="A2446">
            <v>123337</v>
          </cell>
        </row>
        <row r="2447">
          <cell r="A2447">
            <v>123342</v>
          </cell>
        </row>
        <row r="2448">
          <cell r="A2448">
            <v>123345</v>
          </cell>
        </row>
        <row r="2449">
          <cell r="A2449">
            <v>123348</v>
          </cell>
        </row>
        <row r="2450">
          <cell r="A2450">
            <v>123353</v>
          </cell>
        </row>
        <row r="2451">
          <cell r="A2451">
            <v>123356</v>
          </cell>
        </row>
        <row r="2452">
          <cell r="A2452">
            <v>123360</v>
          </cell>
        </row>
        <row r="2453">
          <cell r="A2453">
            <v>123361</v>
          </cell>
        </row>
        <row r="2454">
          <cell r="A2454">
            <v>123365</v>
          </cell>
        </row>
        <row r="2455">
          <cell r="A2455">
            <v>123367</v>
          </cell>
        </row>
        <row r="2456">
          <cell r="A2456">
            <v>123369</v>
          </cell>
        </row>
        <row r="2457">
          <cell r="A2457">
            <v>123370</v>
          </cell>
        </row>
        <row r="2458">
          <cell r="A2458">
            <v>123371</v>
          </cell>
        </row>
        <row r="2459">
          <cell r="A2459">
            <v>123374</v>
          </cell>
        </row>
        <row r="2460">
          <cell r="A2460">
            <v>123375</v>
          </cell>
        </row>
        <row r="2461">
          <cell r="A2461">
            <v>123376</v>
          </cell>
        </row>
        <row r="2462">
          <cell r="A2462">
            <v>123378</v>
          </cell>
        </row>
        <row r="2463">
          <cell r="A2463">
            <v>123386</v>
          </cell>
        </row>
        <row r="2464">
          <cell r="A2464">
            <v>123387</v>
          </cell>
        </row>
        <row r="2465">
          <cell r="A2465">
            <v>123390</v>
          </cell>
        </row>
        <row r="2466">
          <cell r="A2466">
            <v>123393</v>
          </cell>
        </row>
        <row r="2467">
          <cell r="A2467">
            <v>123394</v>
          </cell>
        </row>
        <row r="2468">
          <cell r="A2468">
            <v>123395</v>
          </cell>
        </row>
        <row r="2469">
          <cell r="A2469">
            <v>123397</v>
          </cell>
        </row>
        <row r="2470">
          <cell r="A2470">
            <v>123400</v>
          </cell>
        </row>
        <row r="2471">
          <cell r="A2471">
            <v>123402</v>
          </cell>
        </row>
        <row r="2472">
          <cell r="A2472">
            <v>123403</v>
          </cell>
        </row>
        <row r="2473">
          <cell r="A2473">
            <v>123407</v>
          </cell>
        </row>
        <row r="2474">
          <cell r="A2474">
            <v>123408</v>
          </cell>
        </row>
        <row r="2475">
          <cell r="A2475">
            <v>123409</v>
          </cell>
        </row>
        <row r="2476">
          <cell r="A2476">
            <v>123415</v>
          </cell>
        </row>
        <row r="2477">
          <cell r="A2477">
            <v>123416</v>
          </cell>
        </row>
        <row r="2478">
          <cell r="A2478">
            <v>123418</v>
          </cell>
        </row>
        <row r="2479">
          <cell r="A2479">
            <v>123419</v>
          </cell>
        </row>
        <row r="2480">
          <cell r="A2480">
            <v>123421</v>
          </cell>
        </row>
        <row r="2481">
          <cell r="A2481">
            <v>123423</v>
          </cell>
        </row>
        <row r="2482">
          <cell r="A2482">
            <v>123424</v>
          </cell>
        </row>
        <row r="2483">
          <cell r="A2483">
            <v>123427</v>
          </cell>
        </row>
        <row r="2484">
          <cell r="A2484">
            <v>123428</v>
          </cell>
        </row>
        <row r="2485">
          <cell r="A2485">
            <v>123430</v>
          </cell>
        </row>
        <row r="2486">
          <cell r="A2486">
            <v>123431</v>
          </cell>
        </row>
        <row r="2487">
          <cell r="A2487">
            <v>123432</v>
          </cell>
        </row>
        <row r="2488">
          <cell r="A2488">
            <v>123436</v>
          </cell>
        </row>
        <row r="2489">
          <cell r="A2489">
            <v>123437</v>
          </cell>
        </row>
        <row r="2490">
          <cell r="A2490">
            <v>123438</v>
          </cell>
        </row>
        <row r="2491">
          <cell r="A2491">
            <v>123444</v>
          </cell>
        </row>
        <row r="2492">
          <cell r="A2492">
            <v>123445</v>
          </cell>
        </row>
        <row r="2493">
          <cell r="A2493">
            <v>123448</v>
          </cell>
        </row>
        <row r="2494">
          <cell r="A2494">
            <v>123449</v>
          </cell>
        </row>
        <row r="2495">
          <cell r="A2495">
            <v>123455</v>
          </cell>
        </row>
        <row r="2496">
          <cell r="A2496">
            <v>123458</v>
          </cell>
        </row>
        <row r="2497">
          <cell r="A2497">
            <v>123459</v>
          </cell>
        </row>
        <row r="2498">
          <cell r="A2498">
            <v>123460</v>
          </cell>
        </row>
        <row r="2499">
          <cell r="A2499">
            <v>123461</v>
          </cell>
        </row>
        <row r="2500">
          <cell r="A2500">
            <v>123463</v>
          </cell>
        </row>
        <row r="2501">
          <cell r="A2501">
            <v>123467</v>
          </cell>
        </row>
        <row r="2502">
          <cell r="A2502">
            <v>123470</v>
          </cell>
        </row>
        <row r="2503">
          <cell r="A2503">
            <v>123472</v>
          </cell>
        </row>
        <row r="2504">
          <cell r="A2504">
            <v>123474</v>
          </cell>
        </row>
        <row r="2505">
          <cell r="A2505">
            <v>123475</v>
          </cell>
        </row>
        <row r="2506">
          <cell r="A2506">
            <v>123481</v>
          </cell>
        </row>
        <row r="2507">
          <cell r="A2507">
            <v>123482</v>
          </cell>
        </row>
        <row r="2508">
          <cell r="A2508">
            <v>123483</v>
          </cell>
        </row>
        <row r="2509">
          <cell r="A2509">
            <v>123485</v>
          </cell>
        </row>
        <row r="2510">
          <cell r="A2510">
            <v>123487</v>
          </cell>
        </row>
        <row r="2511">
          <cell r="A2511">
            <v>123488</v>
          </cell>
        </row>
        <row r="2512">
          <cell r="A2512">
            <v>123489</v>
          </cell>
        </row>
        <row r="2513">
          <cell r="A2513">
            <v>123490</v>
          </cell>
        </row>
        <row r="2514">
          <cell r="A2514">
            <v>123496</v>
          </cell>
        </row>
        <row r="2515">
          <cell r="A2515">
            <v>123501</v>
          </cell>
        </row>
        <row r="2516">
          <cell r="A2516">
            <v>123502</v>
          </cell>
        </row>
        <row r="2517">
          <cell r="A2517">
            <v>123505</v>
          </cell>
        </row>
        <row r="2518">
          <cell r="A2518">
            <v>123508</v>
          </cell>
        </row>
        <row r="2519">
          <cell r="A2519">
            <v>123509</v>
          </cell>
        </row>
        <row r="2520">
          <cell r="A2520">
            <v>123510</v>
          </cell>
        </row>
        <row r="2521">
          <cell r="A2521">
            <v>123511</v>
          </cell>
        </row>
        <row r="2522">
          <cell r="A2522">
            <v>123513</v>
          </cell>
        </row>
        <row r="2523">
          <cell r="A2523">
            <v>123514</v>
          </cell>
        </row>
        <row r="2524">
          <cell r="A2524">
            <v>123519</v>
          </cell>
        </row>
        <row r="2525">
          <cell r="A2525">
            <v>123522</v>
          </cell>
        </row>
        <row r="2526">
          <cell r="A2526">
            <v>123523</v>
          </cell>
        </row>
        <row r="2527">
          <cell r="A2527">
            <v>123524</v>
          </cell>
        </row>
        <row r="2528">
          <cell r="A2528">
            <v>123526</v>
          </cell>
        </row>
        <row r="2529">
          <cell r="A2529">
            <v>123528</v>
          </cell>
        </row>
        <row r="2530">
          <cell r="A2530">
            <v>123529</v>
          </cell>
        </row>
        <row r="2531">
          <cell r="A2531">
            <v>123533</v>
          </cell>
        </row>
        <row r="2532">
          <cell r="A2532">
            <v>123534</v>
          </cell>
        </row>
        <row r="2533">
          <cell r="A2533">
            <v>123539</v>
          </cell>
        </row>
        <row r="2534">
          <cell r="A2534">
            <v>123546</v>
          </cell>
        </row>
        <row r="2535">
          <cell r="A2535">
            <v>123547</v>
          </cell>
        </row>
        <row r="2536">
          <cell r="A2536">
            <v>123551</v>
          </cell>
        </row>
        <row r="2537">
          <cell r="A2537">
            <v>123553</v>
          </cell>
        </row>
        <row r="2538">
          <cell r="A2538">
            <v>123554</v>
          </cell>
        </row>
        <row r="2539">
          <cell r="A2539">
            <v>123555</v>
          </cell>
        </row>
        <row r="2540">
          <cell r="A2540">
            <v>123556</v>
          </cell>
        </row>
        <row r="2541">
          <cell r="A2541">
            <v>123558</v>
          </cell>
        </row>
        <row r="2542">
          <cell r="A2542">
            <v>123560</v>
          </cell>
        </row>
        <row r="2543">
          <cell r="A2543">
            <v>123562</v>
          </cell>
        </row>
        <row r="2544">
          <cell r="A2544">
            <v>123565</v>
          </cell>
        </row>
        <row r="2545">
          <cell r="A2545">
            <v>123566</v>
          </cell>
        </row>
        <row r="2546">
          <cell r="A2546">
            <v>123568</v>
          </cell>
        </row>
        <row r="2547">
          <cell r="A2547">
            <v>123572</v>
          </cell>
        </row>
        <row r="2548">
          <cell r="A2548">
            <v>123573</v>
          </cell>
        </row>
        <row r="2549">
          <cell r="A2549">
            <v>123575</v>
          </cell>
        </row>
        <row r="2550">
          <cell r="A2550">
            <v>123576</v>
          </cell>
        </row>
        <row r="2551">
          <cell r="A2551">
            <v>123577</v>
          </cell>
        </row>
        <row r="2552">
          <cell r="A2552">
            <v>123582</v>
          </cell>
        </row>
        <row r="2553">
          <cell r="A2553">
            <v>123583</v>
          </cell>
        </row>
        <row r="2554">
          <cell r="A2554">
            <v>123584</v>
          </cell>
        </row>
        <row r="2555">
          <cell r="A2555">
            <v>123586</v>
          </cell>
        </row>
        <row r="2556">
          <cell r="A2556">
            <v>123591</v>
          </cell>
        </row>
        <row r="2557">
          <cell r="A2557">
            <v>123600</v>
          </cell>
        </row>
        <row r="2558">
          <cell r="A2558">
            <v>123604</v>
          </cell>
        </row>
        <row r="2559">
          <cell r="A2559">
            <v>123611</v>
          </cell>
        </row>
        <row r="2560">
          <cell r="A2560">
            <v>123612</v>
          </cell>
        </row>
        <row r="2561">
          <cell r="A2561">
            <v>123613</v>
          </cell>
        </row>
        <row r="2562">
          <cell r="A2562">
            <v>123616</v>
          </cell>
        </row>
        <row r="2563">
          <cell r="A2563">
            <v>123620</v>
          </cell>
        </row>
        <row r="2564">
          <cell r="A2564">
            <v>123622</v>
          </cell>
        </row>
        <row r="2565">
          <cell r="A2565">
            <v>123627</v>
          </cell>
        </row>
        <row r="2566">
          <cell r="A2566">
            <v>123630</v>
          </cell>
        </row>
        <row r="2567">
          <cell r="A2567">
            <v>123633</v>
          </cell>
        </row>
        <row r="2568">
          <cell r="A2568">
            <v>123637</v>
          </cell>
        </row>
        <row r="2569">
          <cell r="A2569">
            <v>123638</v>
          </cell>
        </row>
        <row r="2570">
          <cell r="A2570">
            <v>123640</v>
          </cell>
        </row>
        <row r="2571">
          <cell r="A2571">
            <v>123643</v>
          </cell>
        </row>
        <row r="2572">
          <cell r="A2572">
            <v>123644</v>
          </cell>
        </row>
        <row r="2573">
          <cell r="A2573">
            <v>123645</v>
          </cell>
        </row>
        <row r="2574">
          <cell r="A2574">
            <v>123646</v>
          </cell>
        </row>
        <row r="2575">
          <cell r="A2575">
            <v>123648</v>
          </cell>
        </row>
        <row r="2576">
          <cell r="A2576">
            <v>123649</v>
          </cell>
        </row>
        <row r="2577">
          <cell r="A2577">
            <v>123650</v>
          </cell>
        </row>
        <row r="2578">
          <cell r="A2578">
            <v>123651</v>
          </cell>
        </row>
        <row r="2579">
          <cell r="A2579">
            <v>123653</v>
          </cell>
        </row>
        <row r="2580">
          <cell r="A2580">
            <v>123654</v>
          </cell>
        </row>
        <row r="2581">
          <cell r="A2581">
            <v>123655</v>
          </cell>
        </row>
        <row r="2582">
          <cell r="A2582">
            <v>123657</v>
          </cell>
        </row>
        <row r="2583">
          <cell r="A2583">
            <v>123659</v>
          </cell>
        </row>
        <row r="2584">
          <cell r="A2584">
            <v>123660</v>
          </cell>
        </row>
        <row r="2585">
          <cell r="A2585">
            <v>123661</v>
          </cell>
        </row>
        <row r="2586">
          <cell r="A2586">
            <v>123662</v>
          </cell>
        </row>
        <row r="2587">
          <cell r="A2587">
            <v>123668</v>
          </cell>
        </row>
        <row r="2588">
          <cell r="A2588">
            <v>123671</v>
          </cell>
        </row>
        <row r="2589">
          <cell r="A2589">
            <v>123673</v>
          </cell>
        </row>
        <row r="2590">
          <cell r="A2590">
            <v>123677</v>
          </cell>
        </row>
        <row r="2591">
          <cell r="A2591">
            <v>123678</v>
          </cell>
        </row>
        <row r="2592">
          <cell r="A2592">
            <v>123680</v>
          </cell>
        </row>
        <row r="2593">
          <cell r="A2593">
            <v>123682</v>
          </cell>
        </row>
        <row r="2594">
          <cell r="A2594">
            <v>123683</v>
          </cell>
        </row>
        <row r="2595">
          <cell r="A2595">
            <v>123684</v>
          </cell>
        </row>
        <row r="2596">
          <cell r="A2596">
            <v>123685</v>
          </cell>
        </row>
        <row r="2597">
          <cell r="A2597">
            <v>123686</v>
          </cell>
        </row>
        <row r="2598">
          <cell r="A2598">
            <v>123688</v>
          </cell>
        </row>
        <row r="2599">
          <cell r="A2599">
            <v>123689</v>
          </cell>
        </row>
        <row r="2600">
          <cell r="A2600">
            <v>123691</v>
          </cell>
        </row>
        <row r="2601">
          <cell r="A2601">
            <v>123692</v>
          </cell>
        </row>
        <row r="2602">
          <cell r="A2602">
            <v>123694</v>
          </cell>
        </row>
        <row r="2603">
          <cell r="A2603">
            <v>123695</v>
          </cell>
        </row>
        <row r="2604">
          <cell r="A2604">
            <v>123696</v>
          </cell>
        </row>
        <row r="2605">
          <cell r="A2605">
            <v>123699</v>
          </cell>
        </row>
        <row r="2606">
          <cell r="A2606">
            <v>123700</v>
          </cell>
        </row>
        <row r="2607">
          <cell r="A2607">
            <v>123701</v>
          </cell>
        </row>
        <row r="2608">
          <cell r="A2608">
            <v>123703</v>
          </cell>
        </row>
        <row r="2609">
          <cell r="A2609">
            <v>123706</v>
          </cell>
        </row>
        <row r="2610">
          <cell r="A2610">
            <v>123707</v>
          </cell>
        </row>
        <row r="2611">
          <cell r="A2611">
            <v>123708</v>
          </cell>
        </row>
        <row r="2612">
          <cell r="A2612">
            <v>123709</v>
          </cell>
        </row>
        <row r="2613">
          <cell r="A2613">
            <v>123711</v>
          </cell>
        </row>
        <row r="2614">
          <cell r="A2614">
            <v>123715</v>
          </cell>
        </row>
        <row r="2615">
          <cell r="A2615">
            <v>123721</v>
          </cell>
        </row>
        <row r="2616">
          <cell r="A2616">
            <v>123724</v>
          </cell>
        </row>
        <row r="2617">
          <cell r="A2617">
            <v>123725</v>
          </cell>
        </row>
        <row r="2618">
          <cell r="A2618">
            <v>123727</v>
          </cell>
        </row>
        <row r="2619">
          <cell r="A2619">
            <v>123729</v>
          </cell>
        </row>
        <row r="2620">
          <cell r="A2620">
            <v>123731</v>
          </cell>
        </row>
        <row r="2621">
          <cell r="A2621">
            <v>123732</v>
          </cell>
        </row>
        <row r="2622">
          <cell r="A2622">
            <v>123739</v>
          </cell>
        </row>
        <row r="2623">
          <cell r="A2623">
            <v>123740</v>
          </cell>
        </row>
        <row r="2624">
          <cell r="A2624">
            <v>123744</v>
          </cell>
        </row>
        <row r="2625">
          <cell r="A2625">
            <v>123745</v>
          </cell>
        </row>
        <row r="2626">
          <cell r="A2626">
            <v>123751</v>
          </cell>
        </row>
        <row r="2627">
          <cell r="A2627">
            <v>123753</v>
          </cell>
        </row>
        <row r="2628">
          <cell r="A2628">
            <v>123754</v>
          </cell>
        </row>
        <row r="2629">
          <cell r="A2629">
            <v>123755</v>
          </cell>
        </row>
        <row r="2630">
          <cell r="A2630">
            <v>123756</v>
          </cell>
        </row>
        <row r="2631">
          <cell r="A2631">
            <v>123757</v>
          </cell>
        </row>
        <row r="2632">
          <cell r="A2632">
            <v>123760</v>
          </cell>
        </row>
        <row r="2633">
          <cell r="A2633">
            <v>123761</v>
          </cell>
        </row>
        <row r="2634">
          <cell r="A2634">
            <v>123769</v>
          </cell>
        </row>
        <row r="2635">
          <cell r="A2635">
            <v>123770</v>
          </cell>
        </row>
        <row r="2636">
          <cell r="A2636">
            <v>123772</v>
          </cell>
        </row>
        <row r="2637">
          <cell r="A2637">
            <v>123775</v>
          </cell>
        </row>
        <row r="2638">
          <cell r="A2638">
            <v>123778</v>
          </cell>
        </row>
        <row r="2639">
          <cell r="A2639">
            <v>123780</v>
          </cell>
        </row>
        <row r="2640">
          <cell r="A2640">
            <v>123782</v>
          </cell>
        </row>
        <row r="2641">
          <cell r="A2641">
            <v>123783</v>
          </cell>
        </row>
        <row r="2642">
          <cell r="A2642">
            <v>123785</v>
          </cell>
        </row>
        <row r="2643">
          <cell r="A2643">
            <v>123786</v>
          </cell>
        </row>
        <row r="2644">
          <cell r="A2644">
            <v>123788</v>
          </cell>
        </row>
        <row r="2645">
          <cell r="A2645">
            <v>123789</v>
          </cell>
        </row>
        <row r="2646">
          <cell r="A2646">
            <v>123791</v>
          </cell>
        </row>
        <row r="2647">
          <cell r="A2647">
            <v>123796</v>
          </cell>
        </row>
        <row r="2648">
          <cell r="A2648">
            <v>123798</v>
          </cell>
        </row>
        <row r="2649">
          <cell r="A2649">
            <v>123800</v>
          </cell>
        </row>
        <row r="2650">
          <cell r="A2650">
            <v>123801</v>
          </cell>
        </row>
        <row r="2651">
          <cell r="A2651">
            <v>123804</v>
          </cell>
        </row>
        <row r="2652">
          <cell r="A2652">
            <v>123807</v>
          </cell>
        </row>
        <row r="2653">
          <cell r="A2653">
            <v>123808</v>
          </cell>
        </row>
        <row r="2654">
          <cell r="A2654">
            <v>123810</v>
          </cell>
        </row>
        <row r="2655">
          <cell r="A2655">
            <v>123815</v>
          </cell>
        </row>
        <row r="2656">
          <cell r="A2656">
            <v>123816</v>
          </cell>
        </row>
        <row r="2657">
          <cell r="A2657">
            <v>123817</v>
          </cell>
        </row>
        <row r="2658">
          <cell r="A2658">
            <v>123818</v>
          </cell>
        </row>
        <row r="2659">
          <cell r="A2659">
            <v>123820</v>
          </cell>
        </row>
        <row r="2660">
          <cell r="A2660">
            <v>123821</v>
          </cell>
        </row>
        <row r="2661">
          <cell r="A2661">
            <v>123824</v>
          </cell>
        </row>
        <row r="2662">
          <cell r="A2662">
            <v>123830</v>
          </cell>
        </row>
        <row r="2663">
          <cell r="A2663">
            <v>123832</v>
          </cell>
        </row>
        <row r="2664">
          <cell r="A2664">
            <v>123833</v>
          </cell>
        </row>
        <row r="2665">
          <cell r="A2665">
            <v>123838</v>
          </cell>
        </row>
        <row r="2666">
          <cell r="A2666">
            <v>123840</v>
          </cell>
        </row>
        <row r="2667">
          <cell r="A2667">
            <v>123841</v>
          </cell>
        </row>
        <row r="2668">
          <cell r="A2668">
            <v>123842</v>
          </cell>
        </row>
        <row r="2669">
          <cell r="A2669">
            <v>123843</v>
          </cell>
        </row>
        <row r="2670">
          <cell r="A2670">
            <v>123844</v>
          </cell>
        </row>
        <row r="2671">
          <cell r="A2671">
            <v>123846</v>
          </cell>
        </row>
        <row r="2672">
          <cell r="A2672">
            <v>123847</v>
          </cell>
        </row>
        <row r="2673">
          <cell r="A2673">
            <v>123848</v>
          </cell>
        </row>
        <row r="2674">
          <cell r="A2674">
            <v>123850</v>
          </cell>
        </row>
        <row r="2675">
          <cell r="A2675">
            <v>123852</v>
          </cell>
        </row>
        <row r="2676">
          <cell r="A2676">
            <v>123854</v>
          </cell>
        </row>
        <row r="2677">
          <cell r="A2677">
            <v>123855</v>
          </cell>
        </row>
        <row r="2678">
          <cell r="A2678">
            <v>123857</v>
          </cell>
        </row>
        <row r="2679">
          <cell r="A2679">
            <v>123859</v>
          </cell>
        </row>
        <row r="2680">
          <cell r="A2680">
            <v>123863</v>
          </cell>
        </row>
        <row r="2681">
          <cell r="A2681">
            <v>123865</v>
          </cell>
        </row>
        <row r="2682">
          <cell r="A2682">
            <v>123869</v>
          </cell>
        </row>
        <row r="2683">
          <cell r="A2683">
            <v>123870</v>
          </cell>
        </row>
        <row r="2684">
          <cell r="A2684">
            <v>123871</v>
          </cell>
        </row>
        <row r="2685">
          <cell r="A2685">
            <v>123876</v>
          </cell>
        </row>
        <row r="2686">
          <cell r="A2686">
            <v>123879</v>
          </cell>
        </row>
        <row r="2687">
          <cell r="A2687">
            <v>123880</v>
          </cell>
        </row>
        <row r="2688">
          <cell r="A2688">
            <v>123881</v>
          </cell>
        </row>
        <row r="2689">
          <cell r="A2689">
            <v>123882</v>
          </cell>
        </row>
        <row r="2690">
          <cell r="A2690">
            <v>123885</v>
          </cell>
        </row>
        <row r="2691">
          <cell r="A2691">
            <v>123887</v>
          </cell>
        </row>
        <row r="2692">
          <cell r="A2692">
            <v>123889</v>
          </cell>
        </row>
        <row r="2693">
          <cell r="A2693">
            <v>123890</v>
          </cell>
        </row>
        <row r="2694">
          <cell r="A2694">
            <v>123891</v>
          </cell>
        </row>
        <row r="2695">
          <cell r="A2695">
            <v>123892</v>
          </cell>
        </row>
        <row r="2696">
          <cell r="A2696">
            <v>123894</v>
          </cell>
        </row>
        <row r="2697">
          <cell r="A2697">
            <v>123896</v>
          </cell>
        </row>
        <row r="2698">
          <cell r="A2698">
            <v>123899</v>
          </cell>
        </row>
        <row r="2699">
          <cell r="A2699">
            <v>123902</v>
          </cell>
        </row>
        <row r="2700">
          <cell r="A2700">
            <v>123903</v>
          </cell>
        </row>
        <row r="2701">
          <cell r="A2701">
            <v>123904</v>
          </cell>
        </row>
        <row r="2702">
          <cell r="A2702">
            <v>123907</v>
          </cell>
        </row>
        <row r="2703">
          <cell r="A2703">
            <v>123909</v>
          </cell>
        </row>
        <row r="2704">
          <cell r="A2704">
            <v>123911</v>
          </cell>
        </row>
        <row r="2705">
          <cell r="A2705">
            <v>123912</v>
          </cell>
        </row>
        <row r="2706">
          <cell r="A2706">
            <v>123914</v>
          </cell>
        </row>
        <row r="2707">
          <cell r="A2707">
            <v>123920</v>
          </cell>
        </row>
        <row r="2708">
          <cell r="A2708">
            <v>123921</v>
          </cell>
        </row>
        <row r="2709">
          <cell r="A2709">
            <v>123922</v>
          </cell>
        </row>
        <row r="2710">
          <cell r="A2710">
            <v>123923</v>
          </cell>
        </row>
        <row r="2711">
          <cell r="A2711">
            <v>123924</v>
          </cell>
        </row>
        <row r="2712">
          <cell r="A2712">
            <v>123925</v>
          </cell>
        </row>
        <row r="2713">
          <cell r="A2713">
            <v>123929</v>
          </cell>
        </row>
        <row r="2714">
          <cell r="A2714">
            <v>123931</v>
          </cell>
        </row>
        <row r="2715">
          <cell r="A2715">
            <v>123932</v>
          </cell>
        </row>
        <row r="2716">
          <cell r="A2716">
            <v>123933</v>
          </cell>
        </row>
        <row r="2717">
          <cell r="A2717">
            <v>123934</v>
          </cell>
        </row>
        <row r="2718">
          <cell r="A2718">
            <v>123937</v>
          </cell>
        </row>
        <row r="2719">
          <cell r="A2719">
            <v>123938</v>
          </cell>
        </row>
        <row r="2720">
          <cell r="A2720">
            <v>123941</v>
          </cell>
        </row>
        <row r="2721">
          <cell r="A2721">
            <v>123943</v>
          </cell>
        </row>
        <row r="2722">
          <cell r="A2722">
            <v>123944</v>
          </cell>
        </row>
        <row r="2723">
          <cell r="A2723">
            <v>123945</v>
          </cell>
        </row>
        <row r="2724">
          <cell r="A2724">
            <v>123947</v>
          </cell>
        </row>
        <row r="2725">
          <cell r="A2725">
            <v>123950</v>
          </cell>
        </row>
        <row r="2726">
          <cell r="A2726">
            <v>123952</v>
          </cell>
        </row>
        <row r="2727">
          <cell r="A2727">
            <v>123953</v>
          </cell>
        </row>
        <row r="2728">
          <cell r="A2728">
            <v>123954</v>
          </cell>
        </row>
        <row r="2729">
          <cell r="A2729">
            <v>123955</v>
          </cell>
        </row>
        <row r="2730">
          <cell r="A2730">
            <v>123957</v>
          </cell>
        </row>
        <row r="2731">
          <cell r="A2731">
            <v>123958</v>
          </cell>
        </row>
        <row r="2732">
          <cell r="A2732">
            <v>123959</v>
          </cell>
        </row>
        <row r="2733">
          <cell r="A2733">
            <v>123960</v>
          </cell>
        </row>
        <row r="2734">
          <cell r="A2734">
            <v>123961</v>
          </cell>
        </row>
        <row r="2735">
          <cell r="A2735">
            <v>123962</v>
          </cell>
        </row>
        <row r="2736">
          <cell r="A2736">
            <v>123964</v>
          </cell>
        </row>
        <row r="2737">
          <cell r="A2737">
            <v>123965</v>
          </cell>
        </row>
        <row r="2738">
          <cell r="A2738">
            <v>123967</v>
          </cell>
        </row>
        <row r="2739">
          <cell r="A2739">
            <v>123968</v>
          </cell>
        </row>
        <row r="2740">
          <cell r="A2740">
            <v>123969</v>
          </cell>
        </row>
        <row r="2741">
          <cell r="A2741">
            <v>123970</v>
          </cell>
        </row>
        <row r="2742">
          <cell r="A2742">
            <v>123973</v>
          </cell>
        </row>
        <row r="2743">
          <cell r="A2743">
            <v>123975</v>
          </cell>
        </row>
        <row r="2744">
          <cell r="A2744">
            <v>123979</v>
          </cell>
        </row>
        <row r="2745">
          <cell r="A2745">
            <v>123980</v>
          </cell>
        </row>
        <row r="2746">
          <cell r="A2746">
            <v>123986</v>
          </cell>
        </row>
        <row r="2747">
          <cell r="A2747">
            <v>123987</v>
          </cell>
        </row>
        <row r="2748">
          <cell r="A2748">
            <v>123989</v>
          </cell>
        </row>
        <row r="2749">
          <cell r="A2749">
            <v>123993</v>
          </cell>
        </row>
        <row r="2750">
          <cell r="A2750">
            <v>123997</v>
          </cell>
        </row>
        <row r="2751">
          <cell r="A2751">
            <v>123998</v>
          </cell>
        </row>
        <row r="2752">
          <cell r="A2752">
            <v>123999</v>
          </cell>
        </row>
        <row r="2753">
          <cell r="A2753">
            <v>124002</v>
          </cell>
        </row>
        <row r="2754">
          <cell r="A2754">
            <v>124003</v>
          </cell>
        </row>
        <row r="2755">
          <cell r="A2755">
            <v>124004</v>
          </cell>
        </row>
        <row r="2756">
          <cell r="A2756">
            <v>124005</v>
          </cell>
        </row>
        <row r="2757">
          <cell r="A2757">
            <v>124008</v>
          </cell>
        </row>
        <row r="2758">
          <cell r="A2758">
            <v>124009</v>
          </cell>
        </row>
        <row r="2759">
          <cell r="A2759">
            <v>124010</v>
          </cell>
        </row>
        <row r="2760">
          <cell r="A2760">
            <v>124013</v>
          </cell>
        </row>
        <row r="2761">
          <cell r="A2761">
            <v>124015</v>
          </cell>
        </row>
        <row r="2762">
          <cell r="A2762">
            <v>124016</v>
          </cell>
        </row>
        <row r="2763">
          <cell r="A2763">
            <v>124020</v>
          </cell>
        </row>
        <row r="2764">
          <cell r="A2764">
            <v>124021</v>
          </cell>
        </row>
        <row r="2765">
          <cell r="A2765">
            <v>124026</v>
          </cell>
        </row>
        <row r="2766">
          <cell r="A2766">
            <v>124027</v>
          </cell>
        </row>
        <row r="2767">
          <cell r="A2767">
            <v>124028</v>
          </cell>
        </row>
        <row r="2768">
          <cell r="A2768">
            <v>124032</v>
          </cell>
        </row>
        <row r="2769">
          <cell r="A2769">
            <v>124036</v>
          </cell>
        </row>
        <row r="2770">
          <cell r="A2770">
            <v>124039</v>
          </cell>
        </row>
        <row r="2771">
          <cell r="A2771">
            <v>124042</v>
          </cell>
        </row>
        <row r="2772">
          <cell r="A2772">
            <v>124043</v>
          </cell>
        </row>
        <row r="2773">
          <cell r="A2773">
            <v>124044</v>
          </cell>
        </row>
        <row r="2774">
          <cell r="A2774">
            <v>124045</v>
          </cell>
        </row>
        <row r="2775">
          <cell r="A2775">
            <v>124050</v>
          </cell>
        </row>
        <row r="2776">
          <cell r="A2776">
            <v>124051</v>
          </cell>
        </row>
        <row r="2777">
          <cell r="A2777">
            <v>124053</v>
          </cell>
        </row>
        <row r="2778">
          <cell r="A2778">
            <v>124054</v>
          </cell>
        </row>
        <row r="2779">
          <cell r="A2779">
            <v>124055</v>
          </cell>
        </row>
        <row r="2780">
          <cell r="A2780">
            <v>124056</v>
          </cell>
        </row>
        <row r="2781">
          <cell r="A2781">
            <v>124057</v>
          </cell>
        </row>
        <row r="2782">
          <cell r="A2782">
            <v>124058</v>
          </cell>
        </row>
        <row r="2783">
          <cell r="A2783">
            <v>124059</v>
          </cell>
        </row>
        <row r="2784">
          <cell r="A2784">
            <v>124062</v>
          </cell>
        </row>
        <row r="2785">
          <cell r="A2785">
            <v>124065</v>
          </cell>
        </row>
        <row r="2786">
          <cell r="A2786">
            <v>124068</v>
          </cell>
        </row>
        <row r="2787">
          <cell r="A2787">
            <v>124069</v>
          </cell>
        </row>
        <row r="2788">
          <cell r="A2788">
            <v>124070</v>
          </cell>
        </row>
        <row r="2789">
          <cell r="A2789">
            <v>124071</v>
          </cell>
        </row>
        <row r="2790">
          <cell r="A2790">
            <v>124072</v>
          </cell>
        </row>
        <row r="2791">
          <cell r="A2791">
            <v>124073</v>
          </cell>
        </row>
        <row r="2792">
          <cell r="A2792">
            <v>124077</v>
          </cell>
        </row>
        <row r="2793">
          <cell r="A2793">
            <v>124078</v>
          </cell>
        </row>
        <row r="2794">
          <cell r="A2794">
            <v>124079</v>
          </cell>
        </row>
        <row r="2795">
          <cell r="A2795">
            <v>124084</v>
          </cell>
        </row>
        <row r="2796">
          <cell r="A2796">
            <v>124087</v>
          </cell>
        </row>
        <row r="2797">
          <cell r="A2797">
            <v>124088</v>
          </cell>
        </row>
        <row r="2798">
          <cell r="A2798">
            <v>124089</v>
          </cell>
        </row>
        <row r="2799">
          <cell r="A2799">
            <v>124090</v>
          </cell>
        </row>
        <row r="2800">
          <cell r="A2800">
            <v>124091</v>
          </cell>
        </row>
        <row r="2801">
          <cell r="A2801">
            <v>124093</v>
          </cell>
        </row>
        <row r="2802">
          <cell r="A2802">
            <v>124095</v>
          </cell>
        </row>
        <row r="2803">
          <cell r="A2803">
            <v>124096</v>
          </cell>
        </row>
        <row r="2804">
          <cell r="A2804">
            <v>124097</v>
          </cell>
        </row>
        <row r="2805">
          <cell r="A2805">
            <v>124098</v>
          </cell>
        </row>
        <row r="2806">
          <cell r="A2806">
            <v>124101</v>
          </cell>
        </row>
        <row r="2807">
          <cell r="A2807">
            <v>124102</v>
          </cell>
        </row>
        <row r="2808">
          <cell r="A2808">
            <v>124105</v>
          </cell>
        </row>
        <row r="2809">
          <cell r="A2809">
            <v>124109</v>
          </cell>
        </row>
        <row r="2810">
          <cell r="A2810">
            <v>124110</v>
          </cell>
        </row>
        <row r="2811">
          <cell r="A2811">
            <v>124112</v>
          </cell>
        </row>
        <row r="2812">
          <cell r="A2812">
            <v>124114</v>
          </cell>
        </row>
        <row r="2813">
          <cell r="A2813">
            <v>124115</v>
          </cell>
        </row>
        <row r="2814">
          <cell r="A2814">
            <v>124117</v>
          </cell>
        </row>
        <row r="2815">
          <cell r="A2815">
            <v>124119</v>
          </cell>
        </row>
        <row r="2816">
          <cell r="A2816">
            <v>124122</v>
          </cell>
        </row>
        <row r="2817">
          <cell r="A2817">
            <v>124124</v>
          </cell>
        </row>
        <row r="2818">
          <cell r="A2818">
            <v>124125</v>
          </cell>
        </row>
        <row r="2819">
          <cell r="A2819">
            <v>124127</v>
          </cell>
        </row>
        <row r="2820">
          <cell r="A2820">
            <v>124128</v>
          </cell>
        </row>
        <row r="2821">
          <cell r="A2821">
            <v>124129</v>
          </cell>
        </row>
        <row r="2822">
          <cell r="A2822">
            <v>124132</v>
          </cell>
        </row>
        <row r="2823">
          <cell r="A2823">
            <v>124133</v>
          </cell>
        </row>
        <row r="2824">
          <cell r="A2824">
            <v>124138</v>
          </cell>
        </row>
        <row r="2825">
          <cell r="A2825">
            <v>124141</v>
          </cell>
        </row>
        <row r="2826">
          <cell r="A2826">
            <v>124144</v>
          </cell>
        </row>
        <row r="2827">
          <cell r="A2827">
            <v>124146</v>
          </cell>
        </row>
        <row r="2828">
          <cell r="A2828">
            <v>124147</v>
          </cell>
        </row>
        <row r="2829">
          <cell r="A2829">
            <v>124148</v>
          </cell>
        </row>
        <row r="2830">
          <cell r="A2830">
            <v>124149</v>
          </cell>
        </row>
        <row r="2831">
          <cell r="A2831">
            <v>124150</v>
          </cell>
        </row>
        <row r="2832">
          <cell r="A2832">
            <v>124151</v>
          </cell>
        </row>
        <row r="2833">
          <cell r="A2833">
            <v>124154</v>
          </cell>
        </row>
        <row r="2834">
          <cell r="A2834">
            <v>124155</v>
          </cell>
        </row>
        <row r="2835">
          <cell r="A2835">
            <v>124156</v>
          </cell>
        </row>
        <row r="2836">
          <cell r="A2836">
            <v>124159</v>
          </cell>
        </row>
        <row r="2837">
          <cell r="A2837">
            <v>124161</v>
          </cell>
        </row>
        <row r="2838">
          <cell r="A2838">
            <v>124162</v>
          </cell>
        </row>
        <row r="2839">
          <cell r="A2839">
            <v>124163</v>
          </cell>
        </row>
        <row r="2840">
          <cell r="A2840">
            <v>124164</v>
          </cell>
        </row>
        <row r="2841">
          <cell r="A2841">
            <v>124167</v>
          </cell>
        </row>
        <row r="2842">
          <cell r="A2842">
            <v>124169</v>
          </cell>
        </row>
        <row r="2843">
          <cell r="A2843">
            <v>124171</v>
          </cell>
        </row>
        <row r="2844">
          <cell r="A2844">
            <v>124172</v>
          </cell>
        </row>
        <row r="2845">
          <cell r="A2845">
            <v>124175</v>
          </cell>
        </row>
        <row r="2846">
          <cell r="A2846">
            <v>124177</v>
          </cell>
        </row>
        <row r="2847">
          <cell r="A2847">
            <v>124181</v>
          </cell>
        </row>
        <row r="2848">
          <cell r="A2848">
            <v>124182</v>
          </cell>
        </row>
        <row r="2849">
          <cell r="A2849">
            <v>124186</v>
          </cell>
        </row>
        <row r="2850">
          <cell r="A2850">
            <v>124187</v>
          </cell>
        </row>
        <row r="2851">
          <cell r="A2851">
            <v>124188</v>
          </cell>
        </row>
        <row r="2852">
          <cell r="A2852">
            <v>124190</v>
          </cell>
        </row>
        <row r="2853">
          <cell r="A2853">
            <v>124192</v>
          </cell>
        </row>
        <row r="2854">
          <cell r="A2854">
            <v>124193</v>
          </cell>
        </row>
        <row r="2855">
          <cell r="A2855">
            <v>124194</v>
          </cell>
        </row>
        <row r="2856">
          <cell r="A2856">
            <v>124198</v>
          </cell>
        </row>
        <row r="2857">
          <cell r="A2857">
            <v>124199</v>
          </cell>
        </row>
        <row r="2858">
          <cell r="A2858">
            <v>124201</v>
          </cell>
        </row>
        <row r="2859">
          <cell r="A2859">
            <v>124203</v>
          </cell>
        </row>
        <row r="2860">
          <cell r="A2860">
            <v>124204</v>
          </cell>
        </row>
        <row r="2861">
          <cell r="A2861">
            <v>124205</v>
          </cell>
        </row>
        <row r="2862">
          <cell r="A2862">
            <v>124206</v>
          </cell>
        </row>
        <row r="2863">
          <cell r="A2863">
            <v>124207</v>
          </cell>
        </row>
        <row r="2864">
          <cell r="A2864">
            <v>124210</v>
          </cell>
        </row>
        <row r="2865">
          <cell r="A2865">
            <v>124212</v>
          </cell>
        </row>
        <row r="2866">
          <cell r="A2866">
            <v>124213</v>
          </cell>
        </row>
        <row r="2867">
          <cell r="A2867">
            <v>124216</v>
          </cell>
        </row>
        <row r="2868">
          <cell r="A2868">
            <v>124218</v>
          </cell>
        </row>
        <row r="2869">
          <cell r="A2869">
            <v>124219</v>
          </cell>
        </row>
        <row r="2870">
          <cell r="A2870">
            <v>124220</v>
          </cell>
        </row>
        <row r="2871">
          <cell r="A2871">
            <v>124221</v>
          </cell>
        </row>
        <row r="2872">
          <cell r="A2872">
            <v>124223</v>
          </cell>
        </row>
        <row r="2873">
          <cell r="A2873">
            <v>124224</v>
          </cell>
        </row>
        <row r="2874">
          <cell r="A2874">
            <v>124225</v>
          </cell>
        </row>
        <row r="2875">
          <cell r="A2875">
            <v>124226</v>
          </cell>
        </row>
        <row r="2876">
          <cell r="A2876">
            <v>124228</v>
          </cell>
        </row>
        <row r="2877">
          <cell r="A2877">
            <v>124236</v>
          </cell>
        </row>
        <row r="2878">
          <cell r="A2878">
            <v>124237</v>
          </cell>
        </row>
        <row r="2879">
          <cell r="A2879">
            <v>124238</v>
          </cell>
        </row>
        <row r="2880">
          <cell r="A2880">
            <v>124239</v>
          </cell>
        </row>
        <row r="2881">
          <cell r="A2881">
            <v>124240</v>
          </cell>
        </row>
        <row r="2882">
          <cell r="A2882">
            <v>124241</v>
          </cell>
        </row>
        <row r="2883">
          <cell r="A2883">
            <v>124243</v>
          </cell>
        </row>
        <row r="2884">
          <cell r="A2884">
            <v>124247</v>
          </cell>
        </row>
        <row r="2885">
          <cell r="A2885">
            <v>124248</v>
          </cell>
        </row>
        <row r="2886">
          <cell r="A2886">
            <v>124249</v>
          </cell>
        </row>
        <row r="2887">
          <cell r="A2887">
            <v>124251</v>
          </cell>
        </row>
        <row r="2888">
          <cell r="A2888">
            <v>124253</v>
          </cell>
        </row>
        <row r="2889">
          <cell r="A2889">
            <v>124256</v>
          </cell>
        </row>
        <row r="2890">
          <cell r="A2890">
            <v>124257</v>
          </cell>
        </row>
        <row r="2891">
          <cell r="A2891">
            <v>124258</v>
          </cell>
        </row>
        <row r="2892">
          <cell r="A2892">
            <v>124259</v>
          </cell>
        </row>
        <row r="2893">
          <cell r="A2893">
            <v>124260</v>
          </cell>
        </row>
        <row r="2894">
          <cell r="A2894">
            <v>124261</v>
          </cell>
        </row>
        <row r="2895">
          <cell r="A2895">
            <v>124262</v>
          </cell>
        </row>
        <row r="2896">
          <cell r="A2896">
            <v>124263</v>
          </cell>
        </row>
        <row r="2897">
          <cell r="A2897">
            <v>124264</v>
          </cell>
        </row>
        <row r="2898">
          <cell r="A2898">
            <v>124266</v>
          </cell>
        </row>
        <row r="2899">
          <cell r="A2899">
            <v>124267</v>
          </cell>
        </row>
        <row r="2900">
          <cell r="A2900">
            <v>124268</v>
          </cell>
        </row>
        <row r="2901">
          <cell r="A2901">
            <v>124272</v>
          </cell>
        </row>
        <row r="2902">
          <cell r="A2902">
            <v>124274</v>
          </cell>
        </row>
        <row r="2903">
          <cell r="A2903">
            <v>124276</v>
          </cell>
        </row>
        <row r="2904">
          <cell r="A2904">
            <v>124278</v>
          </cell>
        </row>
        <row r="2905">
          <cell r="A2905">
            <v>124279</v>
          </cell>
        </row>
        <row r="2906">
          <cell r="A2906">
            <v>124280</v>
          </cell>
        </row>
        <row r="2907">
          <cell r="A2907">
            <v>124281</v>
          </cell>
        </row>
        <row r="2908">
          <cell r="A2908">
            <v>124282</v>
          </cell>
        </row>
        <row r="2909">
          <cell r="A2909">
            <v>124283</v>
          </cell>
        </row>
        <row r="2910">
          <cell r="A2910">
            <v>124284</v>
          </cell>
        </row>
        <row r="2911">
          <cell r="A2911">
            <v>124286</v>
          </cell>
        </row>
        <row r="2912">
          <cell r="A2912">
            <v>124287</v>
          </cell>
        </row>
        <row r="2913">
          <cell r="A2913">
            <v>124288</v>
          </cell>
        </row>
        <row r="2914">
          <cell r="A2914">
            <v>124289</v>
          </cell>
        </row>
        <row r="2915">
          <cell r="A2915">
            <v>124291</v>
          </cell>
        </row>
        <row r="2916">
          <cell r="A2916">
            <v>124294</v>
          </cell>
        </row>
        <row r="2917">
          <cell r="A2917">
            <v>124295</v>
          </cell>
        </row>
        <row r="2918">
          <cell r="A2918">
            <v>124296</v>
          </cell>
        </row>
        <row r="2919">
          <cell r="A2919">
            <v>124300</v>
          </cell>
        </row>
        <row r="2920">
          <cell r="A2920">
            <v>124301</v>
          </cell>
        </row>
        <row r="2921">
          <cell r="A2921">
            <v>124302</v>
          </cell>
        </row>
        <row r="2922">
          <cell r="A2922">
            <v>124303</v>
          </cell>
        </row>
        <row r="2923">
          <cell r="A2923">
            <v>124305</v>
          </cell>
        </row>
        <row r="2924">
          <cell r="A2924">
            <v>124308</v>
          </cell>
        </row>
        <row r="2925">
          <cell r="A2925">
            <v>124311</v>
          </cell>
        </row>
        <row r="2926">
          <cell r="A2926">
            <v>124312</v>
          </cell>
        </row>
        <row r="2927">
          <cell r="A2927">
            <v>124315</v>
          </cell>
        </row>
        <row r="2928">
          <cell r="A2928">
            <v>124316</v>
          </cell>
        </row>
        <row r="2929">
          <cell r="A2929">
            <v>124318</v>
          </cell>
        </row>
        <row r="2930">
          <cell r="A2930">
            <v>124319</v>
          </cell>
        </row>
        <row r="2931">
          <cell r="A2931">
            <v>124320</v>
          </cell>
        </row>
        <row r="2932">
          <cell r="A2932">
            <v>124322</v>
          </cell>
        </row>
        <row r="2933">
          <cell r="A2933">
            <v>124323</v>
          </cell>
        </row>
        <row r="2934">
          <cell r="A2934">
            <v>124326</v>
          </cell>
        </row>
        <row r="2935">
          <cell r="A2935">
            <v>124328</v>
          </cell>
        </row>
        <row r="2936">
          <cell r="A2936">
            <v>124330</v>
          </cell>
        </row>
        <row r="2937">
          <cell r="A2937">
            <v>124331</v>
          </cell>
        </row>
        <row r="2938">
          <cell r="A2938">
            <v>124332</v>
          </cell>
        </row>
        <row r="2939">
          <cell r="A2939">
            <v>124333</v>
          </cell>
        </row>
        <row r="2940">
          <cell r="A2940">
            <v>124336</v>
          </cell>
        </row>
        <row r="2941">
          <cell r="A2941">
            <v>124337</v>
          </cell>
        </row>
        <row r="2942">
          <cell r="A2942">
            <v>124338</v>
          </cell>
        </row>
        <row r="2943">
          <cell r="A2943">
            <v>124340</v>
          </cell>
        </row>
        <row r="2944">
          <cell r="A2944">
            <v>124341</v>
          </cell>
        </row>
        <row r="2945">
          <cell r="A2945">
            <v>124342</v>
          </cell>
        </row>
        <row r="2946">
          <cell r="A2946">
            <v>124343</v>
          </cell>
        </row>
        <row r="2947">
          <cell r="A2947">
            <v>124345</v>
          </cell>
        </row>
        <row r="2948">
          <cell r="A2948">
            <v>124346</v>
          </cell>
        </row>
        <row r="2949">
          <cell r="A2949">
            <v>124347</v>
          </cell>
        </row>
        <row r="2950">
          <cell r="A2950">
            <v>124348</v>
          </cell>
        </row>
        <row r="2951">
          <cell r="A2951">
            <v>124349</v>
          </cell>
        </row>
        <row r="2952">
          <cell r="A2952">
            <v>124350</v>
          </cell>
        </row>
        <row r="2953">
          <cell r="A2953">
            <v>124351</v>
          </cell>
        </row>
        <row r="2954">
          <cell r="A2954">
            <v>124353</v>
          </cell>
        </row>
        <row r="2955">
          <cell r="A2955">
            <v>124356</v>
          </cell>
        </row>
        <row r="2956">
          <cell r="A2956">
            <v>124360</v>
          </cell>
        </row>
        <row r="2957">
          <cell r="A2957">
            <v>124361</v>
          </cell>
        </row>
        <row r="2958">
          <cell r="A2958">
            <v>124362</v>
          </cell>
        </row>
        <row r="2959">
          <cell r="A2959">
            <v>124364</v>
          </cell>
        </row>
        <row r="2960">
          <cell r="A2960">
            <v>124367</v>
          </cell>
        </row>
        <row r="2961">
          <cell r="A2961">
            <v>124368</v>
          </cell>
        </row>
        <row r="2962">
          <cell r="A2962">
            <v>124371</v>
          </cell>
        </row>
        <row r="2963">
          <cell r="A2963">
            <v>124372</v>
          </cell>
        </row>
        <row r="2964">
          <cell r="A2964">
            <v>124373</v>
          </cell>
        </row>
        <row r="2965">
          <cell r="A2965">
            <v>124374</v>
          </cell>
        </row>
        <row r="2966">
          <cell r="A2966">
            <v>124375</v>
          </cell>
        </row>
        <row r="2967">
          <cell r="A2967">
            <v>124376</v>
          </cell>
        </row>
        <row r="2968">
          <cell r="A2968">
            <v>124377</v>
          </cell>
        </row>
        <row r="2969">
          <cell r="A2969">
            <v>124378</v>
          </cell>
        </row>
        <row r="2970">
          <cell r="A2970">
            <v>124379</v>
          </cell>
        </row>
        <row r="2971">
          <cell r="A2971">
            <v>124382</v>
          </cell>
        </row>
        <row r="2972">
          <cell r="A2972">
            <v>124383</v>
          </cell>
        </row>
        <row r="2973">
          <cell r="A2973">
            <v>124384</v>
          </cell>
        </row>
        <row r="2974">
          <cell r="A2974">
            <v>124385</v>
          </cell>
        </row>
        <row r="2975">
          <cell r="A2975">
            <v>124386</v>
          </cell>
        </row>
        <row r="2976">
          <cell r="A2976">
            <v>124387</v>
          </cell>
        </row>
        <row r="2977">
          <cell r="A2977">
            <v>124388</v>
          </cell>
        </row>
        <row r="2978">
          <cell r="A2978">
            <v>124389</v>
          </cell>
        </row>
        <row r="2979">
          <cell r="A2979">
            <v>124390</v>
          </cell>
        </row>
        <row r="2980">
          <cell r="A2980">
            <v>124391</v>
          </cell>
        </row>
        <row r="2981">
          <cell r="A2981">
            <v>124392</v>
          </cell>
        </row>
        <row r="2982">
          <cell r="A2982">
            <v>124393</v>
          </cell>
        </row>
        <row r="2983">
          <cell r="A2983">
            <v>124394</v>
          </cell>
        </row>
        <row r="2984">
          <cell r="A2984">
            <v>124396</v>
          </cell>
        </row>
        <row r="2985">
          <cell r="A2985">
            <v>124397</v>
          </cell>
        </row>
        <row r="2986">
          <cell r="A2986">
            <v>124399</v>
          </cell>
        </row>
        <row r="2987">
          <cell r="A2987">
            <v>124401</v>
          </cell>
        </row>
        <row r="2988">
          <cell r="A2988">
            <v>124402</v>
          </cell>
        </row>
        <row r="2989">
          <cell r="A2989">
            <v>124403</v>
          </cell>
        </row>
        <row r="2990">
          <cell r="A2990">
            <v>124404</v>
          </cell>
        </row>
        <row r="2991">
          <cell r="A2991">
            <v>124407</v>
          </cell>
        </row>
        <row r="2992">
          <cell r="A2992">
            <v>124408</v>
          </cell>
        </row>
        <row r="2993">
          <cell r="A2993">
            <v>124409</v>
          </cell>
        </row>
        <row r="2994">
          <cell r="A2994">
            <v>124410</v>
          </cell>
        </row>
        <row r="2995">
          <cell r="A2995">
            <v>124413</v>
          </cell>
        </row>
        <row r="2996">
          <cell r="A2996">
            <v>124414</v>
          </cell>
        </row>
        <row r="2997">
          <cell r="A2997">
            <v>124415</v>
          </cell>
        </row>
        <row r="2998">
          <cell r="A2998">
            <v>124416</v>
          </cell>
        </row>
        <row r="2999">
          <cell r="A2999">
            <v>124417</v>
          </cell>
        </row>
        <row r="3000">
          <cell r="A3000">
            <v>124418</v>
          </cell>
        </row>
        <row r="3001">
          <cell r="A3001">
            <v>124419</v>
          </cell>
        </row>
        <row r="3002">
          <cell r="A3002">
            <v>124421</v>
          </cell>
        </row>
        <row r="3003">
          <cell r="A3003">
            <v>124422</v>
          </cell>
        </row>
        <row r="3004">
          <cell r="A3004">
            <v>124424</v>
          </cell>
        </row>
        <row r="3005">
          <cell r="A3005">
            <v>124425</v>
          </cell>
        </row>
        <row r="3006">
          <cell r="A3006">
            <v>124426</v>
          </cell>
        </row>
        <row r="3007">
          <cell r="A3007">
            <v>124427</v>
          </cell>
        </row>
        <row r="3008">
          <cell r="A3008">
            <v>124428</v>
          </cell>
        </row>
        <row r="3009">
          <cell r="A3009">
            <v>124430</v>
          </cell>
        </row>
        <row r="3010">
          <cell r="A3010">
            <v>124431</v>
          </cell>
        </row>
        <row r="3011">
          <cell r="A3011">
            <v>124433</v>
          </cell>
        </row>
        <row r="3012">
          <cell r="A3012">
            <v>124434</v>
          </cell>
        </row>
        <row r="3013">
          <cell r="A3013">
            <v>124435</v>
          </cell>
        </row>
        <row r="3014">
          <cell r="A3014">
            <v>124436</v>
          </cell>
        </row>
        <row r="3015">
          <cell r="A3015">
            <v>124437</v>
          </cell>
        </row>
        <row r="3016">
          <cell r="A3016">
            <v>124438</v>
          </cell>
        </row>
        <row r="3017">
          <cell r="A3017">
            <v>124439</v>
          </cell>
        </row>
        <row r="3018">
          <cell r="A3018">
            <v>124441</v>
          </cell>
        </row>
        <row r="3019">
          <cell r="A3019">
            <v>124443</v>
          </cell>
        </row>
        <row r="3020">
          <cell r="A3020">
            <v>124444</v>
          </cell>
        </row>
        <row r="3021">
          <cell r="A3021">
            <v>124446</v>
          </cell>
        </row>
        <row r="3022">
          <cell r="A3022">
            <v>124447</v>
          </cell>
        </row>
        <row r="3023">
          <cell r="A3023">
            <v>124448</v>
          </cell>
        </row>
        <row r="3024">
          <cell r="A3024">
            <v>124450</v>
          </cell>
        </row>
        <row r="3025">
          <cell r="A3025">
            <v>124451</v>
          </cell>
        </row>
        <row r="3026">
          <cell r="A3026">
            <v>124453</v>
          </cell>
        </row>
        <row r="3027">
          <cell r="A3027">
            <v>124455</v>
          </cell>
        </row>
        <row r="3028">
          <cell r="A3028">
            <v>124456</v>
          </cell>
        </row>
        <row r="3029">
          <cell r="A3029">
            <v>124457</v>
          </cell>
        </row>
        <row r="3030">
          <cell r="A3030">
            <v>124458</v>
          </cell>
        </row>
        <row r="3031">
          <cell r="A3031">
            <v>124459</v>
          </cell>
        </row>
        <row r="3032">
          <cell r="A3032">
            <v>124460</v>
          </cell>
        </row>
        <row r="3033">
          <cell r="A3033">
            <v>124461</v>
          </cell>
        </row>
        <row r="3034">
          <cell r="A3034">
            <v>124462</v>
          </cell>
        </row>
        <row r="3035">
          <cell r="A3035">
            <v>124463</v>
          </cell>
        </row>
        <row r="3036">
          <cell r="A3036">
            <v>124464</v>
          </cell>
        </row>
        <row r="3037">
          <cell r="A3037">
            <v>124467</v>
          </cell>
        </row>
        <row r="3038">
          <cell r="A3038">
            <v>124468</v>
          </cell>
        </row>
        <row r="3039">
          <cell r="A3039">
            <v>124469</v>
          </cell>
        </row>
        <row r="3040">
          <cell r="A3040">
            <v>124470</v>
          </cell>
        </row>
        <row r="3041">
          <cell r="A3041">
            <v>124472</v>
          </cell>
        </row>
        <row r="3042">
          <cell r="A3042">
            <v>124473</v>
          </cell>
        </row>
        <row r="3043">
          <cell r="A3043">
            <v>124474</v>
          </cell>
        </row>
        <row r="3044">
          <cell r="A3044">
            <v>124476</v>
          </cell>
        </row>
        <row r="3045">
          <cell r="A3045">
            <v>124477</v>
          </cell>
        </row>
        <row r="3046">
          <cell r="A3046">
            <v>124479</v>
          </cell>
        </row>
        <row r="3047">
          <cell r="A3047">
            <v>124480</v>
          </cell>
        </row>
        <row r="3048">
          <cell r="A3048">
            <v>124481</v>
          </cell>
        </row>
        <row r="3049">
          <cell r="A3049">
            <v>124482</v>
          </cell>
        </row>
        <row r="3050">
          <cell r="A3050">
            <v>124483</v>
          </cell>
        </row>
        <row r="3051">
          <cell r="A3051">
            <v>124486</v>
          </cell>
        </row>
        <row r="3052">
          <cell r="A3052">
            <v>124487</v>
          </cell>
        </row>
        <row r="3053">
          <cell r="A3053">
            <v>124491</v>
          </cell>
        </row>
        <row r="3054">
          <cell r="A3054">
            <v>124492</v>
          </cell>
        </row>
        <row r="3055">
          <cell r="A3055">
            <v>124493</v>
          </cell>
        </row>
        <row r="3056">
          <cell r="A3056">
            <v>124494</v>
          </cell>
        </row>
        <row r="3057">
          <cell r="A3057">
            <v>124495</v>
          </cell>
        </row>
        <row r="3058">
          <cell r="A3058">
            <v>124496</v>
          </cell>
        </row>
        <row r="3059">
          <cell r="A3059">
            <v>124497</v>
          </cell>
        </row>
        <row r="3060">
          <cell r="A3060">
            <v>124498</v>
          </cell>
        </row>
        <row r="3061">
          <cell r="A3061">
            <v>124499</v>
          </cell>
        </row>
        <row r="3062">
          <cell r="A3062">
            <v>124501</v>
          </cell>
        </row>
        <row r="3063">
          <cell r="A3063">
            <v>124503</v>
          </cell>
        </row>
        <row r="3064">
          <cell r="A3064">
            <v>124504</v>
          </cell>
        </row>
        <row r="3065">
          <cell r="A3065">
            <v>124505</v>
          </cell>
        </row>
        <row r="3066">
          <cell r="A3066">
            <v>124506</v>
          </cell>
        </row>
        <row r="3067">
          <cell r="A3067">
            <v>124507</v>
          </cell>
        </row>
        <row r="3068">
          <cell r="A3068">
            <v>124508</v>
          </cell>
        </row>
        <row r="3069">
          <cell r="A3069">
            <v>124510</v>
          </cell>
        </row>
        <row r="3070">
          <cell r="A3070">
            <v>124511</v>
          </cell>
        </row>
        <row r="3071">
          <cell r="A3071">
            <v>124515</v>
          </cell>
        </row>
        <row r="3072">
          <cell r="A3072">
            <v>124516</v>
          </cell>
        </row>
        <row r="3073">
          <cell r="A3073">
            <v>124518</v>
          </cell>
        </row>
        <row r="3074">
          <cell r="A3074">
            <v>124519</v>
          </cell>
        </row>
        <row r="3075">
          <cell r="A3075">
            <v>124520</v>
          </cell>
        </row>
        <row r="3076">
          <cell r="A3076">
            <v>124523</v>
          </cell>
        </row>
        <row r="3077">
          <cell r="A3077">
            <v>124524</v>
          </cell>
        </row>
        <row r="3078">
          <cell r="A3078">
            <v>124526</v>
          </cell>
        </row>
        <row r="3079">
          <cell r="A3079">
            <v>124528</v>
          </cell>
        </row>
        <row r="3080">
          <cell r="A3080">
            <v>124529</v>
          </cell>
        </row>
        <row r="3081">
          <cell r="A3081">
            <v>124531</v>
          </cell>
        </row>
        <row r="3082">
          <cell r="A3082">
            <v>124533</v>
          </cell>
        </row>
        <row r="3083">
          <cell r="A3083">
            <v>124534</v>
          </cell>
        </row>
        <row r="3084">
          <cell r="A3084">
            <v>124535</v>
          </cell>
        </row>
        <row r="3085">
          <cell r="A3085">
            <v>124536</v>
          </cell>
        </row>
        <row r="3086">
          <cell r="A3086">
            <v>124537</v>
          </cell>
        </row>
        <row r="3087">
          <cell r="A3087">
            <v>124538</v>
          </cell>
        </row>
        <row r="3088">
          <cell r="A3088">
            <v>124539</v>
          </cell>
        </row>
        <row r="3089">
          <cell r="A3089">
            <v>124540</v>
          </cell>
        </row>
        <row r="3090">
          <cell r="A3090">
            <v>124541</v>
          </cell>
        </row>
        <row r="3091">
          <cell r="A3091">
            <v>124542</v>
          </cell>
        </row>
        <row r="3092">
          <cell r="A3092">
            <v>124543</v>
          </cell>
        </row>
        <row r="3093">
          <cell r="A3093">
            <v>124544</v>
          </cell>
        </row>
        <row r="3094">
          <cell r="A3094">
            <v>124545</v>
          </cell>
        </row>
        <row r="3095">
          <cell r="A3095">
            <v>124546</v>
          </cell>
        </row>
        <row r="3096">
          <cell r="A3096">
            <v>124548</v>
          </cell>
        </row>
        <row r="3097">
          <cell r="A3097">
            <v>124549</v>
          </cell>
        </row>
        <row r="3098">
          <cell r="A3098">
            <v>124551</v>
          </cell>
        </row>
        <row r="3099">
          <cell r="A3099">
            <v>124552</v>
          </cell>
        </row>
        <row r="3100">
          <cell r="A3100">
            <v>124553</v>
          </cell>
        </row>
        <row r="3101">
          <cell r="A3101">
            <v>124556</v>
          </cell>
        </row>
        <row r="3102">
          <cell r="A3102">
            <v>124557</v>
          </cell>
        </row>
        <row r="3103">
          <cell r="A3103">
            <v>124561</v>
          </cell>
        </row>
        <row r="3104">
          <cell r="A3104">
            <v>124564</v>
          </cell>
        </row>
        <row r="3105">
          <cell r="A3105">
            <v>124567</v>
          </cell>
        </row>
        <row r="3106">
          <cell r="A3106">
            <v>124569</v>
          </cell>
        </row>
        <row r="3107">
          <cell r="A3107">
            <v>124570</v>
          </cell>
        </row>
        <row r="3108">
          <cell r="A3108">
            <v>124572</v>
          </cell>
        </row>
        <row r="3109">
          <cell r="A3109">
            <v>124573</v>
          </cell>
        </row>
        <row r="3110">
          <cell r="A3110">
            <v>124574</v>
          </cell>
        </row>
        <row r="3111">
          <cell r="A3111">
            <v>124575</v>
          </cell>
        </row>
        <row r="3112">
          <cell r="A3112">
            <v>124577</v>
          </cell>
        </row>
        <row r="3113">
          <cell r="A3113">
            <v>124578</v>
          </cell>
        </row>
        <row r="3114">
          <cell r="A3114">
            <v>124579</v>
          </cell>
        </row>
        <row r="3115">
          <cell r="A3115">
            <v>124580</v>
          </cell>
        </row>
        <row r="3116">
          <cell r="A3116">
            <v>124581</v>
          </cell>
        </row>
        <row r="3117">
          <cell r="A3117">
            <v>124582</v>
          </cell>
        </row>
        <row r="3118">
          <cell r="A3118">
            <v>124583</v>
          </cell>
        </row>
        <row r="3119">
          <cell r="A3119">
            <v>124585</v>
          </cell>
        </row>
        <row r="3120">
          <cell r="A3120">
            <v>124586</v>
          </cell>
        </row>
        <row r="3121">
          <cell r="A3121">
            <v>124587</v>
          </cell>
        </row>
        <row r="3122">
          <cell r="A3122">
            <v>124588</v>
          </cell>
        </row>
        <row r="3123">
          <cell r="A3123">
            <v>124589</v>
          </cell>
        </row>
        <row r="3124">
          <cell r="A3124">
            <v>124590</v>
          </cell>
        </row>
        <row r="3125">
          <cell r="A3125">
            <v>124591</v>
          </cell>
        </row>
        <row r="3126">
          <cell r="A3126">
            <v>124592</v>
          </cell>
        </row>
        <row r="3127">
          <cell r="A3127">
            <v>124593</v>
          </cell>
        </row>
        <row r="3128">
          <cell r="A3128">
            <v>124594</v>
          </cell>
        </row>
        <row r="3129">
          <cell r="A3129">
            <v>124595</v>
          </cell>
        </row>
        <row r="3130">
          <cell r="A3130">
            <v>124597</v>
          </cell>
        </row>
        <row r="3131">
          <cell r="A3131">
            <v>124599</v>
          </cell>
        </row>
        <row r="3132">
          <cell r="A3132">
            <v>124601</v>
          </cell>
        </row>
        <row r="3133">
          <cell r="A3133">
            <v>124602</v>
          </cell>
        </row>
        <row r="3134">
          <cell r="A3134">
            <v>124603</v>
          </cell>
        </row>
        <row r="3135">
          <cell r="A3135">
            <v>124604</v>
          </cell>
        </row>
        <row r="3136">
          <cell r="A3136">
            <v>124607</v>
          </cell>
        </row>
        <row r="3137">
          <cell r="A3137">
            <v>124609</v>
          </cell>
        </row>
        <row r="3138">
          <cell r="A3138">
            <v>124610</v>
          </cell>
        </row>
        <row r="3139">
          <cell r="A3139">
            <v>124612</v>
          </cell>
        </row>
        <row r="3140">
          <cell r="A3140">
            <v>124615</v>
          </cell>
        </row>
        <row r="3141">
          <cell r="A3141">
            <v>124617</v>
          </cell>
        </row>
        <row r="3142">
          <cell r="A3142">
            <v>124619</v>
          </cell>
        </row>
        <row r="3143">
          <cell r="A3143">
            <v>124621</v>
          </cell>
        </row>
        <row r="3144">
          <cell r="A3144">
            <v>124622</v>
          </cell>
        </row>
        <row r="3145">
          <cell r="A3145">
            <v>124624</v>
          </cell>
        </row>
        <row r="3146">
          <cell r="A3146">
            <v>124625</v>
          </cell>
        </row>
        <row r="3147">
          <cell r="A3147">
            <v>124626</v>
          </cell>
        </row>
        <row r="3148">
          <cell r="A3148">
            <v>124629</v>
          </cell>
        </row>
        <row r="3149">
          <cell r="A3149">
            <v>124630</v>
          </cell>
        </row>
        <row r="3150">
          <cell r="A3150">
            <v>124632</v>
          </cell>
        </row>
        <row r="3151">
          <cell r="A3151">
            <v>124633</v>
          </cell>
        </row>
        <row r="3152">
          <cell r="A3152">
            <v>124634</v>
          </cell>
        </row>
        <row r="3153">
          <cell r="A3153">
            <v>124638</v>
          </cell>
        </row>
        <row r="3154">
          <cell r="A3154">
            <v>124639</v>
          </cell>
        </row>
        <row r="3155">
          <cell r="A3155">
            <v>124641</v>
          </cell>
        </row>
        <row r="3156">
          <cell r="A3156">
            <v>124642</v>
          </cell>
        </row>
        <row r="3157">
          <cell r="A3157">
            <v>124643</v>
          </cell>
        </row>
        <row r="3158">
          <cell r="A3158">
            <v>124644</v>
          </cell>
        </row>
        <row r="3159">
          <cell r="A3159">
            <v>124647</v>
          </cell>
        </row>
        <row r="3160">
          <cell r="A3160">
            <v>124648</v>
          </cell>
        </row>
        <row r="3161">
          <cell r="A3161">
            <v>124651</v>
          </cell>
        </row>
        <row r="3162">
          <cell r="A3162">
            <v>124652</v>
          </cell>
        </row>
        <row r="3163">
          <cell r="A3163">
            <v>124654</v>
          </cell>
        </row>
        <row r="3164">
          <cell r="A3164">
            <v>124655</v>
          </cell>
        </row>
        <row r="3165">
          <cell r="A3165">
            <v>124657</v>
          </cell>
        </row>
        <row r="3166">
          <cell r="A3166">
            <v>124658</v>
          </cell>
        </row>
        <row r="3167">
          <cell r="A3167">
            <v>124659</v>
          </cell>
        </row>
        <row r="3168">
          <cell r="A3168">
            <v>124661</v>
          </cell>
        </row>
        <row r="3169">
          <cell r="A3169">
            <v>124663</v>
          </cell>
        </row>
        <row r="3170">
          <cell r="A3170">
            <v>124664</v>
          </cell>
        </row>
        <row r="3171">
          <cell r="A3171">
            <v>124667</v>
          </cell>
        </row>
        <row r="3172">
          <cell r="A3172">
            <v>124670</v>
          </cell>
        </row>
        <row r="3173">
          <cell r="A3173">
            <v>124671</v>
          </cell>
        </row>
        <row r="3174">
          <cell r="A3174">
            <v>124672</v>
          </cell>
        </row>
        <row r="3175">
          <cell r="A3175">
            <v>124673</v>
          </cell>
        </row>
        <row r="3176">
          <cell r="A3176">
            <v>124674</v>
          </cell>
        </row>
        <row r="3177">
          <cell r="A3177">
            <v>124675</v>
          </cell>
        </row>
        <row r="3178">
          <cell r="A3178">
            <v>124676</v>
          </cell>
        </row>
        <row r="3179">
          <cell r="A3179">
            <v>124677</v>
          </cell>
        </row>
        <row r="3180">
          <cell r="A3180">
            <v>124678</v>
          </cell>
        </row>
        <row r="3181">
          <cell r="A3181">
            <v>124679</v>
          </cell>
        </row>
        <row r="3182">
          <cell r="A3182">
            <v>124680</v>
          </cell>
        </row>
        <row r="3183">
          <cell r="A3183">
            <v>124683</v>
          </cell>
        </row>
        <row r="3184">
          <cell r="A3184">
            <v>124684</v>
          </cell>
        </row>
        <row r="3185">
          <cell r="A3185">
            <v>124687</v>
          </cell>
        </row>
        <row r="3186">
          <cell r="A3186">
            <v>124689</v>
          </cell>
        </row>
        <row r="3187">
          <cell r="A3187">
            <v>124690</v>
          </cell>
        </row>
        <row r="3188">
          <cell r="A3188">
            <v>124691</v>
          </cell>
        </row>
        <row r="3189">
          <cell r="A3189">
            <v>124692</v>
          </cell>
        </row>
        <row r="3190">
          <cell r="A3190">
            <v>124693</v>
          </cell>
        </row>
        <row r="3191">
          <cell r="A3191">
            <v>124696</v>
          </cell>
        </row>
        <row r="3192">
          <cell r="A3192">
            <v>124697</v>
          </cell>
        </row>
        <row r="3193">
          <cell r="A3193">
            <v>124699</v>
          </cell>
        </row>
        <row r="3194">
          <cell r="A3194">
            <v>124701</v>
          </cell>
        </row>
        <row r="3195">
          <cell r="A3195">
            <v>124702</v>
          </cell>
        </row>
        <row r="3196">
          <cell r="A3196">
            <v>124705</v>
          </cell>
        </row>
        <row r="3197">
          <cell r="A3197">
            <v>124706</v>
          </cell>
        </row>
        <row r="3198">
          <cell r="A3198">
            <v>124708</v>
          </cell>
        </row>
        <row r="3199">
          <cell r="A3199">
            <v>124711</v>
          </cell>
        </row>
        <row r="3200">
          <cell r="A3200">
            <v>124714</v>
          </cell>
        </row>
        <row r="3201">
          <cell r="A3201">
            <v>124715</v>
          </cell>
        </row>
        <row r="3202">
          <cell r="A3202">
            <v>124717</v>
          </cell>
        </row>
        <row r="3203">
          <cell r="A3203">
            <v>124718</v>
          </cell>
        </row>
        <row r="3204">
          <cell r="A3204">
            <v>124720</v>
          </cell>
        </row>
        <row r="3205">
          <cell r="A3205">
            <v>124721</v>
          </cell>
        </row>
        <row r="3206">
          <cell r="A3206">
            <v>124722</v>
          </cell>
        </row>
        <row r="3207">
          <cell r="A3207">
            <v>124723</v>
          </cell>
        </row>
        <row r="3208">
          <cell r="A3208">
            <v>124724</v>
          </cell>
        </row>
        <row r="3209">
          <cell r="A3209">
            <v>124725</v>
          </cell>
        </row>
        <row r="3210">
          <cell r="A3210">
            <v>124727</v>
          </cell>
        </row>
        <row r="3211">
          <cell r="A3211">
            <v>124729</v>
          </cell>
        </row>
        <row r="3212">
          <cell r="A3212">
            <v>124730</v>
          </cell>
        </row>
        <row r="3213">
          <cell r="A3213">
            <v>124731</v>
          </cell>
        </row>
        <row r="3214">
          <cell r="A3214">
            <v>124732</v>
          </cell>
        </row>
        <row r="3215">
          <cell r="A3215">
            <v>124734</v>
          </cell>
        </row>
        <row r="3216">
          <cell r="A3216">
            <v>124735</v>
          </cell>
        </row>
        <row r="3217">
          <cell r="A3217">
            <v>124736</v>
          </cell>
        </row>
        <row r="3218">
          <cell r="A3218">
            <v>124737</v>
          </cell>
        </row>
        <row r="3219">
          <cell r="A3219">
            <v>124738</v>
          </cell>
        </row>
        <row r="3220">
          <cell r="A3220">
            <v>124743</v>
          </cell>
        </row>
        <row r="3221">
          <cell r="A3221">
            <v>124744</v>
          </cell>
        </row>
        <row r="3222">
          <cell r="A3222">
            <v>124745</v>
          </cell>
        </row>
        <row r="3223">
          <cell r="A3223">
            <v>124746</v>
          </cell>
        </row>
        <row r="3224">
          <cell r="A3224">
            <v>124747</v>
          </cell>
        </row>
        <row r="3225">
          <cell r="A3225">
            <v>124748</v>
          </cell>
        </row>
        <row r="3226">
          <cell r="A3226">
            <v>124749</v>
          </cell>
        </row>
        <row r="3227">
          <cell r="A3227">
            <v>124750</v>
          </cell>
        </row>
        <row r="3228">
          <cell r="A3228">
            <v>124751</v>
          </cell>
        </row>
        <row r="3229">
          <cell r="A3229">
            <v>124752</v>
          </cell>
        </row>
        <row r="3230">
          <cell r="A3230">
            <v>124753</v>
          </cell>
        </row>
        <row r="3231">
          <cell r="A3231">
            <v>124754</v>
          </cell>
        </row>
        <row r="3232">
          <cell r="A3232">
            <v>124755</v>
          </cell>
        </row>
        <row r="3233">
          <cell r="A3233">
            <v>124756</v>
          </cell>
        </row>
        <row r="3234">
          <cell r="A3234">
            <v>124757</v>
          </cell>
        </row>
        <row r="3235">
          <cell r="A3235">
            <v>124758</v>
          </cell>
        </row>
        <row r="3236">
          <cell r="A3236">
            <v>124759</v>
          </cell>
        </row>
        <row r="3237">
          <cell r="A3237">
            <v>124760</v>
          </cell>
        </row>
        <row r="3238">
          <cell r="A3238">
            <v>124761</v>
          </cell>
        </row>
        <row r="3239">
          <cell r="A3239">
            <v>124762</v>
          </cell>
        </row>
        <row r="3240">
          <cell r="A3240">
            <v>124763</v>
          </cell>
        </row>
        <row r="3241">
          <cell r="A3241">
            <v>124764</v>
          </cell>
        </row>
        <row r="3242">
          <cell r="A3242">
            <v>124765</v>
          </cell>
        </row>
        <row r="3243">
          <cell r="A3243">
            <v>124766</v>
          </cell>
        </row>
        <row r="3244">
          <cell r="A3244">
            <v>124767</v>
          </cell>
        </row>
        <row r="3245">
          <cell r="A3245">
            <v>124768</v>
          </cell>
        </row>
        <row r="3246">
          <cell r="A3246">
            <v>124769</v>
          </cell>
        </row>
        <row r="3247">
          <cell r="A3247">
            <v>124770</v>
          </cell>
        </row>
        <row r="3248">
          <cell r="A3248">
            <v>124771</v>
          </cell>
        </row>
        <row r="3249">
          <cell r="A3249">
            <v>124772</v>
          </cell>
        </row>
        <row r="3250">
          <cell r="A3250">
            <v>124773</v>
          </cell>
        </row>
        <row r="3251">
          <cell r="A3251">
            <v>124774</v>
          </cell>
        </row>
        <row r="3252">
          <cell r="A3252">
            <v>124775</v>
          </cell>
        </row>
        <row r="3253">
          <cell r="A3253">
            <v>124776</v>
          </cell>
        </row>
        <row r="3254">
          <cell r="A3254">
            <v>124777</v>
          </cell>
        </row>
        <row r="3255">
          <cell r="A3255">
            <v>124778</v>
          </cell>
        </row>
        <row r="3256">
          <cell r="A3256">
            <v>124779</v>
          </cell>
        </row>
        <row r="3257">
          <cell r="A3257">
            <v>124780</v>
          </cell>
        </row>
        <row r="3258">
          <cell r="A3258">
            <v>124781</v>
          </cell>
        </row>
        <row r="3259">
          <cell r="A3259">
            <v>124782</v>
          </cell>
        </row>
        <row r="3260">
          <cell r="A3260">
            <v>124783</v>
          </cell>
        </row>
        <row r="3261">
          <cell r="A3261">
            <v>124784</v>
          </cell>
        </row>
        <row r="3262">
          <cell r="A3262">
            <v>124785</v>
          </cell>
        </row>
        <row r="3263">
          <cell r="A3263">
            <v>124786</v>
          </cell>
        </row>
        <row r="3264">
          <cell r="A3264">
            <v>124787</v>
          </cell>
        </row>
        <row r="3265">
          <cell r="A3265">
            <v>124788</v>
          </cell>
        </row>
        <row r="3266">
          <cell r="A3266">
            <v>124789</v>
          </cell>
        </row>
        <row r="3267">
          <cell r="A3267">
            <v>124790</v>
          </cell>
        </row>
        <row r="3268">
          <cell r="A3268">
            <v>124791</v>
          </cell>
        </row>
        <row r="3269">
          <cell r="A3269">
            <v>124792</v>
          </cell>
        </row>
        <row r="3270">
          <cell r="A3270">
            <v>124793</v>
          </cell>
        </row>
        <row r="3271">
          <cell r="A3271">
            <v>124794</v>
          </cell>
        </row>
        <row r="3272">
          <cell r="A3272">
            <v>124795</v>
          </cell>
        </row>
        <row r="3273">
          <cell r="A3273">
            <v>124796</v>
          </cell>
        </row>
        <row r="3274">
          <cell r="A3274">
            <v>124797</v>
          </cell>
        </row>
        <row r="3275">
          <cell r="A3275">
            <v>124798</v>
          </cell>
        </row>
        <row r="3276">
          <cell r="A3276">
            <v>124799</v>
          </cell>
        </row>
        <row r="3277">
          <cell r="A3277">
            <v>124800</v>
          </cell>
        </row>
        <row r="3278">
          <cell r="A3278">
            <v>124801</v>
          </cell>
        </row>
        <row r="3279">
          <cell r="A3279">
            <v>124802</v>
          </cell>
        </row>
        <row r="3280">
          <cell r="A3280">
            <v>124803</v>
          </cell>
        </row>
        <row r="3281">
          <cell r="A3281">
            <v>124804</v>
          </cell>
        </row>
        <row r="3282">
          <cell r="A3282">
            <v>124805</v>
          </cell>
        </row>
        <row r="3283">
          <cell r="A3283">
            <v>124806</v>
          </cell>
        </row>
        <row r="3284">
          <cell r="A3284">
            <v>124807</v>
          </cell>
        </row>
        <row r="3285">
          <cell r="A3285">
            <v>124808</v>
          </cell>
        </row>
        <row r="3286">
          <cell r="A3286">
            <v>124809</v>
          </cell>
        </row>
        <row r="3287">
          <cell r="A3287">
            <v>124810</v>
          </cell>
        </row>
        <row r="3288">
          <cell r="A3288">
            <v>124811</v>
          </cell>
        </row>
        <row r="3289">
          <cell r="A3289">
            <v>124812</v>
          </cell>
        </row>
        <row r="3290">
          <cell r="A3290">
            <v>124813</v>
          </cell>
        </row>
        <row r="3291">
          <cell r="A3291">
            <v>124814</v>
          </cell>
        </row>
        <row r="3292">
          <cell r="A3292">
            <v>124815</v>
          </cell>
        </row>
        <row r="3293">
          <cell r="A3293">
            <v>124816</v>
          </cell>
        </row>
        <row r="3294">
          <cell r="A3294">
            <v>124817</v>
          </cell>
        </row>
        <row r="3295">
          <cell r="A3295">
            <v>124818</v>
          </cell>
        </row>
        <row r="3296">
          <cell r="A3296">
            <v>124819</v>
          </cell>
        </row>
        <row r="3297">
          <cell r="A3297">
            <v>124820</v>
          </cell>
        </row>
        <row r="3298">
          <cell r="A3298">
            <v>124821</v>
          </cell>
        </row>
        <row r="3299">
          <cell r="A3299">
            <v>124822</v>
          </cell>
        </row>
        <row r="3300">
          <cell r="A3300">
            <v>124823</v>
          </cell>
        </row>
        <row r="3301">
          <cell r="A3301">
            <v>124824</v>
          </cell>
        </row>
        <row r="3302">
          <cell r="A3302">
            <v>124825</v>
          </cell>
        </row>
        <row r="3303">
          <cell r="A3303">
            <v>124826</v>
          </cell>
        </row>
        <row r="3304">
          <cell r="A3304">
            <v>124827</v>
          </cell>
        </row>
        <row r="3305">
          <cell r="A3305">
            <v>124828</v>
          </cell>
        </row>
        <row r="3306">
          <cell r="A3306">
            <v>124829</v>
          </cell>
        </row>
        <row r="3307">
          <cell r="A3307">
            <v>124830</v>
          </cell>
        </row>
        <row r="3308">
          <cell r="A3308">
            <v>124831</v>
          </cell>
        </row>
        <row r="3309">
          <cell r="A3309">
            <v>124832</v>
          </cell>
        </row>
        <row r="3310">
          <cell r="A3310">
            <v>124833</v>
          </cell>
        </row>
        <row r="3311">
          <cell r="A3311">
            <v>124834</v>
          </cell>
        </row>
        <row r="3312">
          <cell r="A3312">
            <v>124835</v>
          </cell>
        </row>
        <row r="3313">
          <cell r="A3313">
            <v>124836</v>
          </cell>
        </row>
        <row r="3314">
          <cell r="A3314">
            <v>124837</v>
          </cell>
        </row>
        <row r="3315">
          <cell r="A3315">
            <v>124838</v>
          </cell>
        </row>
        <row r="3316">
          <cell r="A3316">
            <v>124839</v>
          </cell>
        </row>
        <row r="3317">
          <cell r="A3317">
            <v>124840</v>
          </cell>
        </row>
        <row r="3318">
          <cell r="A3318">
            <v>124841</v>
          </cell>
        </row>
        <row r="3319">
          <cell r="A3319">
            <v>124842</v>
          </cell>
        </row>
        <row r="3320">
          <cell r="A3320">
            <v>124843</v>
          </cell>
        </row>
        <row r="3321">
          <cell r="A3321">
            <v>124844</v>
          </cell>
        </row>
        <row r="3322">
          <cell r="A3322">
            <v>124845</v>
          </cell>
        </row>
        <row r="3323">
          <cell r="A3323">
            <v>124846</v>
          </cell>
        </row>
        <row r="3324">
          <cell r="A3324">
            <v>124847</v>
          </cell>
        </row>
        <row r="3325">
          <cell r="A3325">
            <v>124848</v>
          </cell>
        </row>
        <row r="3326">
          <cell r="A3326">
            <v>124849</v>
          </cell>
        </row>
        <row r="3327">
          <cell r="A3327">
            <v>124850</v>
          </cell>
        </row>
        <row r="3328">
          <cell r="A3328">
            <v>124851</v>
          </cell>
        </row>
        <row r="3329">
          <cell r="A3329">
            <v>124852</v>
          </cell>
        </row>
        <row r="3330">
          <cell r="A3330">
            <v>124853</v>
          </cell>
        </row>
        <row r="3331">
          <cell r="A3331">
            <v>124854</v>
          </cell>
        </row>
        <row r="3332">
          <cell r="A3332">
            <v>124855</v>
          </cell>
        </row>
        <row r="3333">
          <cell r="A3333">
            <v>124856</v>
          </cell>
        </row>
        <row r="3334">
          <cell r="A3334">
            <v>124857</v>
          </cell>
        </row>
        <row r="3335">
          <cell r="A3335">
            <v>124858</v>
          </cell>
        </row>
        <row r="3336">
          <cell r="A3336">
            <v>124859</v>
          </cell>
        </row>
        <row r="3337">
          <cell r="A3337">
            <v>124860</v>
          </cell>
        </row>
        <row r="3338">
          <cell r="A3338">
            <v>124861</v>
          </cell>
        </row>
        <row r="3339">
          <cell r="A3339">
            <v>124862</v>
          </cell>
        </row>
        <row r="3340">
          <cell r="A3340">
            <v>124863</v>
          </cell>
        </row>
        <row r="3341">
          <cell r="A3341">
            <v>124864</v>
          </cell>
        </row>
        <row r="3342">
          <cell r="A3342">
            <v>124865</v>
          </cell>
        </row>
        <row r="3343">
          <cell r="A3343">
            <v>124866</v>
          </cell>
        </row>
        <row r="3344">
          <cell r="A3344">
            <v>124867</v>
          </cell>
        </row>
        <row r="3345">
          <cell r="A3345">
            <v>124868</v>
          </cell>
        </row>
        <row r="3346">
          <cell r="A3346">
            <v>124869</v>
          </cell>
        </row>
        <row r="3347">
          <cell r="A3347">
            <v>124870</v>
          </cell>
        </row>
        <row r="3348">
          <cell r="A3348">
            <v>124871</v>
          </cell>
        </row>
        <row r="3349">
          <cell r="A3349">
            <v>124872</v>
          </cell>
        </row>
        <row r="3350">
          <cell r="A3350">
            <v>124873</v>
          </cell>
        </row>
        <row r="3351">
          <cell r="A3351">
            <v>124874</v>
          </cell>
        </row>
        <row r="3352">
          <cell r="A3352">
            <v>124875</v>
          </cell>
        </row>
        <row r="3353">
          <cell r="A3353">
            <v>124876</v>
          </cell>
        </row>
        <row r="3354">
          <cell r="A3354">
            <v>124877</v>
          </cell>
        </row>
        <row r="3355">
          <cell r="A3355">
            <v>124878</v>
          </cell>
        </row>
        <row r="3356">
          <cell r="A3356">
            <v>124879</v>
          </cell>
        </row>
        <row r="3357">
          <cell r="A3357">
            <v>124880</v>
          </cell>
        </row>
        <row r="3358">
          <cell r="A3358">
            <v>124881</v>
          </cell>
        </row>
        <row r="3359">
          <cell r="A3359">
            <v>124882</v>
          </cell>
        </row>
        <row r="3360">
          <cell r="A3360">
            <v>124883</v>
          </cell>
        </row>
        <row r="3361">
          <cell r="A3361">
            <v>124884</v>
          </cell>
        </row>
        <row r="3362">
          <cell r="A3362">
            <v>124885</v>
          </cell>
        </row>
        <row r="3363">
          <cell r="A3363">
            <v>124886</v>
          </cell>
        </row>
        <row r="3364">
          <cell r="A3364">
            <v>124887</v>
          </cell>
        </row>
        <row r="3365">
          <cell r="A3365">
            <v>124888</v>
          </cell>
        </row>
        <row r="3366">
          <cell r="A3366">
            <v>124889</v>
          </cell>
        </row>
        <row r="3367">
          <cell r="A3367">
            <v>124890</v>
          </cell>
        </row>
        <row r="3368">
          <cell r="A3368">
            <v>124891</v>
          </cell>
        </row>
        <row r="3369">
          <cell r="A3369">
            <v>124892</v>
          </cell>
        </row>
        <row r="3370">
          <cell r="A3370">
            <v>124893</v>
          </cell>
        </row>
        <row r="3371">
          <cell r="A3371">
            <v>124894</v>
          </cell>
        </row>
        <row r="3372">
          <cell r="A3372">
            <v>124895</v>
          </cell>
        </row>
        <row r="3373">
          <cell r="A3373">
            <v>124896</v>
          </cell>
        </row>
        <row r="3374">
          <cell r="A3374">
            <v>124897</v>
          </cell>
        </row>
        <row r="3375">
          <cell r="A3375">
            <v>124898</v>
          </cell>
        </row>
        <row r="3376">
          <cell r="A3376">
            <v>124899</v>
          </cell>
        </row>
        <row r="3377">
          <cell r="A3377">
            <v>124900</v>
          </cell>
        </row>
        <row r="3378">
          <cell r="A3378">
            <v>124901</v>
          </cell>
        </row>
        <row r="3379">
          <cell r="A3379">
            <v>124902</v>
          </cell>
        </row>
        <row r="3380">
          <cell r="A3380">
            <v>124903</v>
          </cell>
        </row>
        <row r="3381">
          <cell r="A3381">
            <v>124904</v>
          </cell>
        </row>
        <row r="3382">
          <cell r="A3382">
            <v>124905</v>
          </cell>
        </row>
        <row r="3383">
          <cell r="A3383">
            <v>124906</v>
          </cell>
        </row>
        <row r="3384">
          <cell r="A3384">
            <v>124907</v>
          </cell>
        </row>
        <row r="3385">
          <cell r="A3385">
            <v>124908</v>
          </cell>
        </row>
        <row r="3386">
          <cell r="A3386">
            <v>124909</v>
          </cell>
        </row>
        <row r="3387">
          <cell r="A3387">
            <v>124910</v>
          </cell>
        </row>
        <row r="3388">
          <cell r="A3388">
            <v>124911</v>
          </cell>
        </row>
        <row r="3389">
          <cell r="A3389">
            <v>124912</v>
          </cell>
        </row>
        <row r="3390">
          <cell r="A3390">
            <v>124913</v>
          </cell>
        </row>
        <row r="3391">
          <cell r="A3391">
            <v>124914</v>
          </cell>
        </row>
        <row r="3392">
          <cell r="A3392">
            <v>124915</v>
          </cell>
        </row>
        <row r="3393">
          <cell r="A3393">
            <v>124916</v>
          </cell>
        </row>
        <row r="3394">
          <cell r="A3394">
            <v>124917</v>
          </cell>
        </row>
        <row r="3395">
          <cell r="A3395">
            <v>124918</v>
          </cell>
        </row>
        <row r="3396">
          <cell r="A3396">
            <v>124919</v>
          </cell>
        </row>
        <row r="3397">
          <cell r="A3397">
            <v>124920</v>
          </cell>
        </row>
        <row r="3398">
          <cell r="A3398">
            <v>124921</v>
          </cell>
        </row>
        <row r="3399">
          <cell r="A3399">
            <v>124922</v>
          </cell>
        </row>
        <row r="3400">
          <cell r="A3400">
            <v>124923</v>
          </cell>
        </row>
        <row r="3401">
          <cell r="A3401">
            <v>124924</v>
          </cell>
        </row>
        <row r="3402">
          <cell r="A3402">
            <v>124925</v>
          </cell>
        </row>
        <row r="3403">
          <cell r="A3403">
            <v>124926</v>
          </cell>
        </row>
        <row r="3404">
          <cell r="A3404">
            <v>124927</v>
          </cell>
        </row>
        <row r="3405">
          <cell r="A3405">
            <v>124928</v>
          </cell>
        </row>
        <row r="3406">
          <cell r="A3406">
            <v>124929</v>
          </cell>
        </row>
        <row r="3407">
          <cell r="A3407">
            <v>124930</v>
          </cell>
        </row>
        <row r="3408">
          <cell r="A3408">
            <v>124931</v>
          </cell>
        </row>
        <row r="3409">
          <cell r="A3409">
            <v>124932</v>
          </cell>
        </row>
        <row r="3410">
          <cell r="A3410">
            <v>124933</v>
          </cell>
        </row>
        <row r="3411">
          <cell r="A3411">
            <v>124934</v>
          </cell>
        </row>
        <row r="3412">
          <cell r="A3412">
            <v>124935</v>
          </cell>
        </row>
        <row r="3413">
          <cell r="A3413">
            <v>124936</v>
          </cell>
        </row>
        <row r="3414">
          <cell r="A3414">
            <v>124937</v>
          </cell>
        </row>
        <row r="3415">
          <cell r="A3415">
            <v>124938</v>
          </cell>
        </row>
        <row r="3416">
          <cell r="A3416">
            <v>124939</v>
          </cell>
        </row>
        <row r="3417">
          <cell r="A3417">
            <v>124940</v>
          </cell>
        </row>
        <row r="3418">
          <cell r="A3418">
            <v>124941</v>
          </cell>
        </row>
        <row r="3419">
          <cell r="A3419">
            <v>124942</v>
          </cell>
        </row>
        <row r="3420">
          <cell r="A3420">
            <v>124943</v>
          </cell>
        </row>
        <row r="3421">
          <cell r="A3421">
            <v>124944</v>
          </cell>
        </row>
        <row r="3422">
          <cell r="A3422">
            <v>124945</v>
          </cell>
        </row>
        <row r="3423">
          <cell r="A3423">
            <v>124946</v>
          </cell>
        </row>
        <row r="3424">
          <cell r="A3424">
            <v>124947</v>
          </cell>
        </row>
        <row r="3425">
          <cell r="A3425">
            <v>124948</v>
          </cell>
        </row>
        <row r="3426">
          <cell r="A3426">
            <v>124949</v>
          </cell>
        </row>
        <row r="3427">
          <cell r="A3427">
            <v>124950</v>
          </cell>
        </row>
        <row r="3428">
          <cell r="A3428">
            <v>124951</v>
          </cell>
        </row>
        <row r="3429">
          <cell r="A3429">
            <v>124952</v>
          </cell>
        </row>
        <row r="3430">
          <cell r="A3430">
            <v>124953</v>
          </cell>
        </row>
        <row r="3431">
          <cell r="A3431">
            <v>124954</v>
          </cell>
        </row>
        <row r="3432">
          <cell r="A3432">
            <v>124955</v>
          </cell>
        </row>
        <row r="3433">
          <cell r="A3433">
            <v>124956</v>
          </cell>
        </row>
        <row r="3434">
          <cell r="A3434">
            <v>124957</v>
          </cell>
        </row>
        <row r="3435">
          <cell r="A3435">
            <v>124958</v>
          </cell>
        </row>
        <row r="3436">
          <cell r="A3436">
            <v>124959</v>
          </cell>
        </row>
        <row r="3437">
          <cell r="A3437">
            <v>124960</v>
          </cell>
        </row>
        <row r="3438">
          <cell r="A3438">
            <v>124961</v>
          </cell>
        </row>
        <row r="3439">
          <cell r="A3439">
            <v>124962</v>
          </cell>
        </row>
        <row r="3440">
          <cell r="A3440">
            <v>124963</v>
          </cell>
        </row>
        <row r="3441">
          <cell r="A3441">
            <v>124964</v>
          </cell>
        </row>
        <row r="3442">
          <cell r="A3442">
            <v>124965</v>
          </cell>
        </row>
        <row r="3443">
          <cell r="A3443">
            <v>124966</v>
          </cell>
        </row>
        <row r="3444">
          <cell r="A3444">
            <v>124967</v>
          </cell>
        </row>
        <row r="3445">
          <cell r="A3445">
            <v>124968</v>
          </cell>
        </row>
        <row r="3446">
          <cell r="A3446">
            <v>124969</v>
          </cell>
        </row>
        <row r="3447">
          <cell r="A3447">
            <v>124970</v>
          </cell>
        </row>
        <row r="3448">
          <cell r="A3448">
            <v>124971</v>
          </cell>
        </row>
        <row r="3449">
          <cell r="A3449">
            <v>124972</v>
          </cell>
        </row>
        <row r="3450">
          <cell r="A3450">
            <v>124973</v>
          </cell>
        </row>
        <row r="3451">
          <cell r="A3451">
            <v>124974</v>
          </cell>
        </row>
        <row r="3452">
          <cell r="A3452">
            <v>124975</v>
          </cell>
        </row>
        <row r="3453">
          <cell r="A3453">
            <v>124976</v>
          </cell>
        </row>
        <row r="3454">
          <cell r="A3454">
            <v>124977</v>
          </cell>
        </row>
        <row r="3455">
          <cell r="A3455">
            <v>124978</v>
          </cell>
        </row>
        <row r="3456">
          <cell r="A3456">
            <v>124979</v>
          </cell>
        </row>
        <row r="3457">
          <cell r="A3457">
            <v>124980</v>
          </cell>
        </row>
        <row r="3458">
          <cell r="A3458">
            <v>124981</v>
          </cell>
        </row>
        <row r="3459">
          <cell r="A3459">
            <v>124982</v>
          </cell>
        </row>
        <row r="3460">
          <cell r="A3460">
            <v>124983</v>
          </cell>
        </row>
        <row r="3461">
          <cell r="A3461">
            <v>124984</v>
          </cell>
        </row>
        <row r="3462">
          <cell r="A3462">
            <v>124985</v>
          </cell>
        </row>
        <row r="3463">
          <cell r="A3463">
            <v>124986</v>
          </cell>
        </row>
        <row r="3464">
          <cell r="A3464">
            <v>124987</v>
          </cell>
        </row>
        <row r="3465">
          <cell r="A3465">
            <v>124988</v>
          </cell>
        </row>
        <row r="3466">
          <cell r="A3466">
            <v>124989</v>
          </cell>
        </row>
        <row r="3467">
          <cell r="A3467">
            <v>124990</v>
          </cell>
        </row>
        <row r="3468">
          <cell r="A3468">
            <v>124991</v>
          </cell>
        </row>
        <row r="3469">
          <cell r="A3469">
            <v>124992</v>
          </cell>
        </row>
        <row r="3470">
          <cell r="A3470">
            <v>124993</v>
          </cell>
        </row>
        <row r="3471">
          <cell r="A3471">
            <v>124994</v>
          </cell>
        </row>
        <row r="3472">
          <cell r="A3472">
            <v>124995</v>
          </cell>
        </row>
        <row r="3473">
          <cell r="A3473">
            <v>124996</v>
          </cell>
        </row>
        <row r="3474">
          <cell r="A3474">
            <v>124997</v>
          </cell>
        </row>
        <row r="3475">
          <cell r="A3475">
            <v>124998</v>
          </cell>
        </row>
        <row r="3476">
          <cell r="A3476">
            <v>124999</v>
          </cell>
        </row>
        <row r="3477">
          <cell r="A3477">
            <v>125000</v>
          </cell>
        </row>
        <row r="3478">
          <cell r="A3478">
            <v>125001</v>
          </cell>
        </row>
        <row r="3479">
          <cell r="A3479">
            <v>125002</v>
          </cell>
        </row>
        <row r="3480">
          <cell r="A3480">
            <v>125003</v>
          </cell>
        </row>
        <row r="3481">
          <cell r="A3481">
            <v>125004</v>
          </cell>
        </row>
        <row r="3482">
          <cell r="A3482">
            <v>125005</v>
          </cell>
        </row>
        <row r="3483">
          <cell r="A3483">
            <v>125006</v>
          </cell>
        </row>
        <row r="3484">
          <cell r="A3484">
            <v>125007</v>
          </cell>
        </row>
        <row r="3485">
          <cell r="A3485">
            <v>125008</v>
          </cell>
        </row>
        <row r="3486">
          <cell r="A3486">
            <v>125009</v>
          </cell>
        </row>
        <row r="3487">
          <cell r="A3487">
            <v>125010</v>
          </cell>
        </row>
        <row r="3488">
          <cell r="A3488">
            <v>125011</v>
          </cell>
        </row>
        <row r="3489">
          <cell r="A3489">
            <v>125012</v>
          </cell>
        </row>
        <row r="3490">
          <cell r="A3490">
            <v>125013</v>
          </cell>
        </row>
        <row r="3491">
          <cell r="A3491">
            <v>125014</v>
          </cell>
        </row>
        <row r="3492">
          <cell r="A3492">
            <v>125015</v>
          </cell>
        </row>
        <row r="3493">
          <cell r="A3493">
            <v>125016</v>
          </cell>
        </row>
        <row r="3494">
          <cell r="A3494">
            <v>125017</v>
          </cell>
        </row>
        <row r="3495">
          <cell r="A3495">
            <v>125018</v>
          </cell>
        </row>
        <row r="3496">
          <cell r="A3496">
            <v>125019</v>
          </cell>
        </row>
        <row r="3497">
          <cell r="A3497">
            <v>125020</v>
          </cell>
        </row>
        <row r="3498">
          <cell r="A3498">
            <v>125021</v>
          </cell>
        </row>
        <row r="3499">
          <cell r="A3499">
            <v>125022</v>
          </cell>
        </row>
        <row r="3500">
          <cell r="A3500">
            <v>125023</v>
          </cell>
        </row>
        <row r="3501">
          <cell r="A3501">
            <v>125024</v>
          </cell>
        </row>
        <row r="3502">
          <cell r="A3502">
            <v>125025</v>
          </cell>
        </row>
        <row r="3503">
          <cell r="A3503">
            <v>125026</v>
          </cell>
        </row>
        <row r="3504">
          <cell r="A3504">
            <v>125027</v>
          </cell>
        </row>
        <row r="3505">
          <cell r="A3505">
            <v>125028</v>
          </cell>
        </row>
        <row r="3506">
          <cell r="A3506">
            <v>125029</v>
          </cell>
        </row>
        <row r="3507">
          <cell r="A3507">
            <v>125030</v>
          </cell>
        </row>
        <row r="3508">
          <cell r="A3508">
            <v>125031</v>
          </cell>
        </row>
        <row r="3509">
          <cell r="A3509">
            <v>125032</v>
          </cell>
        </row>
        <row r="3510">
          <cell r="A3510">
            <v>125033</v>
          </cell>
        </row>
        <row r="3511">
          <cell r="A3511">
            <v>125034</v>
          </cell>
        </row>
        <row r="3512">
          <cell r="A3512">
            <v>125035</v>
          </cell>
        </row>
        <row r="3513">
          <cell r="A3513">
            <v>125036</v>
          </cell>
        </row>
        <row r="3514">
          <cell r="A3514">
            <v>125037</v>
          </cell>
        </row>
        <row r="3515">
          <cell r="A3515">
            <v>125038</v>
          </cell>
        </row>
        <row r="3516">
          <cell r="A3516">
            <v>125039</v>
          </cell>
        </row>
        <row r="3517">
          <cell r="A3517">
            <v>125040</v>
          </cell>
        </row>
        <row r="3518">
          <cell r="A3518">
            <v>125041</v>
          </cell>
        </row>
        <row r="3519">
          <cell r="A3519">
            <v>125042</v>
          </cell>
        </row>
        <row r="3520">
          <cell r="A3520">
            <v>125043</v>
          </cell>
        </row>
        <row r="3521">
          <cell r="A3521">
            <v>125044</v>
          </cell>
        </row>
        <row r="3522">
          <cell r="A3522">
            <v>125045</v>
          </cell>
        </row>
        <row r="3523">
          <cell r="A3523">
            <v>125046</v>
          </cell>
        </row>
        <row r="3524">
          <cell r="A3524">
            <v>125047</v>
          </cell>
        </row>
        <row r="3525">
          <cell r="A3525">
            <v>125048</v>
          </cell>
        </row>
        <row r="3526">
          <cell r="A3526">
            <v>125049</v>
          </cell>
        </row>
        <row r="3527">
          <cell r="A3527">
            <v>125050</v>
          </cell>
        </row>
        <row r="3528">
          <cell r="A3528">
            <v>125051</v>
          </cell>
        </row>
        <row r="3529">
          <cell r="A3529">
            <v>125052</v>
          </cell>
        </row>
        <row r="3530">
          <cell r="A3530">
            <v>125053</v>
          </cell>
        </row>
        <row r="3531">
          <cell r="A3531">
            <v>125054</v>
          </cell>
        </row>
        <row r="3532">
          <cell r="A3532">
            <v>125055</v>
          </cell>
        </row>
        <row r="3533">
          <cell r="A3533">
            <v>125056</v>
          </cell>
        </row>
        <row r="3534">
          <cell r="A3534">
            <v>125057</v>
          </cell>
        </row>
        <row r="3535">
          <cell r="A3535">
            <v>125058</v>
          </cell>
        </row>
        <row r="3536">
          <cell r="A3536">
            <v>125059</v>
          </cell>
        </row>
        <row r="3537">
          <cell r="A3537">
            <v>125060</v>
          </cell>
        </row>
        <row r="3538">
          <cell r="A3538">
            <v>125061</v>
          </cell>
        </row>
        <row r="3539">
          <cell r="A3539">
            <v>125062</v>
          </cell>
        </row>
        <row r="3540">
          <cell r="A3540">
            <v>125063</v>
          </cell>
        </row>
        <row r="3541">
          <cell r="A3541">
            <v>125064</v>
          </cell>
        </row>
        <row r="3542">
          <cell r="A3542">
            <v>125065</v>
          </cell>
        </row>
        <row r="3543">
          <cell r="A3543">
            <v>125066</v>
          </cell>
        </row>
        <row r="3544">
          <cell r="A3544">
            <v>125067</v>
          </cell>
        </row>
        <row r="3545">
          <cell r="A3545">
            <v>125068</v>
          </cell>
        </row>
        <row r="3546">
          <cell r="A3546">
            <v>125069</v>
          </cell>
        </row>
        <row r="3547">
          <cell r="A3547">
            <v>125070</v>
          </cell>
        </row>
        <row r="3548">
          <cell r="A3548">
            <v>125071</v>
          </cell>
        </row>
        <row r="3549">
          <cell r="A3549">
            <v>125072</v>
          </cell>
        </row>
        <row r="3550">
          <cell r="A3550">
            <v>125073</v>
          </cell>
        </row>
        <row r="3551">
          <cell r="A3551">
            <v>125074</v>
          </cell>
        </row>
        <row r="3552">
          <cell r="A3552">
            <v>125075</v>
          </cell>
        </row>
        <row r="3553">
          <cell r="A3553">
            <v>125076</v>
          </cell>
        </row>
        <row r="3554">
          <cell r="A3554">
            <v>125077</v>
          </cell>
        </row>
        <row r="3555">
          <cell r="A3555">
            <v>125078</v>
          </cell>
        </row>
        <row r="3556">
          <cell r="A3556">
            <v>125079</v>
          </cell>
        </row>
        <row r="3557">
          <cell r="A3557">
            <v>125080</v>
          </cell>
        </row>
        <row r="3558">
          <cell r="A3558">
            <v>125081</v>
          </cell>
        </row>
        <row r="3559">
          <cell r="A3559">
            <v>125082</v>
          </cell>
        </row>
        <row r="3560">
          <cell r="A3560">
            <v>125083</v>
          </cell>
        </row>
        <row r="3561">
          <cell r="A3561">
            <v>125084</v>
          </cell>
        </row>
        <row r="3562">
          <cell r="A3562">
            <v>125085</v>
          </cell>
        </row>
        <row r="3563">
          <cell r="A3563">
            <v>125086</v>
          </cell>
        </row>
        <row r="3564">
          <cell r="A3564">
            <v>125087</v>
          </cell>
        </row>
        <row r="3565">
          <cell r="A3565">
            <v>125088</v>
          </cell>
        </row>
        <row r="3566">
          <cell r="A3566">
            <v>125089</v>
          </cell>
        </row>
        <row r="3567">
          <cell r="A3567">
            <v>125090</v>
          </cell>
        </row>
        <row r="3568">
          <cell r="A3568">
            <v>125091</v>
          </cell>
        </row>
        <row r="3569">
          <cell r="A3569">
            <v>125092</v>
          </cell>
        </row>
        <row r="3570">
          <cell r="A3570">
            <v>125093</v>
          </cell>
        </row>
        <row r="3571">
          <cell r="A3571">
            <v>125094</v>
          </cell>
        </row>
        <row r="3572">
          <cell r="A3572">
            <v>125095</v>
          </cell>
        </row>
        <row r="3573">
          <cell r="A3573">
            <v>125096</v>
          </cell>
        </row>
        <row r="3574">
          <cell r="A3574">
            <v>125097</v>
          </cell>
        </row>
        <row r="3575">
          <cell r="A3575">
            <v>125098</v>
          </cell>
        </row>
        <row r="3576">
          <cell r="A3576">
            <v>125099</v>
          </cell>
        </row>
        <row r="3577">
          <cell r="A3577">
            <v>125100</v>
          </cell>
        </row>
        <row r="3578">
          <cell r="A3578">
            <v>125101</v>
          </cell>
        </row>
        <row r="3579">
          <cell r="A3579">
            <v>125102</v>
          </cell>
        </row>
        <row r="3580">
          <cell r="A3580">
            <v>125103</v>
          </cell>
        </row>
        <row r="3581">
          <cell r="A3581">
            <v>125104</v>
          </cell>
        </row>
        <row r="3582">
          <cell r="A3582">
            <v>125105</v>
          </cell>
        </row>
        <row r="3583">
          <cell r="A3583">
            <v>125106</v>
          </cell>
        </row>
        <row r="3584">
          <cell r="A3584">
            <v>125107</v>
          </cell>
        </row>
        <row r="3585">
          <cell r="A3585">
            <v>125108</v>
          </cell>
        </row>
        <row r="3586">
          <cell r="A3586">
            <v>125109</v>
          </cell>
        </row>
        <row r="3587">
          <cell r="A3587">
            <v>125110</v>
          </cell>
        </row>
        <row r="3588">
          <cell r="A3588">
            <v>125111</v>
          </cell>
        </row>
        <row r="3589">
          <cell r="A3589">
            <v>125112</v>
          </cell>
        </row>
        <row r="3590">
          <cell r="A3590">
            <v>125113</v>
          </cell>
        </row>
        <row r="3591">
          <cell r="A3591">
            <v>125114</v>
          </cell>
        </row>
        <row r="3592">
          <cell r="A3592">
            <v>125115</v>
          </cell>
        </row>
        <row r="3593">
          <cell r="A3593">
            <v>125116</v>
          </cell>
        </row>
        <row r="3594">
          <cell r="A3594">
            <v>125117</v>
          </cell>
        </row>
        <row r="3595">
          <cell r="A3595">
            <v>125118</v>
          </cell>
        </row>
        <row r="3596">
          <cell r="A3596">
            <v>125119</v>
          </cell>
        </row>
        <row r="3597">
          <cell r="A3597">
            <v>125120</v>
          </cell>
        </row>
        <row r="3598">
          <cell r="A3598">
            <v>125121</v>
          </cell>
        </row>
        <row r="3599">
          <cell r="A3599">
            <v>125122</v>
          </cell>
        </row>
        <row r="3600">
          <cell r="A3600">
            <v>125123</v>
          </cell>
        </row>
        <row r="3601">
          <cell r="A3601">
            <v>125124</v>
          </cell>
        </row>
        <row r="3602">
          <cell r="A3602">
            <v>125125</v>
          </cell>
        </row>
        <row r="3603">
          <cell r="A3603">
            <v>125126</v>
          </cell>
        </row>
        <row r="3604">
          <cell r="A3604">
            <v>125127</v>
          </cell>
        </row>
        <row r="3605">
          <cell r="A3605">
            <v>125128</v>
          </cell>
        </row>
        <row r="3606">
          <cell r="A3606">
            <v>125129</v>
          </cell>
        </row>
        <row r="3607">
          <cell r="A3607">
            <v>125130</v>
          </cell>
        </row>
        <row r="3608">
          <cell r="A3608">
            <v>125131</v>
          </cell>
        </row>
        <row r="3609">
          <cell r="A3609">
            <v>125132</v>
          </cell>
        </row>
        <row r="3610">
          <cell r="A3610">
            <v>125133</v>
          </cell>
        </row>
        <row r="3611">
          <cell r="A3611">
            <v>125134</v>
          </cell>
        </row>
        <row r="3612">
          <cell r="A3612">
            <v>125135</v>
          </cell>
        </row>
        <row r="3613">
          <cell r="A3613">
            <v>125136</v>
          </cell>
        </row>
      </sheetData>
      <sheetData sheetId="2"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workbookViewId="0">
      <selection activeCell="B1" sqref="B1:U1"/>
    </sheetView>
  </sheetViews>
  <sheetFormatPr defaultColWidth="9" defaultRowHeight="16.8" x14ac:dyDescent="0.5"/>
  <cols>
    <col min="1" max="1" width="2.09765625" style="65" customWidth="1"/>
    <col min="2" max="2" width="4.09765625" style="65" customWidth="1"/>
    <col min="3" max="6" width="9" style="65"/>
    <col min="7" max="7" width="1.09765625" style="65" customWidth="1"/>
    <col min="8" max="8" width="12.69921875" style="65" customWidth="1"/>
    <col min="9" max="9" width="16.8984375" style="65" customWidth="1"/>
    <col min="10" max="10" width="5" style="65" customWidth="1"/>
    <col min="11" max="11" width="9" style="65" customWidth="1"/>
    <col min="12" max="12" width="2.69921875" style="65" customWidth="1"/>
    <col min="13" max="13" width="9" style="65"/>
    <col min="14" max="14" width="9" style="65" customWidth="1"/>
    <col min="15" max="15" width="3.09765625" style="65" customWidth="1"/>
    <col min="16" max="17" width="9" style="65"/>
    <col min="18" max="18" width="4.69921875" style="65" customWidth="1"/>
    <col min="19" max="19" width="2" style="65" customWidth="1"/>
    <col min="20" max="20" width="8.8984375" style="65" customWidth="1"/>
    <col min="21" max="21" width="15.09765625" style="65" customWidth="1"/>
    <col min="22" max="16384" width="9" style="65"/>
  </cols>
  <sheetData>
    <row r="1" spans="1:22" ht="27" thickBot="1" x14ac:dyDescent="0.75">
      <c r="B1" s="301" t="s">
        <v>389</v>
      </c>
      <c r="C1" s="301"/>
      <c r="D1" s="301"/>
      <c r="E1" s="301"/>
      <c r="F1" s="301"/>
      <c r="G1" s="301"/>
      <c r="H1" s="301"/>
      <c r="I1" s="301"/>
      <c r="J1" s="301"/>
      <c r="K1" s="301"/>
      <c r="L1" s="301"/>
      <c r="M1" s="301"/>
      <c r="N1" s="301"/>
      <c r="O1" s="301"/>
      <c r="P1" s="301"/>
      <c r="Q1" s="301"/>
      <c r="R1" s="301"/>
      <c r="S1" s="301"/>
      <c r="T1" s="301"/>
      <c r="U1" s="301"/>
    </row>
    <row r="2" spans="1:22" ht="19.5" customHeight="1" thickBot="1" x14ac:dyDescent="0.7">
      <c r="B2" s="302" t="s">
        <v>197</v>
      </c>
      <c r="C2" s="302"/>
      <c r="D2" s="302"/>
      <c r="E2" s="302"/>
      <c r="F2" s="302"/>
      <c r="G2" s="302"/>
      <c r="H2" s="302"/>
      <c r="I2" s="302"/>
      <c r="J2" s="66"/>
      <c r="K2" s="303" t="s">
        <v>390</v>
      </c>
      <c r="L2" s="304"/>
      <c r="M2" s="304"/>
      <c r="N2" s="304"/>
      <c r="O2" s="304"/>
      <c r="P2" s="304"/>
      <c r="Q2" s="304"/>
      <c r="R2" s="304"/>
      <c r="S2" s="304"/>
      <c r="T2" s="307" t="s">
        <v>391</v>
      </c>
      <c r="U2" s="308"/>
    </row>
    <row r="3" spans="1:22" ht="22.5" customHeight="1" thickBot="1" x14ac:dyDescent="0.7">
      <c r="A3" s="67">
        <v>1</v>
      </c>
      <c r="B3" s="311" t="s">
        <v>392</v>
      </c>
      <c r="C3" s="312"/>
      <c r="D3" s="312"/>
      <c r="E3" s="312"/>
      <c r="F3" s="312"/>
      <c r="G3" s="312"/>
      <c r="H3" s="312"/>
      <c r="I3" s="313"/>
      <c r="K3" s="305"/>
      <c r="L3" s="306"/>
      <c r="M3" s="306"/>
      <c r="N3" s="306"/>
      <c r="O3" s="306"/>
      <c r="P3" s="306"/>
      <c r="Q3" s="306"/>
      <c r="R3" s="306"/>
      <c r="S3" s="306"/>
      <c r="T3" s="309"/>
      <c r="U3" s="310"/>
    </row>
    <row r="4" spans="1:22" ht="22.5" customHeight="1" thickBot="1" x14ac:dyDescent="0.7">
      <c r="A4" s="67">
        <v>2</v>
      </c>
      <c r="B4" s="293" t="s">
        <v>393</v>
      </c>
      <c r="C4" s="294"/>
      <c r="D4" s="294"/>
      <c r="E4" s="294"/>
      <c r="F4" s="294"/>
      <c r="G4" s="294"/>
      <c r="H4" s="294"/>
      <c r="I4" s="295"/>
      <c r="K4" s="296" t="s">
        <v>15</v>
      </c>
      <c r="L4" s="297"/>
      <c r="M4" s="297"/>
      <c r="N4" s="297"/>
      <c r="O4" s="297"/>
      <c r="P4" s="297"/>
      <c r="Q4" s="297"/>
      <c r="R4" s="297"/>
      <c r="S4" s="298"/>
      <c r="T4" s="299">
        <v>1</v>
      </c>
      <c r="U4" s="300"/>
    </row>
    <row r="5" spans="1:22" ht="22.5" customHeight="1" thickBot="1" x14ac:dyDescent="0.7">
      <c r="A5" s="67"/>
      <c r="B5" s="314" t="s">
        <v>394</v>
      </c>
      <c r="C5" s="315"/>
      <c r="D5" s="315"/>
      <c r="E5" s="315"/>
      <c r="F5" s="315"/>
      <c r="G5" s="315"/>
      <c r="H5" s="315"/>
      <c r="I5" s="68"/>
      <c r="K5" s="316" t="s">
        <v>395</v>
      </c>
      <c r="L5" s="317"/>
      <c r="M5" s="317"/>
      <c r="N5" s="317"/>
      <c r="O5" s="317"/>
      <c r="P5" s="317"/>
      <c r="Q5" s="317"/>
      <c r="R5" s="317"/>
      <c r="S5" s="317"/>
      <c r="T5" s="299">
        <v>1</v>
      </c>
      <c r="U5" s="300"/>
    </row>
    <row r="6" spans="1:22" ht="22.5" customHeight="1" thickBot="1" x14ac:dyDescent="0.7">
      <c r="A6" s="67"/>
      <c r="B6" s="318" t="s">
        <v>396</v>
      </c>
      <c r="C6" s="319"/>
      <c r="D6" s="319"/>
      <c r="E6" s="319"/>
      <c r="F6" s="319"/>
      <c r="G6" s="319"/>
      <c r="H6" s="319"/>
      <c r="I6" s="320"/>
      <c r="K6" s="316" t="s">
        <v>397</v>
      </c>
      <c r="L6" s="317"/>
      <c r="M6" s="317"/>
      <c r="N6" s="317"/>
      <c r="O6" s="317"/>
      <c r="P6" s="317"/>
      <c r="Q6" s="317"/>
      <c r="R6" s="317"/>
      <c r="S6" s="317"/>
      <c r="T6" s="321" t="s">
        <v>398</v>
      </c>
      <c r="U6" s="322"/>
    </row>
    <row r="7" spans="1:22" ht="22.5" customHeight="1" thickBot="1" x14ac:dyDescent="0.75">
      <c r="A7" s="67">
        <v>3</v>
      </c>
      <c r="B7" s="314" t="s">
        <v>199</v>
      </c>
      <c r="C7" s="315"/>
      <c r="D7" s="315"/>
      <c r="E7" s="315"/>
      <c r="F7" s="315"/>
      <c r="G7" s="315"/>
      <c r="H7" s="323" t="s">
        <v>198</v>
      </c>
      <c r="I7" s="324"/>
      <c r="K7" s="325" t="s">
        <v>399</v>
      </c>
      <c r="L7" s="326"/>
      <c r="M7" s="326"/>
      <c r="N7" s="326"/>
      <c r="O7" s="326"/>
      <c r="P7" s="326"/>
      <c r="Q7" s="326"/>
      <c r="R7" s="326"/>
      <c r="S7" s="327"/>
      <c r="T7" s="328">
        <v>0.5</v>
      </c>
      <c r="U7" s="329"/>
      <c r="V7" s="69"/>
    </row>
    <row r="8" spans="1:22" ht="22.5" customHeight="1" x14ac:dyDescent="0.65">
      <c r="A8" s="67">
        <v>4</v>
      </c>
      <c r="B8" s="330" t="s">
        <v>1537</v>
      </c>
      <c r="C8" s="330"/>
      <c r="D8" s="330"/>
      <c r="E8" s="330"/>
      <c r="F8" s="330"/>
      <c r="G8" s="330"/>
      <c r="H8" s="330"/>
      <c r="I8" s="330"/>
      <c r="J8" s="69"/>
      <c r="K8" s="333" t="s">
        <v>400</v>
      </c>
      <c r="L8" s="334"/>
      <c r="M8" s="334"/>
      <c r="N8" s="334"/>
      <c r="O8" s="334"/>
      <c r="P8" s="334"/>
      <c r="Q8" s="334"/>
      <c r="R8" s="334"/>
      <c r="S8" s="334"/>
      <c r="T8" s="335">
        <v>0.2</v>
      </c>
      <c r="U8" s="336"/>
    </row>
    <row r="9" spans="1:22" ht="22.5" customHeight="1" x14ac:dyDescent="0.65">
      <c r="A9" s="67"/>
      <c r="B9" s="331"/>
      <c r="C9" s="331"/>
      <c r="D9" s="331"/>
      <c r="E9" s="331"/>
      <c r="F9" s="331"/>
      <c r="G9" s="331"/>
      <c r="H9" s="331"/>
      <c r="I9" s="331"/>
      <c r="J9" s="70"/>
      <c r="K9" s="333"/>
      <c r="L9" s="334"/>
      <c r="M9" s="334"/>
      <c r="N9" s="334"/>
      <c r="O9" s="334"/>
      <c r="P9" s="334"/>
      <c r="Q9" s="334"/>
      <c r="R9" s="334"/>
      <c r="S9" s="334"/>
      <c r="T9" s="337"/>
      <c r="U9" s="336"/>
    </row>
    <row r="10" spans="1:22" ht="22.5" customHeight="1" x14ac:dyDescent="0.65">
      <c r="A10" s="67"/>
      <c r="B10" s="331"/>
      <c r="C10" s="331"/>
      <c r="D10" s="331"/>
      <c r="E10" s="331"/>
      <c r="F10" s="331"/>
      <c r="G10" s="331"/>
      <c r="H10" s="331"/>
      <c r="I10" s="331"/>
      <c r="K10" s="296" t="s">
        <v>401</v>
      </c>
      <c r="L10" s="297"/>
      <c r="M10" s="297"/>
      <c r="N10" s="297"/>
      <c r="O10" s="297"/>
      <c r="P10" s="297"/>
      <c r="Q10" s="297"/>
      <c r="R10" s="297"/>
      <c r="S10" s="298"/>
      <c r="T10" s="338">
        <v>0.2</v>
      </c>
      <c r="U10" s="339"/>
    </row>
    <row r="11" spans="1:22" ht="45" customHeight="1" x14ac:dyDescent="0.65">
      <c r="A11" s="67"/>
      <c r="B11" s="331"/>
      <c r="C11" s="331"/>
      <c r="D11" s="331"/>
      <c r="E11" s="331"/>
      <c r="F11" s="331"/>
      <c r="G11" s="331"/>
      <c r="H11" s="331"/>
      <c r="I11" s="331"/>
      <c r="K11" s="340" t="s">
        <v>402</v>
      </c>
      <c r="L11" s="341"/>
      <c r="M11" s="341"/>
      <c r="N11" s="341"/>
      <c r="O11" s="341"/>
      <c r="P11" s="341"/>
      <c r="Q11" s="341"/>
      <c r="R11" s="341"/>
      <c r="S11" s="342"/>
      <c r="T11" s="338">
        <v>0.2</v>
      </c>
      <c r="U11" s="339"/>
    </row>
    <row r="12" spans="1:22" ht="22.5" customHeight="1" thickBot="1" x14ac:dyDescent="0.7">
      <c r="A12" s="67"/>
      <c r="B12" s="332"/>
      <c r="C12" s="332"/>
      <c r="D12" s="332"/>
      <c r="E12" s="332"/>
      <c r="F12" s="332"/>
      <c r="G12" s="332"/>
      <c r="H12" s="332"/>
      <c r="I12" s="332"/>
      <c r="K12" s="343" t="s">
        <v>403</v>
      </c>
      <c r="L12" s="344"/>
      <c r="M12" s="344"/>
      <c r="N12" s="344"/>
      <c r="O12" s="344"/>
      <c r="P12" s="344"/>
      <c r="Q12" s="344"/>
      <c r="R12" s="344"/>
      <c r="S12" s="345"/>
      <c r="T12" s="346">
        <v>0.5</v>
      </c>
      <c r="U12" s="347"/>
    </row>
    <row r="13" spans="1:22" ht="22.5" customHeight="1" thickBot="1" x14ac:dyDescent="0.7">
      <c r="A13" s="67">
        <v>5</v>
      </c>
      <c r="B13" s="348" t="s">
        <v>404</v>
      </c>
      <c r="C13" s="349"/>
      <c r="D13" s="349"/>
      <c r="E13" s="349"/>
      <c r="F13" s="349"/>
      <c r="G13" s="349"/>
      <c r="H13" s="349"/>
      <c r="I13" s="350"/>
      <c r="K13" s="351" t="s">
        <v>405</v>
      </c>
      <c r="L13" s="352"/>
      <c r="M13" s="352"/>
      <c r="N13" s="352"/>
      <c r="O13" s="352"/>
      <c r="P13" s="352"/>
      <c r="Q13" s="352"/>
      <c r="R13" s="352"/>
      <c r="S13" s="352"/>
      <c r="T13" s="352"/>
      <c r="U13" s="352"/>
    </row>
    <row r="14" spans="1:22" ht="22.5" customHeight="1" x14ac:dyDescent="0.65">
      <c r="A14" s="67"/>
      <c r="B14" s="353" t="s">
        <v>4247</v>
      </c>
      <c r="C14" s="353"/>
      <c r="D14" s="353"/>
      <c r="E14" s="353"/>
      <c r="F14" s="353"/>
      <c r="G14" s="353"/>
      <c r="H14" s="353"/>
      <c r="I14" s="353"/>
      <c r="K14" s="352"/>
      <c r="L14" s="352"/>
      <c r="M14" s="352"/>
      <c r="N14" s="352"/>
      <c r="O14" s="352"/>
      <c r="P14" s="352"/>
      <c r="Q14" s="352"/>
      <c r="R14" s="352"/>
      <c r="S14" s="352"/>
      <c r="T14" s="352"/>
      <c r="U14" s="352"/>
    </row>
    <row r="15" spans="1:22" ht="3.75" customHeight="1" x14ac:dyDescent="0.65">
      <c r="A15" s="67"/>
      <c r="B15" s="354"/>
      <c r="C15" s="354"/>
      <c r="D15" s="354"/>
      <c r="E15" s="354"/>
      <c r="F15" s="354"/>
      <c r="G15" s="354"/>
      <c r="H15" s="354"/>
      <c r="I15" s="354"/>
      <c r="K15" s="356"/>
      <c r="L15" s="356"/>
      <c r="M15" s="356"/>
      <c r="N15" s="356"/>
      <c r="O15" s="356"/>
      <c r="P15" s="356"/>
      <c r="Q15" s="356"/>
      <c r="R15" s="356"/>
      <c r="S15" s="356"/>
      <c r="T15" s="356"/>
      <c r="U15" s="356"/>
    </row>
    <row r="16" spans="1:22" ht="26.25" customHeight="1" x14ac:dyDescent="0.65">
      <c r="A16" s="67">
        <v>6</v>
      </c>
      <c r="B16" s="354"/>
      <c r="C16" s="354"/>
      <c r="D16" s="354"/>
      <c r="E16" s="354"/>
      <c r="F16" s="354"/>
      <c r="G16" s="354"/>
      <c r="H16" s="354"/>
      <c r="I16" s="354"/>
      <c r="K16" s="356"/>
      <c r="L16" s="356"/>
      <c r="M16" s="356"/>
      <c r="N16" s="356"/>
      <c r="O16" s="356"/>
      <c r="P16" s="356"/>
      <c r="Q16" s="356"/>
      <c r="R16" s="356"/>
      <c r="S16" s="356"/>
      <c r="T16" s="356"/>
      <c r="U16" s="356"/>
    </row>
    <row r="17" spans="2:21" ht="19.5" customHeight="1" x14ac:dyDescent="0.5">
      <c r="B17" s="354"/>
      <c r="C17" s="354"/>
      <c r="D17" s="354"/>
      <c r="E17" s="354"/>
      <c r="F17" s="354"/>
      <c r="G17" s="354"/>
      <c r="H17" s="354"/>
      <c r="I17" s="354"/>
      <c r="K17" s="356"/>
      <c r="L17" s="356"/>
      <c r="M17" s="356"/>
      <c r="N17" s="356"/>
      <c r="O17" s="356"/>
      <c r="P17" s="356"/>
      <c r="Q17" s="356"/>
      <c r="R17" s="356"/>
      <c r="S17" s="356"/>
      <c r="T17" s="356"/>
      <c r="U17" s="356"/>
    </row>
    <row r="18" spans="2:21" ht="19.5" customHeight="1" x14ac:dyDescent="0.65">
      <c r="B18" s="354"/>
      <c r="C18" s="354"/>
      <c r="D18" s="354"/>
      <c r="E18" s="354"/>
      <c r="F18" s="354"/>
      <c r="G18" s="354"/>
      <c r="H18" s="354"/>
      <c r="I18" s="354"/>
      <c r="K18" s="71"/>
      <c r="M18" s="356"/>
      <c r="N18" s="356"/>
      <c r="O18" s="356"/>
      <c r="P18" s="72"/>
      <c r="Q18" s="357"/>
      <c r="R18" s="357"/>
      <c r="S18" s="71"/>
      <c r="T18" s="71"/>
      <c r="U18" s="71"/>
    </row>
    <row r="19" spans="2:21" ht="21.75" customHeight="1" thickBot="1" x14ac:dyDescent="0.55000000000000004">
      <c r="B19" s="355"/>
      <c r="C19" s="355"/>
      <c r="D19" s="355"/>
      <c r="E19" s="355"/>
      <c r="F19" s="355"/>
      <c r="G19" s="355"/>
      <c r="H19" s="355"/>
      <c r="I19" s="355"/>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6"/>
  <sheetViews>
    <sheetView showGridLines="0" rightToLeft="1" tabSelected="1" zoomScaleNormal="100" workbookViewId="0">
      <selection activeCell="C1" sqref="C1"/>
    </sheetView>
  </sheetViews>
  <sheetFormatPr defaultColWidth="9" defaultRowHeight="13.8" x14ac:dyDescent="0.25"/>
  <cols>
    <col min="1" max="1" width="13.8984375" style="1" bestFit="1" customWidth="1"/>
    <col min="2" max="2" width="22.09765625" style="1" customWidth="1"/>
    <col min="3" max="3" width="18.8984375" style="1" customWidth="1"/>
    <col min="4" max="4" width="26" style="1" customWidth="1"/>
    <col min="5" max="5" width="20.09765625" style="1" customWidth="1"/>
    <col min="6" max="6" width="20" style="1" customWidth="1"/>
    <col min="7" max="7" width="11.09765625" style="1" bestFit="1" customWidth="1"/>
    <col min="8" max="8" width="18.8984375" style="1" hidden="1" customWidth="1"/>
    <col min="9" max="9" width="3.09765625" style="1" hidden="1" customWidth="1"/>
    <col min="10" max="10" width="14.09765625" style="1" hidden="1" customWidth="1"/>
    <col min="11" max="11" width="11" style="1" hidden="1" customWidth="1"/>
    <col min="12" max="12" width="3.09765625" style="1" hidden="1" customWidth="1"/>
    <col min="13" max="13" width="9" style="1" hidden="1" customWidth="1"/>
    <col min="14" max="14" width="20" style="163" hidden="1" customWidth="1"/>
    <col min="15" max="15" width="3" style="163" hidden="1" customWidth="1"/>
    <col min="16" max="16" width="13.69921875" style="1" hidden="1" customWidth="1"/>
    <col min="17" max="18" width="9" style="1" hidden="1" customWidth="1"/>
    <col min="19" max="19" width="2.09765625" style="1" hidden="1" customWidth="1"/>
    <col min="20" max="20" width="5.09765625" style="1" hidden="1" customWidth="1"/>
    <col min="21" max="21" width="2.09765625" style="1" hidden="1" customWidth="1"/>
    <col min="22" max="22" width="3.69921875" style="1" hidden="1" customWidth="1"/>
    <col min="23" max="23" width="2.09765625" style="1" hidden="1" customWidth="1"/>
    <col min="24" max="24" width="10.09765625" style="1" hidden="1" customWidth="1"/>
    <col min="25" max="26" width="0" style="1" hidden="1" customWidth="1"/>
    <col min="27" max="27" width="3.09765625" style="1" hidden="1" customWidth="1"/>
    <col min="28" max="28" width="5.09765625" style="1" hidden="1" customWidth="1"/>
    <col min="29" max="35" width="0" style="1" hidden="1" customWidth="1"/>
    <col min="36" max="36" width="5.69921875" style="1" customWidth="1"/>
    <col min="37" max="37" width="1.59765625" style="1" customWidth="1"/>
    <col min="38" max="38" width="5.59765625" style="1" customWidth="1"/>
    <col min="39" max="16384" width="9" style="1"/>
  </cols>
  <sheetData>
    <row r="1" spans="1:42" ht="43.95" customHeight="1" x14ac:dyDescent="0.4">
      <c r="A1" s="359" t="s">
        <v>644</v>
      </c>
      <c r="B1" s="359"/>
      <c r="C1" s="242"/>
      <c r="D1" s="162" t="e">
        <f>VLOOKUP(C1,ورقة2!A3:B2006,2,0)</f>
        <v>#N/A</v>
      </c>
      <c r="E1" s="43"/>
      <c r="F1" s="175" t="e">
        <f>VLOOKUP(C1,ورقة2!A$3:AX$2006,35,0)</f>
        <v>#N/A</v>
      </c>
      <c r="G1" s="265" t="e">
        <f>IF('اختيار المقررات'!F2="معاقب","معاقب","")</f>
        <v>#N/A</v>
      </c>
    </row>
    <row r="2" spans="1:42" ht="20.399999999999999" customHeight="1" x14ac:dyDescent="0.25">
      <c r="A2" s="360" t="e">
        <f>F1</f>
        <v>#N/A</v>
      </c>
      <c r="B2" s="360"/>
      <c r="C2" s="360"/>
      <c r="D2" s="360"/>
      <c r="E2" s="360"/>
      <c r="F2" s="360"/>
      <c r="G2" s="360"/>
    </row>
    <row r="3" spans="1:42" ht="14.4" thickBot="1" x14ac:dyDescent="0.3">
      <c r="I3" s="358" t="s">
        <v>10</v>
      </c>
      <c r="J3" s="358"/>
      <c r="L3" s="358" t="s">
        <v>56</v>
      </c>
      <c r="M3" s="358"/>
      <c r="N3" s="1"/>
      <c r="O3" s="358"/>
      <c r="P3" s="358"/>
      <c r="S3" s="358" t="s">
        <v>645</v>
      </c>
      <c r="T3" s="358"/>
      <c r="U3" s="358" t="s">
        <v>11</v>
      </c>
      <c r="V3" s="358"/>
      <c r="X3" s="1" t="s">
        <v>9</v>
      </c>
      <c r="AA3" s="1">
        <v>1</v>
      </c>
      <c r="AB3" s="1">
        <v>1950</v>
      </c>
    </row>
    <row r="4" spans="1:42" ht="34.200000000000003" customHeight="1" thickTop="1" x14ac:dyDescent="0.25">
      <c r="A4" s="164" t="s">
        <v>52</v>
      </c>
      <c r="B4" s="164" t="s">
        <v>650</v>
      </c>
      <c r="C4" s="164" t="s">
        <v>360</v>
      </c>
      <c r="D4" s="165" t="s">
        <v>651</v>
      </c>
      <c r="E4" s="165" t="s">
        <v>370</v>
      </c>
      <c r="F4" s="164" t="s">
        <v>55</v>
      </c>
      <c r="G4" s="166" t="s">
        <v>202</v>
      </c>
      <c r="I4" s="89"/>
      <c r="J4" s="89"/>
      <c r="L4" s="89"/>
      <c r="M4" s="89"/>
      <c r="N4" s="1"/>
      <c r="O4" s="89"/>
      <c r="P4" s="89"/>
      <c r="S4" s="89"/>
      <c r="T4" s="89"/>
      <c r="U4" s="89"/>
      <c r="V4" s="89"/>
    </row>
    <row r="5" spans="1:42" ht="34.200000000000003" customHeight="1" thickBot="1" x14ac:dyDescent="0.3">
      <c r="A5" s="167"/>
      <c r="B5" s="168"/>
      <c r="C5" s="168"/>
      <c r="D5" s="167"/>
      <c r="E5" s="167"/>
      <c r="F5" s="168"/>
      <c r="G5" s="169"/>
      <c r="I5" s="89"/>
      <c r="J5" s="89"/>
      <c r="L5" s="89"/>
      <c r="M5" s="89"/>
      <c r="N5" s="1"/>
      <c r="O5" s="89"/>
      <c r="P5" s="89"/>
      <c r="S5" s="89"/>
      <c r="T5" s="89"/>
      <c r="U5" s="89"/>
      <c r="V5" s="89"/>
    </row>
    <row r="6" spans="1:42" ht="34.200000000000003" customHeight="1" thickTop="1" x14ac:dyDescent="0.25">
      <c r="A6" s="170" t="s">
        <v>49</v>
      </c>
      <c r="B6" s="171" t="s">
        <v>50</v>
      </c>
      <c r="C6" s="171"/>
      <c r="D6" s="171"/>
      <c r="E6" s="171"/>
      <c r="F6" s="172"/>
      <c r="I6" s="1">
        <v>1</v>
      </c>
      <c r="J6" s="1" t="s">
        <v>382</v>
      </c>
      <c r="L6" s="173" t="s">
        <v>646</v>
      </c>
      <c r="M6" s="1" t="s">
        <v>363</v>
      </c>
      <c r="N6" s="1"/>
      <c r="S6" s="1">
        <v>1</v>
      </c>
      <c r="T6" s="1" t="s">
        <v>364</v>
      </c>
      <c r="U6" s="1">
        <v>1</v>
      </c>
      <c r="V6" s="1" t="s">
        <v>380</v>
      </c>
      <c r="W6" s="1">
        <v>1</v>
      </c>
      <c r="X6" s="1" t="s">
        <v>474</v>
      </c>
      <c r="AA6" s="1">
        <v>2</v>
      </c>
      <c r="AB6" s="1">
        <v>1951</v>
      </c>
    </row>
    <row r="7" spans="1:42" s="175" customFormat="1" ht="34.200000000000003" customHeight="1" x14ac:dyDescent="0.25">
      <c r="A7" s="179" t="e">
        <f>IF(A8&lt;&gt;"",A8,VLOOKUP($C$1,ورقة2!$A$3:$L$2006,3,0))</f>
        <v>#N/A</v>
      </c>
      <c r="B7" s="174" t="e">
        <f>IF(B8&lt;&gt;"",B8,VLOOKUP($C$1,ورقة2!$A$3:$L$2006,4,0))</f>
        <v>#N/A</v>
      </c>
      <c r="C7" s="174"/>
      <c r="D7" s="174"/>
      <c r="E7" s="174"/>
      <c r="F7" s="180"/>
      <c r="I7" s="1">
        <v>2</v>
      </c>
      <c r="J7" s="1" t="s">
        <v>385</v>
      </c>
      <c r="L7" s="173" t="s">
        <v>647</v>
      </c>
      <c r="M7" s="1" t="s">
        <v>366</v>
      </c>
      <c r="N7" s="1"/>
      <c r="O7" s="163"/>
      <c r="P7" s="1"/>
      <c r="Q7" s="1"/>
      <c r="R7" s="1"/>
      <c r="S7" s="1">
        <v>2</v>
      </c>
      <c r="T7" s="1" t="s">
        <v>383</v>
      </c>
      <c r="U7" s="1">
        <v>2</v>
      </c>
      <c r="V7" s="1" t="s">
        <v>381</v>
      </c>
      <c r="W7" s="1">
        <v>2</v>
      </c>
      <c r="X7" s="1" t="s">
        <v>648</v>
      </c>
      <c r="Y7" s="1"/>
      <c r="AA7" s="1">
        <v>3</v>
      </c>
      <c r="AB7" s="1">
        <v>1952</v>
      </c>
    </row>
    <row r="8" spans="1:42" ht="34.200000000000003" customHeight="1" thickBot="1" x14ac:dyDescent="0.3">
      <c r="A8" s="176"/>
      <c r="B8" s="168"/>
      <c r="C8" s="168"/>
      <c r="D8" s="168"/>
      <c r="E8" s="168"/>
      <c r="F8" s="169"/>
      <c r="I8" s="1">
        <v>3</v>
      </c>
      <c r="J8" s="1" t="s">
        <v>669</v>
      </c>
      <c r="L8" s="173" t="s">
        <v>649</v>
      </c>
      <c r="M8" s="1" t="s">
        <v>365</v>
      </c>
      <c r="N8" s="1"/>
      <c r="S8" s="1">
        <v>6</v>
      </c>
      <c r="T8" s="1" t="s">
        <v>634</v>
      </c>
      <c r="W8" s="1">
        <v>3</v>
      </c>
      <c r="X8" s="1" t="s">
        <v>475</v>
      </c>
      <c r="AA8" s="1">
        <v>4</v>
      </c>
      <c r="AB8" s="1">
        <v>1953</v>
      </c>
      <c r="AJ8" s="260" t="s">
        <v>741</v>
      </c>
      <c r="AK8" s="260"/>
      <c r="AL8" s="260"/>
      <c r="AM8" s="260"/>
      <c r="AN8" s="260"/>
      <c r="AO8" s="260"/>
      <c r="AP8" s="260"/>
    </row>
    <row r="9" spans="1:42" ht="34.200000000000003" customHeight="1" thickTop="1" x14ac:dyDescent="0.25">
      <c r="A9" s="177" t="s">
        <v>51</v>
      </c>
      <c r="B9" s="164" t="s">
        <v>6</v>
      </c>
      <c r="C9" s="164" t="s">
        <v>10</v>
      </c>
      <c r="D9" s="166" t="s">
        <v>11</v>
      </c>
      <c r="E9" s="177" t="s">
        <v>373</v>
      </c>
      <c r="F9" s="164" t="s">
        <v>53</v>
      </c>
      <c r="G9" s="166" t="s">
        <v>54</v>
      </c>
      <c r="I9" s="1">
        <v>4</v>
      </c>
      <c r="J9" s="1" t="s">
        <v>387</v>
      </c>
      <c r="L9" s="173" t="s">
        <v>653</v>
      </c>
      <c r="M9" s="1" t="s">
        <v>367</v>
      </c>
      <c r="N9" s="1"/>
      <c r="S9" s="163"/>
      <c r="W9" s="1">
        <v>4</v>
      </c>
      <c r="X9" s="1" t="s">
        <v>477</v>
      </c>
      <c r="AA9" s="1">
        <v>5</v>
      </c>
      <c r="AB9" s="1">
        <v>1954</v>
      </c>
    </row>
    <row r="10" spans="1:42" ht="34.200000000000003" customHeight="1" x14ac:dyDescent="0.25">
      <c r="A10" s="181" t="e">
        <f>IF(A11&lt;&gt;"",A11,VLOOKUP($C$1,ورقة2!$A$3:$L$2006,6,0))</f>
        <v>#N/A</v>
      </c>
      <c r="B10" s="174" t="e">
        <f>IF(B11&lt;&gt;"",B11,VLOOKUP($C$1,ورقة2!$A$3:$L$2006,7,0))</f>
        <v>#N/A</v>
      </c>
      <c r="C10" s="174" t="e">
        <f>IF(C11&lt;&gt;"",C11,VLOOKUP($C$1,ورقة2!$A$3:$L$2006,8,0))</f>
        <v>#N/A</v>
      </c>
      <c r="D10" s="180" t="e">
        <f>IF(D11&lt;&gt;"",D11,VLOOKUP($C$1,ورقة2!$A$3:$L$2006,5,0))</f>
        <v>#N/A</v>
      </c>
      <c r="E10" s="179" t="e">
        <f>IF(E11&lt;&gt;"",E11,VLOOKUP($C$1,ورقة2!$A$3:$L$2006,11,0))</f>
        <v>#N/A</v>
      </c>
      <c r="F10" s="174" t="e">
        <f>IF(F11&lt;&gt;"",F11,VLOOKUP($C$1,ورقة2!$A$3:$L$2006,12,0))</f>
        <v>#N/A</v>
      </c>
      <c r="G10" s="180" t="e">
        <f>IF(G11&lt;&gt;"",G11,VLOOKUP($C$1,ورقة2!$A$3:$AX$2006,13,0))</f>
        <v>#N/A</v>
      </c>
      <c r="I10" s="1">
        <v>5</v>
      </c>
      <c r="J10" s="1" t="s">
        <v>386</v>
      </c>
      <c r="L10" s="173" t="s">
        <v>654</v>
      </c>
      <c r="M10" s="1" t="s">
        <v>368</v>
      </c>
      <c r="N10" s="1"/>
      <c r="S10" s="163"/>
      <c r="W10" s="1">
        <v>5</v>
      </c>
      <c r="X10" s="1" t="s">
        <v>473</v>
      </c>
      <c r="AA10" s="1">
        <v>6</v>
      </c>
      <c r="AB10" s="1">
        <v>1955</v>
      </c>
    </row>
    <row r="11" spans="1:42" ht="34.200000000000003" customHeight="1" thickBot="1" x14ac:dyDescent="0.3">
      <c r="A11" s="178"/>
      <c r="B11" s="168"/>
      <c r="C11" s="168"/>
      <c r="D11" s="169"/>
      <c r="E11" s="176"/>
      <c r="F11" s="168"/>
      <c r="G11" s="169"/>
      <c r="I11" s="1">
        <v>6</v>
      </c>
      <c r="J11" s="1" t="s">
        <v>388</v>
      </c>
      <c r="L11" s="173" t="s">
        <v>652</v>
      </c>
      <c r="M11" s="1" t="s">
        <v>369</v>
      </c>
      <c r="N11" s="1"/>
      <c r="W11" s="1">
        <v>6</v>
      </c>
      <c r="X11" s="1" t="s">
        <v>476</v>
      </c>
      <c r="AA11" s="1">
        <v>7</v>
      </c>
      <c r="AB11" s="1">
        <v>1956</v>
      </c>
      <c r="AK11" s="261" t="s">
        <v>741</v>
      </c>
      <c r="AL11" s="260"/>
      <c r="AM11" s="260"/>
      <c r="AN11" s="260"/>
      <c r="AO11" s="260"/>
      <c r="AP11" s="260"/>
    </row>
    <row r="12" spans="1:42" ht="23.25" customHeight="1" thickTop="1" x14ac:dyDescent="0.25">
      <c r="I12" s="1">
        <v>7</v>
      </c>
      <c r="J12" s="1" t="s">
        <v>615</v>
      </c>
      <c r="L12" s="173" t="s">
        <v>655</v>
      </c>
      <c r="M12" s="1" t="s">
        <v>372</v>
      </c>
      <c r="N12" s="1"/>
      <c r="W12" s="1">
        <v>7</v>
      </c>
      <c r="X12" s="1" t="s">
        <v>59</v>
      </c>
      <c r="AA12" s="1">
        <v>8</v>
      </c>
      <c r="AB12" s="1">
        <v>1957</v>
      </c>
    </row>
    <row r="13" spans="1:42" ht="33.75" customHeight="1" x14ac:dyDescent="0.25">
      <c r="I13" s="1">
        <v>8</v>
      </c>
      <c r="J13" s="1" t="s">
        <v>657</v>
      </c>
      <c r="L13" s="173" t="s">
        <v>656</v>
      </c>
      <c r="M13" s="1" t="s">
        <v>377</v>
      </c>
      <c r="N13" s="1"/>
      <c r="W13" s="1">
        <v>8</v>
      </c>
      <c r="X13" s="1" t="s">
        <v>65</v>
      </c>
      <c r="AA13" s="1">
        <v>9</v>
      </c>
      <c r="AB13" s="1">
        <v>1958</v>
      </c>
    </row>
    <row r="14" spans="1:42" ht="23.25" customHeight="1" x14ac:dyDescent="0.25">
      <c r="I14" s="1">
        <v>9</v>
      </c>
      <c r="J14" s="1" t="s">
        <v>670</v>
      </c>
      <c r="L14" s="173" t="s">
        <v>658</v>
      </c>
      <c r="M14" s="1" t="s">
        <v>378</v>
      </c>
      <c r="N14" s="1"/>
      <c r="O14" s="1"/>
      <c r="W14" s="1">
        <v>9</v>
      </c>
      <c r="X14" s="1" t="s">
        <v>642</v>
      </c>
      <c r="AA14" s="1">
        <v>10</v>
      </c>
      <c r="AB14" s="1">
        <v>1959</v>
      </c>
    </row>
    <row r="15" spans="1:42" ht="33.75" customHeight="1" x14ac:dyDescent="0.25">
      <c r="I15" s="1">
        <v>10</v>
      </c>
      <c r="J15" s="1" t="s">
        <v>671</v>
      </c>
      <c r="L15" s="173" t="s">
        <v>659</v>
      </c>
      <c r="M15" s="1" t="s">
        <v>371</v>
      </c>
      <c r="N15" s="1"/>
      <c r="O15" s="1"/>
      <c r="AA15" s="1">
        <v>11</v>
      </c>
      <c r="AB15" s="1">
        <v>1960</v>
      </c>
    </row>
    <row r="16" spans="1:42" x14ac:dyDescent="0.25">
      <c r="I16" s="1">
        <v>11</v>
      </c>
      <c r="J16" s="1" t="s">
        <v>672</v>
      </c>
      <c r="L16" s="173" t="s">
        <v>660</v>
      </c>
      <c r="M16" s="1" t="s">
        <v>379</v>
      </c>
      <c r="N16" s="1"/>
      <c r="O16" s="1"/>
      <c r="AA16" s="1">
        <v>12</v>
      </c>
      <c r="AB16" s="1">
        <v>1961</v>
      </c>
    </row>
    <row r="17" spans="7:28" x14ac:dyDescent="0.25">
      <c r="I17" s="1">
        <v>12</v>
      </c>
      <c r="J17" s="1" t="s">
        <v>673</v>
      </c>
      <c r="L17" s="173" t="s">
        <v>661</v>
      </c>
      <c r="M17" s="1" t="s">
        <v>376</v>
      </c>
      <c r="N17" s="1"/>
      <c r="O17" s="1"/>
      <c r="AA17" s="1">
        <v>13</v>
      </c>
      <c r="AB17" s="1">
        <v>1962</v>
      </c>
    </row>
    <row r="18" spans="7:28" x14ac:dyDescent="0.25">
      <c r="I18" s="1">
        <v>13</v>
      </c>
      <c r="J18" s="1" t="s">
        <v>674</v>
      </c>
      <c r="L18" s="173" t="s">
        <v>662</v>
      </c>
      <c r="M18" s="1" t="s">
        <v>374</v>
      </c>
      <c r="N18" s="1"/>
      <c r="O18" s="1"/>
      <c r="AA18" s="1">
        <v>14</v>
      </c>
      <c r="AB18" s="1">
        <v>1963</v>
      </c>
    </row>
    <row r="19" spans="7:28" x14ac:dyDescent="0.25">
      <c r="I19" s="1">
        <v>14</v>
      </c>
      <c r="J19" s="1" t="s">
        <v>675</v>
      </c>
      <c r="L19" s="173" t="s">
        <v>663</v>
      </c>
      <c r="M19" s="1" t="s">
        <v>375</v>
      </c>
      <c r="N19" s="1"/>
      <c r="O19" s="1"/>
      <c r="AA19" s="1">
        <v>15</v>
      </c>
      <c r="AB19" s="1">
        <v>1964</v>
      </c>
    </row>
    <row r="20" spans="7:28" x14ac:dyDescent="0.25">
      <c r="I20" s="1">
        <v>15</v>
      </c>
      <c r="J20" s="1" t="s">
        <v>700</v>
      </c>
      <c r="L20" s="173" t="s">
        <v>664</v>
      </c>
      <c r="M20" s="1" t="s">
        <v>633</v>
      </c>
      <c r="AA20" s="1">
        <v>16</v>
      </c>
      <c r="AB20" s="1">
        <v>1965</v>
      </c>
    </row>
    <row r="21" spans="7:28" x14ac:dyDescent="0.25">
      <c r="I21" s="1">
        <v>16</v>
      </c>
      <c r="J21" s="1" t="s">
        <v>705</v>
      </c>
      <c r="L21" s="173" t="s">
        <v>665</v>
      </c>
      <c r="M21" s="1" t="s">
        <v>666</v>
      </c>
      <c r="AA21" s="1">
        <v>17</v>
      </c>
      <c r="AB21" s="1">
        <v>1966</v>
      </c>
    </row>
    <row r="22" spans="7:28" x14ac:dyDescent="0.25">
      <c r="AA22" s="1">
        <v>18</v>
      </c>
      <c r="AB22" s="1">
        <v>1967</v>
      </c>
    </row>
    <row r="23" spans="7:28" x14ac:dyDescent="0.25">
      <c r="G23" s="43" t="s">
        <v>380</v>
      </c>
      <c r="AA23" s="1">
        <v>19</v>
      </c>
      <c r="AB23" s="1">
        <v>1968</v>
      </c>
    </row>
    <row r="24" spans="7:28" x14ac:dyDescent="0.25">
      <c r="G24" s="43" t="s">
        <v>381</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7">
    <mergeCell ref="I3:J3"/>
    <mergeCell ref="U3:V3"/>
    <mergeCell ref="A1:B1"/>
    <mergeCell ref="L3:M3"/>
    <mergeCell ref="O3:P3"/>
    <mergeCell ref="S3:T3"/>
    <mergeCell ref="A2:G2"/>
  </mergeCells>
  <phoneticPr fontId="42" type="noConversion"/>
  <conditionalFormatting sqref="C1">
    <cfRule type="duplicateValues" dxfId="78" priority="1"/>
  </conditionalFormatting>
  <conditionalFormatting sqref="J3:J21">
    <cfRule type="duplicateValues" dxfId="76" priority="20"/>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 id="{C9ACA561-13C8-43A4-8420-96171E9D6890}">
            <xm:f>'اختيار المقررات'!$F$2="مستنفذ"</xm:f>
            <x14:dxf>
              <font>
                <color rgb="FFFF0000"/>
              </font>
              <fill>
                <patternFill>
                  <bgColor rgb="FFFF0000"/>
                </patternFill>
              </fill>
            </x14:dxf>
          </x14:cfRule>
          <xm:sqref>A2</xm:sqref>
        </x14:conditionalFormatting>
        <x14:conditionalFormatting xmlns:xm="http://schemas.microsoft.com/office/excel/2006/main">
          <x14:cfRule type="expression" priority="18" id="{96ACED6E-203D-432F-91AB-984217317AB2}">
            <xm:f>'اختيار المقررات'!$F$2="مستنفذ"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7" id="{0C9EFB9F-5AD1-490C-AD31-C8B27D92815C}">
            <xm:f>'اختيار المقررات'!$F$2="معاقب"</xm:f>
            <x14:dxf>
              <font>
                <color rgb="FFFF0000"/>
              </font>
              <fill>
                <patternFill>
                  <bgColor rgb="FFFF0000"/>
                </patternFill>
              </fill>
            </x14:dxf>
          </x14:cfRule>
          <xm:sqref>A2:G3</xm:sqref>
        </x14:conditionalFormatting>
        <x14:conditionalFormatting xmlns:xm="http://schemas.microsoft.com/office/excel/2006/main">
          <x14:cfRule type="expression" priority="16" id="{513FF9B1-9505-4FE5-B3D4-3398BA802CA9}">
            <xm:f>'اختيار المقررات'!$F$2="معاقب"</xm:f>
            <x14:dxf>
              <font>
                <color theme="0"/>
              </font>
              <fill>
                <patternFill>
                  <bgColor theme="0"/>
                </patternFill>
              </fill>
            </x14:dxf>
          </x14:cfRule>
          <xm:sqref>A4:G11</xm:sqref>
        </x14:conditionalFormatting>
        <x14:conditionalFormatting xmlns:xm="http://schemas.microsoft.com/office/excel/2006/main">
          <x14:cfRule type="expression" priority="19" id="{A23FFF88-6BBC-48F6-B996-9D9C5A2E1A98}">
            <xm:f>'اختيار المقررات'!$F$2="مستنفذ"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68"/>
  <sheetViews>
    <sheetView showGridLines="0" rightToLeft="1" topLeftCell="C1" zoomScale="102" zoomScaleNormal="102" workbookViewId="0">
      <selection activeCell="G5" sqref="G5:O5"/>
    </sheetView>
  </sheetViews>
  <sheetFormatPr defaultColWidth="4" defaultRowHeight="14.25" customHeight="1" x14ac:dyDescent="0.25"/>
  <cols>
    <col min="1" max="1" width="6.09765625" hidden="1" customWidth="1"/>
    <col min="2" max="2" width="8.3984375" hidden="1" customWidth="1"/>
    <col min="3" max="3" width="5" customWidth="1"/>
    <col min="4" max="4" width="4.69921875" bestFit="1" customWidth="1"/>
    <col min="8" max="8" width="10.09765625" customWidth="1"/>
    <col min="10" max="10" width="11.09765625" customWidth="1"/>
    <col min="11" max="11" width="1.09765625" customWidth="1"/>
    <col min="12" max="12" width="4" hidden="1" customWidth="1"/>
    <col min="15" max="15" width="10.09765625" customWidth="1"/>
    <col min="17" max="17" width="5.69921875" customWidth="1"/>
    <col min="18" max="18" width="5.09765625" customWidth="1"/>
    <col min="19" max="20" width="4" hidden="1" customWidth="1"/>
    <col min="24" max="24" width="14.69921875" customWidth="1"/>
    <col min="26" max="26" width="6.09765625" customWidth="1"/>
    <col min="27" max="28" width="4" hidden="1" customWidth="1"/>
    <col min="32" max="32" width="12.09765625" customWidth="1"/>
    <col min="34" max="34" width="6.09765625" customWidth="1"/>
    <col min="39" max="39" width="5.8984375" bestFit="1" customWidth="1"/>
    <col min="40" max="40" width="4.09765625" bestFit="1" customWidth="1"/>
    <col min="48" max="49" width="4.09765625" style="49" bestFit="1" customWidth="1"/>
    <col min="50" max="50" width="4" style="51"/>
    <col min="51" max="51" width="4.09765625" style="49" bestFit="1" customWidth="1"/>
    <col min="52" max="52" width="5.8984375" style="49" bestFit="1" customWidth="1"/>
    <col min="53" max="55" width="4" style="49"/>
  </cols>
  <sheetData>
    <row r="1" spans="1:57" s="58" customFormat="1" ht="21" customHeight="1" thickBot="1" x14ac:dyDescent="0.3">
      <c r="B1" s="59"/>
      <c r="C1" s="118"/>
      <c r="D1" s="426" t="s">
        <v>2</v>
      </c>
      <c r="E1" s="426"/>
      <c r="F1" s="438">
        <f>'إدخال البيانات'!C1</f>
        <v>0</v>
      </c>
      <c r="G1" s="439"/>
      <c r="H1" s="439"/>
      <c r="I1" s="426" t="s">
        <v>3</v>
      </c>
      <c r="J1" s="426"/>
      <c r="K1" s="426"/>
      <c r="L1" s="103"/>
      <c r="M1" s="449" t="str">
        <f>IFERROR(VLOOKUP($F$1,ورقة2!$A$3:$Y$2006,2,0),"")</f>
        <v/>
      </c>
      <c r="N1" s="449"/>
      <c r="O1" s="449"/>
      <c r="P1" s="425" t="s">
        <v>4</v>
      </c>
      <c r="Q1" s="425"/>
      <c r="R1" s="427" t="e">
        <f>'إدخال البيانات'!A7</f>
        <v>#N/A</v>
      </c>
      <c r="S1" s="427"/>
      <c r="T1" s="427"/>
      <c r="U1" s="427"/>
      <c r="V1" s="425" t="s">
        <v>5</v>
      </c>
      <c r="W1" s="425"/>
      <c r="X1" s="117" t="e">
        <f>'إدخال البيانات'!B7</f>
        <v>#N/A</v>
      </c>
      <c r="Y1" s="425" t="s">
        <v>51</v>
      </c>
      <c r="Z1" s="425"/>
      <c r="AA1" s="425"/>
      <c r="AB1" s="104"/>
      <c r="AC1" s="447" t="e">
        <f>'إدخال البيانات'!A10</f>
        <v>#N/A</v>
      </c>
      <c r="AD1" s="447"/>
      <c r="AE1" s="116" t="s">
        <v>6</v>
      </c>
      <c r="AF1" s="450" t="e">
        <f>'إدخال البيانات'!B10</f>
        <v>#N/A</v>
      </c>
      <c r="AG1" s="450"/>
      <c r="AH1" s="450"/>
      <c r="AI1" s="446"/>
      <c r="AJ1" s="446"/>
      <c r="AK1"/>
      <c r="AL1" s="83"/>
      <c r="AM1" s="57"/>
      <c r="AP1" s="58" t="s">
        <v>208</v>
      </c>
      <c r="AV1" s="233"/>
      <c r="AW1" s="233"/>
      <c r="AX1" s="233"/>
      <c r="AY1" s="233"/>
      <c r="AZ1" s="233"/>
      <c r="BA1" s="233"/>
      <c r="BB1" s="233"/>
      <c r="BC1" s="233"/>
      <c r="BD1" s="233"/>
      <c r="BE1" s="233"/>
    </row>
    <row r="2" spans="1:57" s="59" customFormat="1" ht="21" customHeight="1" thickTop="1" x14ac:dyDescent="0.25">
      <c r="C2" s="118"/>
      <c r="D2" s="426" t="s">
        <v>9</v>
      </c>
      <c r="E2" s="426"/>
      <c r="F2" s="427" t="e">
        <f>VLOOKUP($F$1,ورقة2!A$3:Z$2006,9,0)</f>
        <v>#N/A</v>
      </c>
      <c r="G2" s="427"/>
      <c r="H2" s="427"/>
      <c r="I2" s="445"/>
      <c r="J2" s="445"/>
      <c r="K2" s="445"/>
      <c r="L2" s="113"/>
      <c r="M2" s="427"/>
      <c r="N2" s="427"/>
      <c r="O2" s="427"/>
      <c r="P2" s="425"/>
      <c r="Q2" s="425"/>
      <c r="R2" s="427"/>
      <c r="S2" s="427"/>
      <c r="T2" s="427"/>
      <c r="U2" s="427"/>
      <c r="V2" s="425"/>
      <c r="W2" s="425"/>
      <c r="X2" s="117"/>
      <c r="Y2" s="425"/>
      <c r="Z2" s="425"/>
      <c r="AA2" s="425"/>
      <c r="AB2" s="105"/>
      <c r="AC2" s="447"/>
      <c r="AD2" s="447"/>
      <c r="AE2" s="116"/>
      <c r="AF2" s="444"/>
      <c r="AG2" s="444"/>
      <c r="AH2" s="444"/>
      <c r="AI2" s="446"/>
      <c r="AJ2" s="446"/>
      <c r="AK2"/>
      <c r="AL2" s="83">
        <f>الإستمارة!AJ1</f>
        <v>0</v>
      </c>
      <c r="AP2" s="59" t="s">
        <v>209</v>
      </c>
      <c r="AV2" s="233"/>
      <c r="AW2" s="233"/>
      <c r="AX2" s="233"/>
      <c r="AY2" s="233"/>
      <c r="AZ2" s="233"/>
      <c r="BA2" s="233"/>
      <c r="BB2" s="233"/>
      <c r="BC2" s="233"/>
      <c r="BD2" s="233"/>
      <c r="BE2" s="233"/>
    </row>
    <row r="3" spans="1:57" s="59" customFormat="1" ht="21" customHeight="1" x14ac:dyDescent="0.25">
      <c r="C3" s="426" t="s">
        <v>11</v>
      </c>
      <c r="D3" s="426"/>
      <c r="E3" s="426"/>
      <c r="F3" s="436" t="str">
        <f>IFERROR(IF('إدخال البيانات'!D10&lt;&gt;"",'إدخال البيانات'!D10,VLOOKUP($F$1,ورقة2!A4:Z2006,8,0)),"")</f>
        <v/>
      </c>
      <c r="G3" s="436"/>
      <c r="H3" s="436"/>
      <c r="I3" s="426" t="s">
        <v>10</v>
      </c>
      <c r="J3" s="426"/>
      <c r="K3" s="426"/>
      <c r="L3" s="106"/>
      <c r="M3" s="427" t="str">
        <f>IFERROR(IF('إدخال البيانات'!C10&lt;&gt;"",'إدخال البيانات'!C10,VLOOKUP($F$1,ورقة2!A4:Z2006,8,0)),"")</f>
        <v/>
      </c>
      <c r="N3" s="427"/>
      <c r="O3" s="427"/>
      <c r="P3" s="425" t="s">
        <v>52</v>
      </c>
      <c r="Q3" s="425"/>
      <c r="R3" s="427">
        <f>IF(OR(M3='إدخال البيانات'!J6,'اختيار المقررات'!M3='إدخال البيانات'!J7),'إدخال البيانات'!A5,'إدخال البيانات'!B5)</f>
        <v>0</v>
      </c>
      <c r="S3" s="427"/>
      <c r="T3" s="427"/>
      <c r="U3" s="427"/>
      <c r="V3" s="425" t="s">
        <v>16</v>
      </c>
      <c r="W3" s="425"/>
      <c r="X3" s="119" t="str">
        <f>IFERROR(IF(M3&lt;&gt;'إدخال البيانات'!J6,'إدخال البيانات'!M21,VLOOKUP(LEFT('إدخال البيانات'!A5,2),'إدخال البيانات'!L6:M21,2,0)),"")</f>
        <v>غير سوري</v>
      </c>
      <c r="Y3" s="425" t="s">
        <v>360</v>
      </c>
      <c r="Z3" s="425"/>
      <c r="AA3" s="425"/>
      <c r="AB3" s="107"/>
      <c r="AC3" s="451" t="str">
        <f>IF(M3&lt;&gt;'إدخال البيانات'!J6,"غير سوري",'إدخال البيانات'!C5)</f>
        <v>غير سوري</v>
      </c>
      <c r="AD3" s="451"/>
      <c r="AE3" s="116" t="s">
        <v>202</v>
      </c>
      <c r="AF3" s="442" t="str">
        <f>IF(AND(OR(M3="العربية السورية",M3="الفلسطينية السورية"),F3="ذكر"),'إدخال البيانات'!G5,"لايوجد")</f>
        <v>لايوجد</v>
      </c>
      <c r="AG3" s="442"/>
      <c r="AH3" s="442"/>
      <c r="AI3" s="448"/>
      <c r="AJ3" s="448"/>
      <c r="AK3"/>
      <c r="AL3" s="83"/>
      <c r="AM3" s="57"/>
      <c r="AP3" s="59" t="s">
        <v>45</v>
      </c>
      <c r="AV3" s="233"/>
      <c r="AW3" s="233"/>
      <c r="AX3" s="233"/>
      <c r="AY3" s="233"/>
      <c r="AZ3" s="233"/>
      <c r="BA3" s="233"/>
      <c r="BB3" s="233"/>
      <c r="BC3" s="233"/>
      <c r="BD3" s="233"/>
      <c r="BE3" s="233"/>
    </row>
    <row r="4" spans="1:57" s="59" customFormat="1" ht="21" customHeight="1" thickBot="1" x14ac:dyDescent="0.3">
      <c r="C4" s="118"/>
      <c r="D4" s="426" t="s">
        <v>12</v>
      </c>
      <c r="E4" s="426"/>
      <c r="F4" s="436" t="e">
        <f>'إدخال البيانات'!E10</f>
        <v>#N/A</v>
      </c>
      <c r="G4" s="436"/>
      <c r="H4" s="436"/>
      <c r="I4" s="426" t="s">
        <v>13</v>
      </c>
      <c r="J4" s="426"/>
      <c r="K4" s="426"/>
      <c r="L4" s="108"/>
      <c r="M4" s="427" t="e">
        <f>'إدخال البيانات'!F10</f>
        <v>#N/A</v>
      </c>
      <c r="N4" s="427"/>
      <c r="O4" s="427"/>
      <c r="P4" s="425" t="s">
        <v>14</v>
      </c>
      <c r="Q4" s="425"/>
      <c r="R4" s="427" t="e">
        <f>'إدخال البيانات'!G10</f>
        <v>#N/A</v>
      </c>
      <c r="S4" s="427"/>
      <c r="T4" s="427"/>
      <c r="U4" s="427"/>
      <c r="V4" s="425" t="s">
        <v>200</v>
      </c>
      <c r="W4" s="425"/>
      <c r="X4" s="109">
        <f>'إدخال البيانات'!E5</f>
        <v>0</v>
      </c>
      <c r="Y4" s="425" t="s">
        <v>201</v>
      </c>
      <c r="Z4" s="425"/>
      <c r="AA4" s="425"/>
      <c r="AB4" s="107"/>
      <c r="AC4" s="440">
        <f>'إدخال البيانات'!D5</f>
        <v>0</v>
      </c>
      <c r="AD4" s="440"/>
      <c r="AE4" s="116" t="s">
        <v>55</v>
      </c>
      <c r="AF4" s="442">
        <f>'إدخال البيانات'!F5</f>
        <v>0</v>
      </c>
      <c r="AG4" s="442"/>
      <c r="AH4" s="442"/>
      <c r="AI4" s="442"/>
      <c r="AJ4" s="442"/>
      <c r="AK4"/>
      <c r="AL4" s="83"/>
      <c r="AN4" s="58"/>
      <c r="AP4" s="54" t="s">
        <v>57</v>
      </c>
      <c r="AV4" s="233"/>
      <c r="AW4" s="233"/>
      <c r="AX4" s="233"/>
      <c r="AY4" s="233"/>
      <c r="AZ4" s="233"/>
      <c r="BA4" s="233"/>
      <c r="BB4" s="233"/>
      <c r="BC4" s="233"/>
      <c r="BD4" s="233" t="s">
        <v>361</v>
      </c>
      <c r="BE4" s="233"/>
    </row>
    <row r="5" spans="1:57" s="59" customFormat="1" ht="21" customHeight="1" thickTop="1" thickBot="1" x14ac:dyDescent="0.3">
      <c r="C5" s="107"/>
      <c r="D5" s="443" t="s">
        <v>207</v>
      </c>
      <c r="E5" s="443"/>
      <c r="F5" s="443"/>
      <c r="G5" s="434"/>
      <c r="H5" s="434"/>
      <c r="I5" s="434"/>
      <c r="J5" s="434"/>
      <c r="K5" s="434"/>
      <c r="L5" s="434"/>
      <c r="M5" s="434"/>
      <c r="N5" s="434"/>
      <c r="O5" s="434"/>
      <c r="P5" s="425" t="s">
        <v>667</v>
      </c>
      <c r="Q5" s="425"/>
      <c r="R5" s="427" t="e">
        <f>VLOOKUP($F$1,ورقة2!$A$3:$Y$2006,15,0)</f>
        <v>#N/A</v>
      </c>
      <c r="S5" s="427"/>
      <c r="T5" s="427"/>
      <c r="U5" s="427"/>
      <c r="V5" s="425" t="s">
        <v>0</v>
      </c>
      <c r="W5" s="425"/>
      <c r="X5" s="110" t="e">
        <f>VLOOKUP($F$1,ورقة2!$A$3:$Y$2006,16,0)</f>
        <v>#N/A</v>
      </c>
      <c r="Y5" s="425" t="s">
        <v>668</v>
      </c>
      <c r="Z5" s="425"/>
      <c r="AA5" s="425"/>
      <c r="AB5" s="107"/>
      <c r="AC5" s="441" t="e">
        <f>IF(VLOOKUP($F$1,ورقة2!$A$3:$Y$2006,17,0)=" ",0,VLOOKUP($F$1,ورقة2!$A$3:$Y$2006,17,0))</f>
        <v>#N/A</v>
      </c>
      <c r="AD5" s="441"/>
      <c r="AE5" s="111"/>
      <c r="AF5" s="112"/>
      <c r="AG5" s="112"/>
      <c r="AH5" s="112"/>
      <c r="AI5" s="111"/>
      <c r="AJ5" s="111"/>
      <c r="AK5"/>
      <c r="AL5" s="83"/>
      <c r="AM5" s="60"/>
      <c r="AP5" s="59" t="s">
        <v>619</v>
      </c>
      <c r="AV5" s="233">
        <v>1</v>
      </c>
      <c r="AW5" s="234">
        <f t="shared" ref="AW5:AX9" si="0">D8</f>
        <v>111</v>
      </c>
      <c r="AX5" s="235" t="str">
        <f t="shared" si="0"/>
        <v>النحو على مستوى الجملة (عربي )</v>
      </c>
      <c r="AY5" s="236">
        <f t="shared" ref="AY5:AZ9" si="1">I8</f>
        <v>0</v>
      </c>
      <c r="AZ5" s="236" t="e">
        <f t="shared" si="1"/>
        <v>#N/A</v>
      </c>
      <c r="BA5" s="235"/>
      <c r="BB5" s="235"/>
      <c r="BC5" s="233"/>
      <c r="BD5" s="233" t="s">
        <v>362</v>
      </c>
      <c r="BE5" s="233"/>
    </row>
    <row r="6" spans="1:57" ht="43.5" customHeight="1" thickBot="1" x14ac:dyDescent="0.3">
      <c r="A6" t="e">
        <f>OR(F2="مستنفذ",F2="مراجعة الشؤون")</f>
        <v>#N/A</v>
      </c>
      <c r="C6" s="428" t="e">
        <f>IF(OR(F2="مستنفذ",F2="مراجعة الشؤون"),"لايحق لك التسجيل عليم مراجعة الشؤون","مقررات السنة الأولى")</f>
        <v>#N/A</v>
      </c>
      <c r="D6" s="429"/>
      <c r="E6" s="429"/>
      <c r="F6" s="429"/>
      <c r="G6" s="429"/>
      <c r="H6" s="429"/>
      <c r="I6" s="429"/>
      <c r="J6" s="429"/>
      <c r="K6" s="429"/>
      <c r="L6" s="429"/>
      <c r="M6" s="429"/>
      <c r="N6" s="429"/>
      <c r="O6" s="429"/>
      <c r="P6" s="429"/>
      <c r="Q6" s="429"/>
      <c r="R6" s="430"/>
      <c r="S6" s="46"/>
      <c r="T6" s="120"/>
      <c r="U6" s="421" t="str">
        <f>IF(F1&lt;&gt;"","مقررات السنة الثالثة","لايحق لك تعديل الاستمارة بعد ارسال الايميل تحت طائلة إلغاء التسجيل")</f>
        <v>مقررات السنة الثالثة</v>
      </c>
      <c r="V6" s="422"/>
      <c r="W6" s="422"/>
      <c r="X6" s="422"/>
      <c r="Y6" s="422"/>
      <c r="Z6" s="422"/>
      <c r="AA6" s="422"/>
      <c r="AB6" s="422"/>
      <c r="AC6" s="422"/>
      <c r="AD6" s="422"/>
      <c r="AE6" s="422"/>
      <c r="AF6" s="422"/>
      <c r="AG6" s="422"/>
      <c r="AH6" s="422"/>
      <c r="AI6" s="80"/>
      <c r="AJ6" s="80"/>
      <c r="AK6" s="80"/>
      <c r="AL6" s="81"/>
      <c r="AM6" s="36"/>
      <c r="AP6" s="59" t="s">
        <v>620</v>
      </c>
      <c r="AV6" s="234">
        <v>2</v>
      </c>
      <c r="AW6" s="234">
        <f t="shared" si="0"/>
        <v>112</v>
      </c>
      <c r="AX6" s="235" t="str">
        <f t="shared" si="0"/>
        <v>القراءة والفهم ENG (1)</v>
      </c>
      <c r="AY6" s="236">
        <f t="shared" si="1"/>
        <v>0</v>
      </c>
      <c r="AZ6" s="236" t="e">
        <f t="shared" si="1"/>
        <v>#N/A</v>
      </c>
      <c r="BA6" s="237"/>
      <c r="BB6" s="237"/>
      <c r="BC6" s="234"/>
      <c r="BD6" s="234"/>
      <c r="BE6" s="234"/>
    </row>
    <row r="7" spans="1:57" ht="23.25" customHeight="1" thickBot="1" x14ac:dyDescent="0.3">
      <c r="C7" s="431" t="s">
        <v>17</v>
      </c>
      <c r="D7" s="413"/>
      <c r="E7" s="413"/>
      <c r="F7" s="413"/>
      <c r="G7" s="413"/>
      <c r="H7" s="413"/>
      <c r="I7" s="413"/>
      <c r="J7" s="432"/>
      <c r="K7" s="86"/>
      <c r="L7" s="270"/>
      <c r="M7" s="433" t="s">
        <v>18</v>
      </c>
      <c r="N7" s="413"/>
      <c r="O7" s="413"/>
      <c r="P7" s="413"/>
      <c r="Q7" s="413"/>
      <c r="R7" s="432"/>
      <c r="S7" s="38"/>
      <c r="T7" s="27"/>
      <c r="U7" s="435" t="s">
        <v>19</v>
      </c>
      <c r="V7" s="413"/>
      <c r="W7" s="413"/>
      <c r="X7" s="413"/>
      <c r="Y7" s="413"/>
      <c r="Z7" s="432"/>
      <c r="AA7" s="84"/>
      <c r="AB7" s="28"/>
      <c r="AC7" s="435" t="s">
        <v>18</v>
      </c>
      <c r="AD7" s="413"/>
      <c r="AE7" s="413"/>
      <c r="AF7" s="413"/>
      <c r="AG7" s="413"/>
      <c r="AH7" s="432"/>
      <c r="AI7" s="80"/>
      <c r="AJ7" s="80"/>
      <c r="AK7" s="80"/>
      <c r="AL7" s="81"/>
      <c r="AM7" s="37"/>
      <c r="AP7" s="59" t="s">
        <v>210</v>
      </c>
      <c r="AV7" s="234">
        <v>3</v>
      </c>
      <c r="AW7" s="234">
        <f t="shared" si="0"/>
        <v>113</v>
      </c>
      <c r="AX7" s="235" t="str">
        <f t="shared" si="0"/>
        <v>النحو ENG (1)</v>
      </c>
      <c r="AY7" s="236">
        <f t="shared" si="1"/>
        <v>0</v>
      </c>
      <c r="AZ7" s="236" t="e">
        <f t="shared" si="1"/>
        <v>#N/A</v>
      </c>
      <c r="BA7" s="237"/>
      <c r="BB7" s="237"/>
      <c r="BC7" s="234"/>
      <c r="BD7" s="234"/>
      <c r="BE7" s="234"/>
    </row>
    <row r="8" spans="1:57" ht="24" customHeight="1" thickBot="1" x14ac:dyDescent="0.35">
      <c r="A8" t="e">
        <f>IF(AND(J8&lt;&gt;"",I8=1),1,"")</f>
        <v>#N/A</v>
      </c>
      <c r="C8" s="114" t="e">
        <f>IF(AND(J8="A",I8=1),50000,IF(OR(J8="ج",J8="ر1",J8="ر2"),IF(I8=1,IF(OR($G$5=$AP$8,$G$5=$AP$9),0,IF(OR($G$5=$AP$1,$G$5=$AP$2,$G$5=$AP$5,$G$5=$AP$6),IF(J8="ج",20000,IF(J8="ر1",28000,IF(J8="ر2",36000,""))),IF(OR($G$5=$AP$3,$G$5=$AP$7),IF(J8="ج",12500,IF(J8="ر1",17500,IF(J8="ر2",22500,""))),IF($G$5=$AP$4,500,IF(J8="ج",25000,IF(J8="ر1",35000,IF(J8="ر2",45000,""))))))))))</f>
        <v>#N/A</v>
      </c>
      <c r="D8" s="123">
        <v>111</v>
      </c>
      <c r="E8" s="418" t="s">
        <v>1160</v>
      </c>
      <c r="F8" s="423"/>
      <c r="G8" s="423"/>
      <c r="H8" s="424"/>
      <c r="I8" s="73"/>
      <c r="J8" s="74" t="e">
        <f>IF(VLOOKUP(F1,ورقة4!A1:AP1878,3,0)=0,"",VLOOKUP(F1,ورقة4!A1:AP1878,3,0))</f>
        <v>#N/A</v>
      </c>
      <c r="K8" s="85" t="e">
        <f>IF(AND(R8&lt;&gt;"",Q8=1),6,"")</f>
        <v>#N/A</v>
      </c>
      <c r="L8" s="114" t="e">
        <f>IF(AND(R8="A",Q8=1),50000,IF(OR(R8="ج",R8="ر1",R8="ر2"),IF(Q8=1,IF(OR($G$5=$AP$8,$G$5=$AP$9),0,IF(OR($G$5=$AP$1,$G$5=$AP$2,$G$5=$AP$5,$G$5=$AP$6),IF(R8="ج",20000,IF(R8="ر1",28000,IF(R8="ر2",36000,""))),IF(OR($G$5=$AP$3,$G$5=$AP$7),IF(R8="ج",12500,IF(R8="ر1",17500,IF(R8="ر2",22500,""))),IF($G$5=$AP$4,500,IF(R8="ج",25000,IF(R8="ر1",35000,IF(R8="ر2",45000,""))))))))))</f>
        <v>#N/A</v>
      </c>
      <c r="M8" s="123">
        <v>121</v>
      </c>
      <c r="N8" s="418" t="s">
        <v>1165</v>
      </c>
      <c r="O8" s="423"/>
      <c r="P8" s="424"/>
      <c r="Q8" s="73"/>
      <c r="R8" s="74" t="e">
        <f>IF(VLOOKUP(F1,ورقة4!$A$1:$AP$1878,8,0)=0,"",VLOOKUP(F1,ورقة4!$A$1:$AP$1878,8,0))</f>
        <v>#N/A</v>
      </c>
      <c r="S8" s="53" t="e">
        <f>IF(AND(Z8&lt;&gt;"",Y8=1),21,"")</f>
        <v>#N/A</v>
      </c>
      <c r="T8" s="114" t="e">
        <f>IF(AND(Z8="A",Y8=1),50000,IF(OR(Z8="ج",Z8="ر1",Z8="ر2"),IF(Y8=1,IF(OR($G$5=$AP$8,$G$5=$AP$9),0,IF(OR($G$5=$AP$1,$G$5=$AP$2,$G$5=$AP$5,$G$5=$AP$6),IF(Z8="ج",20000,IF(Z8="ر1",28000,IF(Z8="ر2",36000,""))),IF(OR($G$5=$AP$3,$G$5=$AP$7),IF(Z8="ج",12500,IF(Z8="ر1",17500,IF(Z8="ر2",22500,""))),IF($G$5=$AP$4,500,IF(Z8="ج",25000,IF(Z8="ر1",35000,IF(Z8="ر2",45000,""))))))))))</f>
        <v>#N/A</v>
      </c>
      <c r="U8" s="123">
        <v>311</v>
      </c>
      <c r="V8" s="418" t="s">
        <v>1180</v>
      </c>
      <c r="W8" s="419"/>
      <c r="X8" s="420"/>
      <c r="Y8" s="73"/>
      <c r="Z8" s="74" t="e">
        <f>IF(VLOOKUP(F1,ورقة4!$A$1:$AP$1878,23,0)=0,"",VLOOKUP(F1,ورقة4!$A$1:$AP$1878,23,0))</f>
        <v>#N/A</v>
      </c>
      <c r="AA8" s="87" t="e">
        <f>IF(AND(AH8&lt;&gt;"",AG8=1),26,"")</f>
        <v>#N/A</v>
      </c>
      <c r="AB8" s="114" t="e">
        <f>IF(AND(AH8="A",AG8=1),50000,IF(OR(AH8="ج",AH8="ر1",AH8="ر2"),IF(AG8=1,IF(OR($G$5=$AP$8,$G$5=$AP$9),0,IF(OR($G$5=$AP$1,$G$5=$AP$2,$G$5=$AP$5,$G$5=$AP$6),IF(AH8="ج",20000,IF(AH8="ر1",28000,IF(AH8="ر2",36000,""))),IF(OR($G$5=$AP$3,$G$5=$AP$7),IF(AH8="ج",12500,IF(AH8="ر1",17500,IF(AH8="ر2",22500,""))),IF($G$5=$AP$4,500,IF(AH8="ج",25000,IF(AH8="ر1",35000,IF(AH8="ر2",45000,""))))))))))</f>
        <v>#N/A</v>
      </c>
      <c r="AC8" s="123">
        <v>321</v>
      </c>
      <c r="AD8" s="418" t="s">
        <v>1190</v>
      </c>
      <c r="AE8" s="419"/>
      <c r="AF8" s="420"/>
      <c r="AG8" s="73"/>
      <c r="AH8" s="74" t="e">
        <f>IF(VLOOKUP(F1,ورقة4!$A$1:$AP$1878,28,0)=0,"",VLOOKUP(F1,ورقة4!$A$1:$AP$1878,28,0))</f>
        <v>#N/A</v>
      </c>
      <c r="AI8" s="82"/>
      <c r="AJ8" s="82"/>
      <c r="AK8" s="82"/>
      <c r="AL8" s="81"/>
      <c r="AM8" s="231" t="e">
        <f>IF(A8&lt;&gt;"",A8,"")</f>
        <v>#N/A</v>
      </c>
      <c r="AN8" s="232">
        <v>1</v>
      </c>
      <c r="AP8" s="59" t="s">
        <v>8</v>
      </c>
      <c r="AV8" s="234">
        <v>4</v>
      </c>
      <c r="AW8" s="234">
        <f t="shared" si="0"/>
        <v>114</v>
      </c>
      <c r="AX8" s="235" t="str">
        <f t="shared" si="0"/>
        <v>الترجمة الى العربية (1)</v>
      </c>
      <c r="AY8" s="236">
        <f t="shared" si="1"/>
        <v>0</v>
      </c>
      <c r="AZ8" s="236" t="e">
        <f t="shared" si="1"/>
        <v>#N/A</v>
      </c>
      <c r="BA8" s="237"/>
      <c r="BB8" s="237"/>
      <c r="BC8" s="234"/>
      <c r="BD8" s="234"/>
      <c r="BE8" s="234"/>
    </row>
    <row r="9" spans="1:57" ht="24" customHeight="1" thickTop="1" thickBot="1" x14ac:dyDescent="0.3">
      <c r="A9" t="e">
        <f>IF(AND(J9&lt;&gt;"",I9=1),2,"")</f>
        <v>#N/A</v>
      </c>
      <c r="C9" s="114" t="e">
        <f t="shared" ref="C9:C12" si="2">IF(AND(J9="A",I9=1),50000,IF(OR(J9="ج",J9="ر1",J9="ر2"),IF(I9=1,IF(OR($G$5=$AP$8,$G$5=$AP$9),0,IF(OR($G$5=$AP$1,$G$5=$AP$2,$G$5=$AP$5,$G$5=$AP$6),IF(J9="ج",20000,IF(J9="ر1",28000,IF(J9="ر2",36000,""))),IF(OR($G$5=$AP$3,$G$5=$AP$7),IF(J9="ج",12500,IF(J9="ر1",17500,IF(J9="ر2",22500,""))),IF($G$5=$AP$4,500,IF(J9="ج",25000,IF(J9="ر1",35000,IF(J9="ر2",45000,""))))))))))</f>
        <v>#N/A</v>
      </c>
      <c r="D9" s="124">
        <v>112</v>
      </c>
      <c r="E9" s="409" t="s">
        <v>1161</v>
      </c>
      <c r="F9" s="415"/>
      <c r="G9" s="415"/>
      <c r="H9" s="416"/>
      <c r="I9" s="73"/>
      <c r="J9" s="75" t="e">
        <f>IF(VLOOKUP(F1,ورقة4!A1:AP1878,4,0)=0,"",VLOOKUP(F1,ورقة4!A1:AP1878,4,0))</f>
        <v>#N/A</v>
      </c>
      <c r="K9" s="85" t="e">
        <f>IF(AND(R9&lt;&gt;"",Q9=1),7,"")</f>
        <v>#N/A</v>
      </c>
      <c r="L9" s="114" t="e">
        <f t="shared" ref="L9:L12" si="3">IF(AND(R9="A",Q9=1),50000,IF(OR(R9="ج",R9="ر1",R9="ر2"),IF(Q9=1,IF(OR($G$5=$AP$8,$G$5=$AP$9),0,IF(OR($G$5=$AP$1,$G$5=$AP$2,$G$5=$AP$5,$G$5=$AP$6),IF(R9="ج",20000,IF(R9="ر1",28000,IF(R9="ر2",36000,""))),IF(OR($G$5=$AP$3,$G$5=$AP$7),IF(R9="ج",12500,IF(R9="ر1",17500,IF(R9="ر2",22500,""))),IF($G$5=$AP$4,500,IF(R9="ج",25000,IF(R9="ر1",35000,IF(R9="ر2",45000,""))))))))))</f>
        <v>#N/A</v>
      </c>
      <c r="M9" s="124">
        <v>122</v>
      </c>
      <c r="N9" s="409" t="s">
        <v>1166</v>
      </c>
      <c r="O9" s="415"/>
      <c r="P9" s="416"/>
      <c r="Q9" s="73"/>
      <c r="R9" s="75" t="e">
        <f>IF(VLOOKUP(F1,ورقة4!$A$1:$AP$1878,9,0)=0,"",VLOOKUP(F1,ورقة4!$A$1:$AP$1878,9,0))</f>
        <v>#N/A</v>
      </c>
      <c r="S9" s="53" t="e">
        <f>IF(AND(Z9&lt;&gt;"",Y9=1),22,"")</f>
        <v>#N/A</v>
      </c>
      <c r="T9" s="114" t="e">
        <f t="shared" ref="T9:T12" si="4">IF(AND(Z9="A",Y9=1),50000,IF(OR(Z9="ج",Z9="ر1",Z9="ر2"),IF(Y9=1,IF(OR($G$5=$AP$8,$G$5=$AP$9),0,IF(OR($G$5=$AP$1,$G$5=$AP$2,$G$5=$AP$5,$G$5=$AP$6),IF(Z9="ج",20000,IF(Z9="ر1",28000,IF(Z9="ر2",36000,""))),IF(OR($G$5=$AP$3,$G$5=$AP$7),IF(Z9="ج",12500,IF(Z9="ر1",17500,IF(Z9="ر2",22500,""))),IF($G$5=$AP$4,500,IF(Z9="ج",25000,IF(Z9="ر1",35000,IF(Z9="ر2",45000,""))))))))))</f>
        <v>#N/A</v>
      </c>
      <c r="U9" s="124">
        <v>312</v>
      </c>
      <c r="V9" s="409" t="s">
        <v>1181</v>
      </c>
      <c r="W9" s="410"/>
      <c r="X9" s="411"/>
      <c r="Y9" s="73"/>
      <c r="Z9" s="75" t="e">
        <f>IF(VLOOKUP(F1,ورقة4!$A$1:$AP$1878,24,0)=0,"",VLOOKUP(F1,ورقة4!$A$1:$AP$1878,24,0))</f>
        <v>#N/A</v>
      </c>
      <c r="AA9" s="87" t="e">
        <f>IF(AND(AH9&lt;&gt;"",AG9=1),27,"")</f>
        <v>#N/A</v>
      </c>
      <c r="AB9" s="114" t="e">
        <f t="shared" ref="AB9:AB12" si="5">IF(AND(AH9="A",AG9=1),50000,IF(OR(AH9="ج",AH9="ر1",AH9="ر2"),IF(AG9=1,IF(OR($G$5=$AP$8,$G$5=$AP$9),0,IF(OR($G$5=$AP$1,$G$5=$AP$2,$G$5=$AP$5,$G$5=$AP$6),IF(AH9="ج",20000,IF(AH9="ر1",28000,IF(AH9="ر2",36000,""))),IF(OR($G$5=$AP$3,$G$5=$AP$7),IF(AH9="ج",12500,IF(AH9="ر1",17500,IF(AH9="ر2",22500,""))),IF($G$5=$AP$4,500,IF(AH9="ج",25000,IF(AH9="ر1",35000,IF(AH9="ر2",45000,""))))))))))</f>
        <v>#N/A</v>
      </c>
      <c r="AC9" s="124">
        <v>322</v>
      </c>
      <c r="AD9" s="409" t="s">
        <v>1191</v>
      </c>
      <c r="AE9" s="410"/>
      <c r="AF9" s="411"/>
      <c r="AG9" s="73"/>
      <c r="AH9" s="75" t="e">
        <f>IF(VLOOKUP(F1,ورقة4!$A$1:$AP$1878,29,0)=0,"",VLOOKUP(F1,ورقة4!$A$1:$AP$1878,29,0))</f>
        <v>#N/A</v>
      </c>
      <c r="AI9" s="405"/>
      <c r="AJ9" s="406"/>
      <c r="AK9" s="406"/>
      <c r="AL9" s="81"/>
      <c r="AM9" s="231" t="e">
        <f>IF(A9&lt;&gt;"",A9,"")</f>
        <v>#N/A</v>
      </c>
      <c r="AN9" s="232">
        <v>2</v>
      </c>
      <c r="AP9" s="89" t="s">
        <v>15</v>
      </c>
      <c r="AV9" s="234">
        <v>5</v>
      </c>
      <c r="AW9" s="234">
        <f t="shared" si="0"/>
        <v>115</v>
      </c>
      <c r="AX9" s="235" t="str">
        <f t="shared" si="0"/>
        <v>مادة ثقافية (1)</v>
      </c>
      <c r="AY9" s="236">
        <f t="shared" si="1"/>
        <v>0</v>
      </c>
      <c r="AZ9" s="236" t="e">
        <f t="shared" si="1"/>
        <v>#N/A</v>
      </c>
      <c r="BA9" s="237"/>
      <c r="BB9" s="237"/>
      <c r="BC9" s="234"/>
      <c r="BD9" s="234"/>
      <c r="BE9" s="234"/>
    </row>
    <row r="10" spans="1:57" ht="24" customHeight="1" thickTop="1" thickBot="1" x14ac:dyDescent="0.3">
      <c r="A10" t="e">
        <f>IF(AND(J10&lt;&gt;"",I10=1),3,"")</f>
        <v>#N/A</v>
      </c>
      <c r="C10" s="114" t="e">
        <f t="shared" si="2"/>
        <v>#N/A</v>
      </c>
      <c r="D10" s="124">
        <v>113</v>
      </c>
      <c r="E10" s="409" t="s">
        <v>1162</v>
      </c>
      <c r="F10" s="415"/>
      <c r="G10" s="415"/>
      <c r="H10" s="416"/>
      <c r="I10" s="73"/>
      <c r="J10" s="75" t="e">
        <f>IF(VLOOKUP(F1,ورقة4!$A$1:$AP$1878,5,0)=0,"",VLOOKUP(F1,ورقة4!$A$1:$AP$1878,5,0))</f>
        <v>#N/A</v>
      </c>
      <c r="K10" s="85" t="e">
        <f>IF(AND(R10&lt;&gt;"",Q10=1),8,"")</f>
        <v>#N/A</v>
      </c>
      <c r="L10" s="114" t="e">
        <f t="shared" si="3"/>
        <v>#N/A</v>
      </c>
      <c r="M10" s="124">
        <v>123</v>
      </c>
      <c r="N10" s="409" t="s">
        <v>1167</v>
      </c>
      <c r="O10" s="415"/>
      <c r="P10" s="416"/>
      <c r="Q10" s="73"/>
      <c r="R10" s="75" t="e">
        <f>IF(VLOOKUP(F1,ورقة4!$A$1:$AP$1878,10,0)=0,"",VLOOKUP(F1,ورقة4!$A$1:$AP$1878,10,0))</f>
        <v>#N/A</v>
      </c>
      <c r="S10" s="53" t="e">
        <f>IF(AND(Z10&lt;&gt;"",Y10=1),23,"")</f>
        <v>#N/A</v>
      </c>
      <c r="T10" s="114" t="e">
        <f t="shared" si="4"/>
        <v>#N/A</v>
      </c>
      <c r="U10" s="124">
        <v>313</v>
      </c>
      <c r="V10" s="409" t="s">
        <v>1182</v>
      </c>
      <c r="W10" s="410"/>
      <c r="X10" s="411"/>
      <c r="Y10" s="73"/>
      <c r="Z10" s="75" t="e">
        <f>IF(VLOOKUP(F1,ورقة4!$A$1:$AP$1878,25,0)=0,"",VLOOKUP(F1,ورقة4!$A$1:$AP$1878,25,0))</f>
        <v>#N/A</v>
      </c>
      <c r="AA10" s="87" t="e">
        <f>IF(AND(AH10&lt;&gt;"",AG10=1),28,"")</f>
        <v>#N/A</v>
      </c>
      <c r="AB10" s="114" t="e">
        <f t="shared" si="5"/>
        <v>#N/A</v>
      </c>
      <c r="AC10" s="124">
        <v>323</v>
      </c>
      <c r="AD10" s="409" t="s">
        <v>1192</v>
      </c>
      <c r="AE10" s="410"/>
      <c r="AF10" s="411"/>
      <c r="AG10" s="73"/>
      <c r="AH10" s="75" t="e">
        <f>IF(VLOOKUP(F1,ورقة4!$A$1:$AP$1878,30,0)=0,"",VLOOKUP(F1,ورقة4!$A$1:$AP$1878,30,0))</f>
        <v>#N/A</v>
      </c>
      <c r="AI10" s="407"/>
      <c r="AJ10" s="408"/>
      <c r="AK10" s="408"/>
      <c r="AL10" s="81"/>
      <c r="AM10" s="231" t="e">
        <f>IF(A10&lt;&gt;"",A10,"")</f>
        <v>#N/A</v>
      </c>
      <c r="AN10" s="232">
        <v>3</v>
      </c>
      <c r="AV10" s="234">
        <v>6</v>
      </c>
      <c r="AW10" s="234">
        <f t="shared" ref="AW10:AX14" si="6">M8</f>
        <v>121</v>
      </c>
      <c r="AX10" s="238" t="str">
        <f t="shared" si="6"/>
        <v>النحو على مستوى النص (عربي )</v>
      </c>
      <c r="AY10" s="236">
        <f t="shared" ref="AY10:AZ14" si="7">Q8</f>
        <v>0</v>
      </c>
      <c r="AZ10" s="236" t="e">
        <f t="shared" si="7"/>
        <v>#N/A</v>
      </c>
      <c r="BA10" s="237"/>
      <c r="BB10" s="237"/>
      <c r="BC10" s="238"/>
      <c r="BD10" s="238"/>
      <c r="BE10" s="237"/>
    </row>
    <row r="11" spans="1:57" ht="24" customHeight="1" thickTop="1" thickBot="1" x14ac:dyDescent="0.3">
      <c r="A11" t="e">
        <f>IF(AND(J11&lt;&gt;"",I11=1),4,"")</f>
        <v>#N/A</v>
      </c>
      <c r="C11" s="114" t="e">
        <f t="shared" si="2"/>
        <v>#N/A</v>
      </c>
      <c r="D11" s="124">
        <v>114</v>
      </c>
      <c r="E11" s="409" t="s">
        <v>1163</v>
      </c>
      <c r="F11" s="415"/>
      <c r="G11" s="415"/>
      <c r="H11" s="416"/>
      <c r="I11" s="73"/>
      <c r="J11" s="75" t="e">
        <f>IF(VLOOKUP(F1,ورقة4!$A$1:$AP$1878,6,0)=0,"",VLOOKUP(F1,ورقة4!$A$1:$AP$1878,6,0))</f>
        <v>#N/A</v>
      </c>
      <c r="K11" s="85" t="e">
        <f>IF(AND(R11&lt;&gt;"",Q11=1),9,"")</f>
        <v>#N/A</v>
      </c>
      <c r="L11" s="114" t="e">
        <f t="shared" si="3"/>
        <v>#N/A</v>
      </c>
      <c r="M11" s="124">
        <v>124</v>
      </c>
      <c r="N11" s="409" t="s">
        <v>1168</v>
      </c>
      <c r="O11" s="415"/>
      <c r="P11" s="416"/>
      <c r="Q11" s="73"/>
      <c r="R11" s="75" t="e">
        <f>IF(VLOOKUP(F1,ورقة4!$A$1:$AP$1878,11,0)=0,"",VLOOKUP(F1,ورقة4!$A$1:$AP$1878,11,0))</f>
        <v>#N/A</v>
      </c>
      <c r="S11" s="53" t="e">
        <f>IF(AND(Z11&lt;&gt;"",Y11=1),24,"")</f>
        <v>#N/A</v>
      </c>
      <c r="T11" s="114" t="e">
        <f t="shared" si="4"/>
        <v>#N/A</v>
      </c>
      <c r="U11" s="124">
        <v>314</v>
      </c>
      <c r="V11" s="409" t="s">
        <v>1183</v>
      </c>
      <c r="W11" s="410"/>
      <c r="X11" s="411"/>
      <c r="Y11" s="73"/>
      <c r="Z11" s="75" t="e">
        <f>IF(VLOOKUP(F1,ورقة4!$A$1:$AP$1878,26,0)=0,"",VLOOKUP(F1,ورقة4!$A$1:$AP$1878,26,0))</f>
        <v>#N/A</v>
      </c>
      <c r="AA11" s="87" t="e">
        <f>IF(AND(AH11&lt;&gt;"",AG11=1),29,"")</f>
        <v>#N/A</v>
      </c>
      <c r="AB11" s="114" t="e">
        <f t="shared" si="5"/>
        <v>#N/A</v>
      </c>
      <c r="AC11" s="124">
        <v>324</v>
      </c>
      <c r="AD11" s="409" t="s">
        <v>1193</v>
      </c>
      <c r="AE11" s="410"/>
      <c r="AF11" s="411"/>
      <c r="AG11" s="73"/>
      <c r="AH11" s="75" t="e">
        <f>IF(VLOOKUP(F1,ورقة4!$A$1:$AP$1878,31,0)=0,"",VLOOKUP(F1,ورقة4!$A$1:$AP$1878,31,0))</f>
        <v>#N/A</v>
      </c>
      <c r="AI11" s="407"/>
      <c r="AJ11" s="408"/>
      <c r="AK11" s="408"/>
      <c r="AL11" s="81"/>
      <c r="AM11" s="231" t="e">
        <f>IF(A11&lt;&gt;"",A11,"")</f>
        <v>#N/A</v>
      </c>
      <c r="AN11" s="232">
        <v>4</v>
      </c>
      <c r="AV11" s="234">
        <v>7</v>
      </c>
      <c r="AW11" s="234">
        <f t="shared" si="6"/>
        <v>122</v>
      </c>
      <c r="AX11" s="238" t="str">
        <f t="shared" si="6"/>
        <v>النحو ENG (2)</v>
      </c>
      <c r="AY11" s="236">
        <f t="shared" si="7"/>
        <v>0</v>
      </c>
      <c r="AZ11" s="236" t="e">
        <f t="shared" si="7"/>
        <v>#N/A</v>
      </c>
      <c r="BA11" s="237"/>
      <c r="BB11" s="237"/>
      <c r="BC11" s="234"/>
      <c r="BD11" s="234"/>
      <c r="BE11" s="237"/>
    </row>
    <row r="12" spans="1:57" ht="22.2" thickTop="1" thickBot="1" x14ac:dyDescent="0.3">
      <c r="A12" t="e">
        <f>IF(AND(J12&lt;&gt;"",I12=1),5,"")</f>
        <v>#N/A</v>
      </c>
      <c r="C12" s="114" t="e">
        <f t="shared" si="2"/>
        <v>#N/A</v>
      </c>
      <c r="D12" s="125">
        <v>115</v>
      </c>
      <c r="E12" s="362" t="s">
        <v>1164</v>
      </c>
      <c r="F12" s="374"/>
      <c r="G12" s="374"/>
      <c r="H12" s="375"/>
      <c r="I12" s="73"/>
      <c r="J12" s="76" t="e">
        <f>IF(VLOOKUP(F1,ورقة4!$A$1:$AP$1878,7,0)=0,"",VLOOKUP(F1,ورقة4!$A$1:$AP$1878,7,0))</f>
        <v>#N/A</v>
      </c>
      <c r="K12" s="85" t="e">
        <f>IF(AND(R12&lt;&gt;"",Q12=1),10,"")</f>
        <v>#N/A</v>
      </c>
      <c r="L12" s="114" t="e">
        <f t="shared" si="3"/>
        <v>#N/A</v>
      </c>
      <c r="M12" s="125">
        <v>125</v>
      </c>
      <c r="N12" s="362" t="s">
        <v>1169</v>
      </c>
      <c r="O12" s="374"/>
      <c r="P12" s="375"/>
      <c r="Q12" s="73"/>
      <c r="R12" s="76" t="e">
        <f>IF(VLOOKUP(F1,ورقة4!$A$1:$AP$1878,12,0)=0,"",VLOOKUP(F1,ورقة4!$A$1:$AP$1878,12,0))</f>
        <v>#N/A</v>
      </c>
      <c r="S12" s="53" t="e">
        <f>IF(AND(Z12&lt;&gt;"",Y12=1),25,"")</f>
        <v>#N/A</v>
      </c>
      <c r="T12" s="114" t="e">
        <f t="shared" si="4"/>
        <v>#N/A</v>
      </c>
      <c r="U12" s="125">
        <v>315</v>
      </c>
      <c r="V12" s="362" t="s">
        <v>1184</v>
      </c>
      <c r="W12" s="363"/>
      <c r="X12" s="364"/>
      <c r="Y12" s="73"/>
      <c r="Z12" s="76" t="e">
        <f>IF(VLOOKUP(F1,ورقة4!$A$1:$AP$1878,27,0)=0,"",VLOOKUP(F1,ورقة4!$A$1:$AP$1878,27,0))</f>
        <v>#N/A</v>
      </c>
      <c r="AA12" s="87" t="e">
        <f>IF(AND(AH12&lt;&gt;"",AG12=1),30,"")</f>
        <v>#N/A</v>
      </c>
      <c r="AB12" s="114" t="e">
        <f t="shared" si="5"/>
        <v>#N/A</v>
      </c>
      <c r="AC12" s="125">
        <v>325</v>
      </c>
      <c r="AD12" s="417" t="s">
        <v>1194</v>
      </c>
      <c r="AE12" s="363"/>
      <c r="AF12" s="364"/>
      <c r="AG12" s="73"/>
      <c r="AH12" s="76" t="e">
        <f>IF(VLOOKUP(F1,ورقة4!$A$1:$AP$1878,32,0)=0,"",VLOOKUP(F1,ورقة4!$A$1:$AP$1878,32,0))</f>
        <v>#N/A</v>
      </c>
      <c r="AI12" s="414"/>
      <c r="AJ12" s="414"/>
      <c r="AK12" s="414"/>
      <c r="AL12" s="81"/>
      <c r="AM12" s="231" t="e">
        <f>IF(A12&lt;&gt;"",A12,"")</f>
        <v>#N/A</v>
      </c>
      <c r="AN12" s="232">
        <v>5</v>
      </c>
      <c r="AV12" s="234">
        <v>8</v>
      </c>
      <c r="AW12" s="234">
        <f t="shared" si="6"/>
        <v>123</v>
      </c>
      <c r="AX12" s="238" t="str">
        <f t="shared" si="6"/>
        <v>القراءة والفهم ENG (2)</v>
      </c>
      <c r="AY12" s="236">
        <f t="shared" si="7"/>
        <v>0</v>
      </c>
      <c r="AZ12" s="236" t="e">
        <f t="shared" si="7"/>
        <v>#N/A</v>
      </c>
      <c r="BA12" s="237"/>
      <c r="BB12" s="237"/>
      <c r="BC12" s="234"/>
      <c r="BD12" s="234"/>
      <c r="BE12" s="237"/>
    </row>
    <row r="13" spans="1:57" ht="16.5" hidden="1" customHeight="1" thickBot="1" x14ac:dyDescent="0.3">
      <c r="C13" s="29" t="e">
        <f>SUM(C8:C12)</f>
        <v>#N/A</v>
      </c>
      <c r="D13" s="61"/>
      <c r="E13" s="62"/>
      <c r="F13" s="62"/>
      <c r="G13" s="62">
        <f>COUNTIFS(J8:J12,"A",I8:I12,1)</f>
        <v>0</v>
      </c>
      <c r="H13" s="62">
        <f>COUNTIFS(J8:J12,$R$30,I8:I12,1)</f>
        <v>0</v>
      </c>
      <c r="I13" s="90">
        <f>COUNTIFS(J8:J12,$X$30,I8:I12,1)</f>
        <v>0</v>
      </c>
      <c r="J13" s="91">
        <f>COUNTIFS(J8:J12,$AF$30,I8:I12,1)</f>
        <v>0</v>
      </c>
      <c r="K13" s="52"/>
      <c r="L13" s="114" t="e">
        <f>L8+L9+L10+L11+L12</f>
        <v>#N/A</v>
      </c>
      <c r="M13" s="63"/>
      <c r="N13" s="64"/>
      <c r="O13" s="62">
        <f>COUNTIFS(R8:R12,"A",Q8:Q12,1)</f>
        <v>0</v>
      </c>
      <c r="P13" s="62">
        <f>COUNTIFS(R8:R12,$R$30,Q8:Q12,1)</f>
        <v>0</v>
      </c>
      <c r="Q13" s="90">
        <f>COUNTIFS(R8:R12,$X$30,Q8:Q12,1)</f>
        <v>0</v>
      </c>
      <c r="R13" s="91">
        <f>COUNTIFS(R8:R12,$AF$30,Q8:Q12,1)</f>
        <v>0</v>
      </c>
      <c r="S13" s="53"/>
      <c r="T13" s="29" t="e">
        <f>SUM(T8:T12)</f>
        <v>#N/A</v>
      </c>
      <c r="U13" s="31"/>
      <c r="V13" s="32"/>
      <c r="W13" s="62">
        <f>COUNTIFS(Z8:Z12,"A",Y8:Y12,1)</f>
        <v>0</v>
      </c>
      <c r="X13" s="62">
        <f>COUNTIFS(Z8:Z12,$R$30,Y8:Y12,1)</f>
        <v>0</v>
      </c>
      <c r="Y13" s="90">
        <f>COUNTIFS(Z8:Z12,$X$30,Y8:Y12,1)</f>
        <v>0</v>
      </c>
      <c r="Z13" s="91">
        <f>COUNTIFS(Z8:Z12,$AF$30,Y8:Y12,1)</f>
        <v>0</v>
      </c>
      <c r="AA13" s="33"/>
      <c r="AB13" s="34" t="e">
        <f>SUM(AB8:AB12)</f>
        <v>#N/A</v>
      </c>
      <c r="AC13" s="32"/>
      <c r="AD13" s="32"/>
      <c r="AE13" s="62">
        <f>COUNTIFS(AH8:AH12,"A",AG8:AG12,1)</f>
        <v>0</v>
      </c>
      <c r="AF13" s="62">
        <f>COUNTIFS(AH8:AH12,$R$30,AG8:AG12,1)</f>
        <v>0</v>
      </c>
      <c r="AG13" s="90">
        <f>COUNTIFS(AH8:AH12,$X$30,AG8:AG12,1)</f>
        <v>0</v>
      </c>
      <c r="AH13" s="91">
        <f>COUNTIFS(AH8:AH12,$AF$30,AG8:AG12,1)</f>
        <v>0</v>
      </c>
      <c r="AI13" s="414"/>
      <c r="AJ13" s="414"/>
      <c r="AK13" s="414"/>
      <c r="AL13" s="81"/>
      <c r="AM13" s="231" t="e">
        <f>IF(K8&lt;&gt;"",K8,"")</f>
        <v>#N/A</v>
      </c>
      <c r="AN13" s="232">
        <v>6</v>
      </c>
      <c r="AV13" s="234">
        <v>9</v>
      </c>
      <c r="AW13" s="234">
        <f t="shared" si="6"/>
        <v>124</v>
      </c>
      <c r="AX13" s="238" t="str">
        <f t="shared" si="6"/>
        <v>الترجمة الى العربية (2)</v>
      </c>
      <c r="AY13" s="236">
        <f t="shared" si="7"/>
        <v>0</v>
      </c>
      <c r="AZ13" s="236" t="e">
        <f t="shared" si="7"/>
        <v>#N/A</v>
      </c>
      <c r="BA13" s="237"/>
      <c r="BB13" s="237"/>
      <c r="BC13" s="234"/>
      <c r="BD13" s="234"/>
      <c r="BE13" s="237"/>
    </row>
    <row r="14" spans="1:57" ht="21.6" thickBot="1" x14ac:dyDescent="0.3">
      <c r="C14" s="437" t="s">
        <v>21</v>
      </c>
      <c r="D14" s="413"/>
      <c r="E14" s="413"/>
      <c r="F14" s="413"/>
      <c r="G14" s="413"/>
      <c r="H14" s="413"/>
      <c r="I14" s="413"/>
      <c r="J14" s="413"/>
      <c r="K14" s="413"/>
      <c r="L14" s="413"/>
      <c r="M14" s="413"/>
      <c r="N14" s="413"/>
      <c r="O14" s="413"/>
      <c r="P14" s="413"/>
      <c r="Q14" s="413"/>
      <c r="R14" s="432"/>
      <c r="S14" s="38"/>
      <c r="T14" s="412" t="s">
        <v>22</v>
      </c>
      <c r="U14" s="413"/>
      <c r="V14" s="413"/>
      <c r="W14" s="413"/>
      <c r="X14" s="413"/>
      <c r="Y14" s="413"/>
      <c r="Z14" s="413"/>
      <c r="AA14" s="413"/>
      <c r="AB14" s="413"/>
      <c r="AC14" s="413"/>
      <c r="AD14" s="413"/>
      <c r="AE14" s="413"/>
      <c r="AF14" s="413"/>
      <c r="AG14" s="413"/>
      <c r="AH14" s="413"/>
      <c r="AI14" s="414"/>
      <c r="AJ14" s="414"/>
      <c r="AK14" s="414"/>
      <c r="AL14" s="81"/>
      <c r="AM14" s="231" t="e">
        <f>IF(K9&lt;&gt;"",K9,"")</f>
        <v>#N/A</v>
      </c>
      <c r="AN14" s="232">
        <v>7</v>
      </c>
      <c r="AV14" s="234">
        <v>10</v>
      </c>
      <c r="AW14" s="234">
        <f t="shared" si="6"/>
        <v>125</v>
      </c>
      <c r="AX14" s="238" t="str">
        <f t="shared" si="6"/>
        <v>مادة ثقافية (2)</v>
      </c>
      <c r="AY14" s="236">
        <f t="shared" si="7"/>
        <v>0</v>
      </c>
      <c r="AZ14" s="236" t="e">
        <f t="shared" si="7"/>
        <v>#N/A</v>
      </c>
      <c r="BA14" s="237"/>
      <c r="BB14" s="237"/>
      <c r="BC14" s="234"/>
      <c r="BD14" s="234"/>
      <c r="BE14" s="237"/>
    </row>
    <row r="15" spans="1:57" ht="24" customHeight="1" thickBot="1" x14ac:dyDescent="0.3">
      <c r="A15" t="e">
        <f>IF(AND(J15&lt;&gt;"",I15=1),11,"")</f>
        <v>#N/A</v>
      </c>
      <c r="C15" s="114" t="e">
        <f t="shared" ref="C15:C19" si="8">IF(AND(J15="A",I15=1),50000,IF(OR(J15="ج",J15="ر1",J15="ر2"),IF(I15=1,IF(OR($G$5=$AP$8,$G$5=$AP$9),0,IF(OR($G$5=$AP$1,$G$5=$AP$2,$G$5=$AP$5,$G$5=$AP$6),IF(J15="ج",20000,IF(J15="ر1",28000,IF(J15="ر2",36000,""))),IF(OR($G$5=$AP$3,$G$5=$AP$7),IF(J15="ج",12500,IF(J15="ر1",17500,IF(J15="ر2",22500,""))),IF($G$5=$AP$4,500,IF(J15="ج",25000,IF(J15="ر1",35000,IF(J15="ر2",45000,""))))))))))</f>
        <v>#N/A</v>
      </c>
      <c r="D15" s="123">
        <v>211</v>
      </c>
      <c r="E15" s="418" t="s">
        <v>1170</v>
      </c>
      <c r="F15" s="419"/>
      <c r="G15" s="419"/>
      <c r="H15" s="420"/>
      <c r="I15" s="73"/>
      <c r="J15" s="77" t="e">
        <f>IF(VLOOKUP(F1,ورقة4!$A$1:$AP$1878,13,0)=0,"",VLOOKUP(F1,ورقة4!$A$1:$AP$1878,13,0))</f>
        <v>#N/A</v>
      </c>
      <c r="K15" s="85" t="e">
        <f>IF(AND(R15&lt;&gt;"",Q15=1),16,"")</f>
        <v>#N/A</v>
      </c>
      <c r="L15" s="114" t="e">
        <f t="shared" ref="L15:L19" si="9">IF(AND(R15="A",Q15=1),50000,IF(OR(R15="ج",R15="ر1",R15="ر2"),IF(Q15=1,IF(OR($G$5=$AP$8,$G$5=$AP$9),0,IF(OR($G$5=$AP$1,$G$5=$AP$2,$G$5=$AP$5,$G$5=$AP$6),IF(R15="ج",20000,IF(R15="ر1",28000,IF(R15="ر2",36000,""))),IF(OR($G$5=$AP$3,$G$5=$AP$7),IF(R15="ج",12500,IF(R15="ر1",17500,IF(R15="ر2",22500,""))),IF($G$5=$AP$4,500,IF(R15="ج",25000,IF(R15="ر1",35000,IF(R15="ر2",45000,""))))))))))</f>
        <v>#N/A</v>
      </c>
      <c r="M15" s="123">
        <v>221</v>
      </c>
      <c r="N15" s="418" t="s">
        <v>1175</v>
      </c>
      <c r="O15" s="423"/>
      <c r="P15" s="424"/>
      <c r="Q15" s="73"/>
      <c r="R15" s="77" t="e">
        <f>IF(VLOOKUP(F1,ورقة4!$A$1:$AP$1878,18,0)=0,"",VLOOKUP(F1,ورقة4!$A$1:$AP$1878,18,0))</f>
        <v>#N/A</v>
      </c>
      <c r="S15" s="53" t="e">
        <f>IF(AND(Z15&lt;&gt;"",Y15=1),31,"")</f>
        <v>#N/A</v>
      </c>
      <c r="T15" s="114" t="e">
        <f t="shared" ref="T15:T19" si="10">IF(AND(Z15="A",Y15=1),50000,IF(OR(Z15="ج",Z15="ر1",Z15="ر2"),IF(Y15=1,IF(OR($G$5=$AP$8,$G$5=$AP$9),0,IF(OR($G$5=$AP$1,$G$5=$AP$2,$G$5=$AP$5,$G$5=$AP$6),IF(Z15="ج",20000,IF(Z15="ر1",28000,IF(Z15="ر2",36000,""))),IF(OR($G$5=$AP$3,$G$5=$AP$7),IF(Z15="ج",12500,IF(Z15="ر1",17500,IF(Z15="ر2",22500,""))),IF($G$5=$AP$4,500,IF(Z15="ج",25000,IF(Z15="ر1",35000,IF(Z15="ر2",45000,""))))))))))</f>
        <v>#N/A</v>
      </c>
      <c r="U15" s="123">
        <v>411</v>
      </c>
      <c r="V15" s="418" t="s">
        <v>1185</v>
      </c>
      <c r="W15" s="423"/>
      <c r="X15" s="424"/>
      <c r="Y15" s="73"/>
      <c r="Z15" s="77" t="e">
        <f>IF(VLOOKUP(F1,ورقة4!$A$1:$AP$1878,33,0)=0,"",VLOOKUP(F1,ورقة4!$A$1:$AP$1878,33,0))</f>
        <v>#N/A</v>
      </c>
      <c r="AA15" s="87" t="e">
        <f>IF(AND(AH15&lt;&gt;"",AG15=1),36,"")</f>
        <v>#N/A</v>
      </c>
      <c r="AB15" s="114" t="e">
        <f t="shared" ref="AB15:AB19" si="11">IF(AND(AH15="A",AG15=1),50000,IF(OR(AH15="ج",AH15="ر1",AH15="ر2"),IF(AG15=1,IF(OR($G$5=$AP$8,$G$5=$AP$9),0,IF(OR($G$5=$AP$1,$G$5=$AP$2,$G$5=$AP$5,$G$5=$AP$6),IF(AH15="ج",20000,IF(AH15="ر1",28000,IF(AH15="ر2",36000,""))),IF(OR($G$5=$AP$3,$G$5=$AP$7),IF(AH15="ج",12500,IF(AH15="ر1",17500,IF(AH15="ر2",22500,""))),IF($G$5=$AP$4,500,IF(AH15="ج",25000,IF(AH15="ر1",35000,IF(AH15="ر2",45000,""))))))))))</f>
        <v>#N/A</v>
      </c>
      <c r="AC15" s="123">
        <v>421</v>
      </c>
      <c r="AD15" s="418" t="s">
        <v>1195</v>
      </c>
      <c r="AE15" s="419"/>
      <c r="AF15" s="420"/>
      <c r="AG15" s="73"/>
      <c r="AH15" s="74" t="e">
        <f>IF(VLOOKUP(F1,ورقة4!$A$1:$AP$1878,38,0)=0,"",VLOOKUP(F1,ورقة4!$A$1:$AP$1878,38,0))</f>
        <v>#N/A</v>
      </c>
      <c r="AI15" s="414"/>
      <c r="AJ15" s="414"/>
      <c r="AK15" s="414"/>
      <c r="AL15" s="81"/>
      <c r="AM15" s="231" t="e">
        <f>IF(K10&lt;&gt;"",K10,"")</f>
        <v>#N/A</v>
      </c>
      <c r="AN15" s="232">
        <v>8</v>
      </c>
      <c r="AV15" s="234">
        <v>11</v>
      </c>
      <c r="AW15" s="234">
        <f t="shared" ref="AW15:AX19" si="12">D15</f>
        <v>211</v>
      </c>
      <c r="AX15" s="234" t="str">
        <f t="shared" si="12"/>
        <v>قراءة وتعبير (لغة عربية )(1)</v>
      </c>
      <c r="AY15" s="236">
        <f t="shared" ref="AY15:AZ19" si="13">I15</f>
        <v>0</v>
      </c>
      <c r="AZ15" s="236" t="e">
        <f t="shared" si="13"/>
        <v>#N/A</v>
      </c>
      <c r="BA15" s="237"/>
      <c r="BB15" s="237"/>
      <c r="BC15" s="234"/>
      <c r="BD15" s="234"/>
      <c r="BE15" s="234"/>
    </row>
    <row r="16" spans="1:57" ht="24" customHeight="1" thickTop="1" thickBot="1" x14ac:dyDescent="0.3">
      <c r="A16" t="e">
        <f>IF(AND(J16&lt;&gt;"",I16=1),12,"")</f>
        <v>#N/A</v>
      </c>
      <c r="C16" s="114" t="e">
        <f t="shared" si="8"/>
        <v>#N/A</v>
      </c>
      <c r="D16" s="124">
        <v>212</v>
      </c>
      <c r="E16" s="409" t="s">
        <v>1171</v>
      </c>
      <c r="F16" s="410"/>
      <c r="G16" s="410"/>
      <c r="H16" s="411"/>
      <c r="I16" s="73"/>
      <c r="J16" s="78" t="e">
        <f>IF(VLOOKUP(F1,ورقة4!$A$1:$AP$1878,14,0)=0,"",VLOOKUP(F1,ورقة4!$A$1:$AP$1878,14,0))</f>
        <v>#N/A</v>
      </c>
      <c r="K16" s="85" t="e">
        <f>IF(AND(R16&lt;&gt;"",Q16=1),17,"")</f>
        <v>#N/A</v>
      </c>
      <c r="L16" s="114" t="e">
        <f t="shared" si="9"/>
        <v>#N/A</v>
      </c>
      <c r="M16" s="124">
        <v>222</v>
      </c>
      <c r="N16" s="409" t="s">
        <v>1176</v>
      </c>
      <c r="O16" s="415"/>
      <c r="P16" s="416"/>
      <c r="Q16" s="73"/>
      <c r="R16" s="78" t="e">
        <f>IF(VLOOKUP(F1,ورقة4!$A$1:$AP$1878,19,0)=0,"",VLOOKUP(F1,ورقة4!$A$1:$AP$1878,19,0))</f>
        <v>#N/A</v>
      </c>
      <c r="S16" s="53" t="e">
        <f>IF(AND(Z16&lt;&gt;"",Y16=1),32,"")</f>
        <v>#N/A</v>
      </c>
      <c r="T16" s="114" t="e">
        <f t="shared" si="10"/>
        <v>#N/A</v>
      </c>
      <c r="U16" s="124">
        <v>412</v>
      </c>
      <c r="V16" s="409" t="s">
        <v>1186</v>
      </c>
      <c r="W16" s="415"/>
      <c r="X16" s="416"/>
      <c r="Y16" s="73"/>
      <c r="Z16" s="78" t="e">
        <f>IF(VLOOKUP(F1,ورقة4!$A$1:$AP$1878,34,0)=0,"",VLOOKUP(F1,ورقة4!$A$1:$AP$1878,34,0))</f>
        <v>#N/A</v>
      </c>
      <c r="AA16" s="87" t="e">
        <f>IF(AND(AH16&lt;&gt;"",AG16=1),37,"")</f>
        <v>#N/A</v>
      </c>
      <c r="AB16" s="114" t="e">
        <f t="shared" si="11"/>
        <v>#N/A</v>
      </c>
      <c r="AC16" s="124">
        <v>422</v>
      </c>
      <c r="AD16" s="409" t="s">
        <v>1196</v>
      </c>
      <c r="AE16" s="410"/>
      <c r="AF16" s="411"/>
      <c r="AG16" s="73"/>
      <c r="AH16" s="75" t="e">
        <f>IF(VLOOKUP(F1,ورقة4!$A$1:$AP$1878,39,0)=0,"",VLOOKUP(F1,ورقة4!$A$1:$AP$1878,39,0))</f>
        <v>#N/A</v>
      </c>
      <c r="AI16" s="414"/>
      <c r="AJ16" s="414"/>
      <c r="AK16" s="414"/>
      <c r="AL16" s="81"/>
      <c r="AM16" s="231" t="e">
        <f>IF(K11&lt;&gt;"",K11,"")</f>
        <v>#N/A</v>
      </c>
      <c r="AN16" s="232">
        <v>9</v>
      </c>
      <c r="AV16" s="234">
        <v>12</v>
      </c>
      <c r="AW16" s="234">
        <f t="shared" si="12"/>
        <v>212</v>
      </c>
      <c r="AX16" s="234" t="str">
        <f t="shared" si="12"/>
        <v>القراءة والفهم ENG (3)</v>
      </c>
      <c r="AY16" s="236">
        <f t="shared" si="13"/>
        <v>0</v>
      </c>
      <c r="AZ16" s="236" t="e">
        <f t="shared" si="13"/>
        <v>#N/A</v>
      </c>
      <c r="BA16" s="237"/>
      <c r="BB16" s="237"/>
      <c r="BC16" s="234"/>
      <c r="BD16" s="234"/>
      <c r="BE16" s="234"/>
    </row>
    <row r="17" spans="1:57" ht="24" customHeight="1" thickTop="1" thickBot="1" x14ac:dyDescent="0.3">
      <c r="A17" t="e">
        <f>IF(AND(J17&lt;&gt;"",I17=1),13,"")</f>
        <v>#N/A</v>
      </c>
      <c r="C17" s="114" t="e">
        <f t="shared" si="8"/>
        <v>#N/A</v>
      </c>
      <c r="D17" s="124">
        <v>213</v>
      </c>
      <c r="E17" s="409" t="s">
        <v>1172</v>
      </c>
      <c r="F17" s="410"/>
      <c r="G17" s="410"/>
      <c r="H17" s="411"/>
      <c r="I17" s="73"/>
      <c r="J17" s="78" t="e">
        <f>IF(VLOOKUP(F1,ورقة4!$A$1:$AP$1878,15,0)=0,"",VLOOKUP(F1,ورقة4!$A$1:$AP$1878,15,0))</f>
        <v>#N/A</v>
      </c>
      <c r="K17" s="85" t="e">
        <f>IF(AND(R17&lt;&gt;"",Q17=1),18,"")</f>
        <v>#N/A</v>
      </c>
      <c r="L17" s="114" t="e">
        <f t="shared" si="9"/>
        <v>#N/A</v>
      </c>
      <c r="M17" s="124">
        <v>223</v>
      </c>
      <c r="N17" s="409" t="s">
        <v>1177</v>
      </c>
      <c r="O17" s="415"/>
      <c r="P17" s="416"/>
      <c r="Q17" s="73"/>
      <c r="R17" s="78" t="e">
        <f>IF(VLOOKUP(F1,ورقة4!$A$1:$AP$1878,20,0)=0,"",VLOOKUP(F1,ورقة4!$A$1:$AP$1878,20,0))</f>
        <v>#N/A</v>
      </c>
      <c r="S17" s="53" t="e">
        <f>IF(AND(Z17&lt;&gt;"",Y17=1),33,"")</f>
        <v>#N/A</v>
      </c>
      <c r="T17" s="114" t="e">
        <f t="shared" si="10"/>
        <v>#N/A</v>
      </c>
      <c r="U17" s="124">
        <v>413</v>
      </c>
      <c r="V17" s="409" t="s">
        <v>1187</v>
      </c>
      <c r="W17" s="415"/>
      <c r="X17" s="416"/>
      <c r="Y17" s="73"/>
      <c r="Z17" s="78" t="e">
        <f>IF(VLOOKUP(F1,ورقة4!$A$1:$AP$1878,35,0)=0,"",VLOOKUP(F1,ورقة4!$A$1:$AP$1878,35,0))</f>
        <v>#N/A</v>
      </c>
      <c r="AA17" s="87" t="e">
        <f>IF(AND(AH17&lt;&gt;"",AG17=1),38,"")</f>
        <v>#N/A</v>
      </c>
      <c r="AB17" s="114" t="e">
        <f t="shared" si="11"/>
        <v>#N/A</v>
      </c>
      <c r="AC17" s="124">
        <v>423</v>
      </c>
      <c r="AD17" s="409" t="s">
        <v>1197</v>
      </c>
      <c r="AE17" s="410"/>
      <c r="AF17" s="411"/>
      <c r="AG17" s="73"/>
      <c r="AH17" s="75" t="e">
        <f>IF(VLOOKUP(F1,ورقة4!$A$1:$AP$1878,40,0)=0,"",VLOOKUP(F1,ورقة4!$A$1:$AP$1878,40,0))</f>
        <v>#N/A</v>
      </c>
      <c r="AI17" s="414"/>
      <c r="AJ17" s="414"/>
      <c r="AK17" s="414"/>
      <c r="AL17" s="81"/>
      <c r="AM17" s="231" t="e">
        <f>IF(K12&lt;&gt;"",K12,"")</f>
        <v>#N/A</v>
      </c>
      <c r="AN17" s="232">
        <v>10</v>
      </c>
      <c r="AV17" s="234">
        <v>13</v>
      </c>
      <c r="AW17" s="234">
        <f t="shared" si="12"/>
        <v>213</v>
      </c>
      <c r="AX17" s="234" t="str">
        <f t="shared" si="12"/>
        <v>مقال ENG</v>
      </c>
      <c r="AY17" s="236">
        <f t="shared" si="13"/>
        <v>0</v>
      </c>
      <c r="AZ17" s="236" t="e">
        <f t="shared" si="13"/>
        <v>#N/A</v>
      </c>
      <c r="BA17" s="237"/>
      <c r="BB17" s="237"/>
      <c r="BC17" s="234"/>
      <c r="BD17" s="234"/>
      <c r="BE17" s="234"/>
    </row>
    <row r="18" spans="1:57" ht="24" customHeight="1" thickTop="1" thickBot="1" x14ac:dyDescent="0.3">
      <c r="A18" t="e">
        <f>IF(AND(J18&lt;&gt;"",I18=1),14,"")</f>
        <v>#N/A</v>
      </c>
      <c r="C18" s="114" t="e">
        <f t="shared" si="8"/>
        <v>#N/A</v>
      </c>
      <c r="D18" s="124">
        <v>214</v>
      </c>
      <c r="E18" s="409" t="s">
        <v>1173</v>
      </c>
      <c r="F18" s="410"/>
      <c r="G18" s="410"/>
      <c r="H18" s="411"/>
      <c r="I18" s="73"/>
      <c r="J18" s="78" t="e">
        <f>IF(VLOOKUP(F1,ورقة4!$A$1:$AP$1878,16,0)=0,"",VLOOKUP(F1,ورقة4!$A$1:$AP$1878,16,0))</f>
        <v>#N/A</v>
      </c>
      <c r="K18" s="85" t="e">
        <f>IF(AND(R18&lt;&gt;"",Q18=1),19,"")</f>
        <v>#N/A</v>
      </c>
      <c r="L18" s="114" t="e">
        <f t="shared" si="9"/>
        <v>#N/A</v>
      </c>
      <c r="M18" s="124">
        <v>224</v>
      </c>
      <c r="N18" s="409" t="s">
        <v>1178</v>
      </c>
      <c r="O18" s="415"/>
      <c r="P18" s="416"/>
      <c r="Q18" s="73"/>
      <c r="R18" s="78" t="e">
        <f>IF(VLOOKUP(F1,ورقة4!$A$1:$AP$1878,21,0)=0,"",VLOOKUP(F1,ورقة4!$A$1:$AP$1878,21,0))</f>
        <v>#N/A</v>
      </c>
      <c r="S18" s="53" t="e">
        <f>IF(AND(Z18&lt;&gt;"",Y18=1),34,"")</f>
        <v>#N/A</v>
      </c>
      <c r="T18" s="114" t="e">
        <f t="shared" si="10"/>
        <v>#N/A</v>
      </c>
      <c r="U18" s="124">
        <v>414</v>
      </c>
      <c r="V18" s="409" t="s">
        <v>1188</v>
      </c>
      <c r="W18" s="415"/>
      <c r="X18" s="416"/>
      <c r="Y18" s="73"/>
      <c r="Z18" s="78" t="e">
        <f>IF(VLOOKUP(F1,ورقة4!$A$1:$AP$1878,36,0)=0,"",VLOOKUP(F1,ورقة4!$A$1:$AP$1878,36,0))</f>
        <v>#N/A</v>
      </c>
      <c r="AA18" s="87" t="e">
        <f>IF(AND(AH18&lt;&gt;"",AG18=1),39,"")</f>
        <v>#N/A</v>
      </c>
      <c r="AB18" s="114" t="e">
        <f t="shared" si="11"/>
        <v>#N/A</v>
      </c>
      <c r="AC18" s="124">
        <v>424</v>
      </c>
      <c r="AD18" s="409" t="s">
        <v>1198</v>
      </c>
      <c r="AE18" s="410"/>
      <c r="AF18" s="411"/>
      <c r="AG18" s="73"/>
      <c r="AH18" s="75" t="e">
        <f>IF(VLOOKUP(F1,ورقة4!$A$1:$AP$1878,41,0)=0,"",VLOOKUP(F1,ورقة4!$A$1:$AP$1878,41,0))</f>
        <v>#N/A</v>
      </c>
      <c r="AI18" s="414"/>
      <c r="AJ18" s="414"/>
      <c r="AK18" s="414"/>
      <c r="AL18" s="81"/>
      <c r="AM18" s="231" t="e">
        <f>IF(A15&lt;&gt;"",A15,"")</f>
        <v>#N/A</v>
      </c>
      <c r="AN18" s="232">
        <v>11</v>
      </c>
      <c r="AV18" s="234">
        <v>14</v>
      </c>
      <c r="AW18" s="234">
        <f t="shared" si="12"/>
        <v>214</v>
      </c>
      <c r="AX18" s="234" t="str">
        <f t="shared" si="12"/>
        <v>الترجمة من والى العربية (1)</v>
      </c>
      <c r="AY18" s="236">
        <f t="shared" si="13"/>
        <v>0</v>
      </c>
      <c r="AZ18" s="236" t="e">
        <f t="shared" si="13"/>
        <v>#N/A</v>
      </c>
      <c r="BA18" s="237"/>
      <c r="BB18" s="237"/>
      <c r="BC18" s="234"/>
      <c r="BD18" s="234"/>
      <c r="BE18" s="234"/>
    </row>
    <row r="19" spans="1:57" ht="22.2" thickTop="1" thickBot="1" x14ac:dyDescent="0.35">
      <c r="A19" t="e">
        <f>IF(AND(J19&lt;&gt;"",I19=1),15,"")</f>
        <v>#N/A</v>
      </c>
      <c r="C19" s="114" t="e">
        <f t="shared" si="8"/>
        <v>#N/A</v>
      </c>
      <c r="D19" s="125">
        <v>215</v>
      </c>
      <c r="E19" s="362" t="s">
        <v>1174</v>
      </c>
      <c r="F19" s="363"/>
      <c r="G19" s="363"/>
      <c r="H19" s="364"/>
      <c r="I19" s="73"/>
      <c r="J19" s="79" t="e">
        <f>IF(VLOOKUP(F1,ورقة4!$A$1:$AP$1878,17,0)=0,"",VLOOKUP(F1,ورقة4!$A$1:$AP$1878,17,0))</f>
        <v>#N/A</v>
      </c>
      <c r="K19" s="85" t="e">
        <f>IF(AND(R19&lt;&gt;"",Q19=1),20,"")</f>
        <v>#N/A</v>
      </c>
      <c r="L19" s="114" t="e">
        <f t="shared" si="9"/>
        <v>#N/A</v>
      </c>
      <c r="M19" s="125">
        <v>225</v>
      </c>
      <c r="N19" s="362" t="s">
        <v>1179</v>
      </c>
      <c r="O19" s="374"/>
      <c r="P19" s="375"/>
      <c r="Q19" s="73"/>
      <c r="R19" s="79" t="e">
        <f>IF(VLOOKUP(F1,ورقة4!$A$1:$AP$1878,22,0)=0,"",VLOOKUP(F1,ورقة4!$A$1:$AP$1878,22,0))</f>
        <v>#N/A</v>
      </c>
      <c r="S19" s="53" t="e">
        <f>IF(AND(Z19&lt;&gt;"",Y19=1),35,"")</f>
        <v>#N/A</v>
      </c>
      <c r="T19" s="114" t="e">
        <f t="shared" si="10"/>
        <v>#N/A</v>
      </c>
      <c r="U19" s="125">
        <v>415</v>
      </c>
      <c r="V19" s="362" t="s">
        <v>1189</v>
      </c>
      <c r="W19" s="374"/>
      <c r="X19" s="375"/>
      <c r="Y19" s="73"/>
      <c r="Z19" s="79" t="e">
        <f>IF(VLOOKUP(F1,ورقة4!$A$1:$AP$1878,37,0)=0,"",VLOOKUP(F1,ورقة4!$A$1:$AP$1878,37,0))</f>
        <v>#N/A</v>
      </c>
      <c r="AA19" s="87" t="e">
        <f>IF(AND(AH19&lt;&gt;"",AG19=1),40,"")</f>
        <v>#N/A</v>
      </c>
      <c r="AB19" s="114" t="e">
        <f t="shared" si="11"/>
        <v>#N/A</v>
      </c>
      <c r="AC19" s="125">
        <v>425</v>
      </c>
      <c r="AD19" s="362" t="s">
        <v>1199</v>
      </c>
      <c r="AE19" s="363"/>
      <c r="AF19" s="364"/>
      <c r="AG19" s="73"/>
      <c r="AH19" s="76" t="e">
        <f>IF(VLOOKUP(F1,ورقة4!$A$1:$AP$1878,42,0)=0,"",VLOOKUP(F1,ورقة4!$A$1:$AP$1878,42,0))</f>
        <v>#N/A</v>
      </c>
      <c r="AI19" s="82"/>
      <c r="AJ19" s="82"/>
      <c r="AK19" s="82"/>
      <c r="AL19" s="81"/>
      <c r="AM19" s="231" t="e">
        <f>IF(A16&lt;&gt;"",A16,"")</f>
        <v>#N/A</v>
      </c>
      <c r="AN19" s="232">
        <v>12</v>
      </c>
      <c r="AV19" s="234">
        <v>15</v>
      </c>
      <c r="AW19" s="234">
        <f t="shared" si="12"/>
        <v>215</v>
      </c>
      <c r="AX19" s="234" t="str">
        <f t="shared" si="12"/>
        <v xml:space="preserve">علم الترجمة  ENG </v>
      </c>
      <c r="AY19" s="236">
        <f t="shared" si="13"/>
        <v>0</v>
      </c>
      <c r="AZ19" s="236" t="e">
        <f t="shared" si="13"/>
        <v>#N/A</v>
      </c>
      <c r="BA19" s="237"/>
      <c r="BB19" s="237"/>
      <c r="BC19" s="234"/>
      <c r="BD19" s="234"/>
      <c r="BE19" s="234"/>
    </row>
    <row r="20" spans="1:57" ht="16.5" hidden="1" customHeight="1" thickBot="1" x14ac:dyDescent="0.35">
      <c r="C20" s="29" t="e">
        <f>SUM(C15:C19)</f>
        <v>#N/A</v>
      </c>
      <c r="D20" s="47"/>
      <c r="E20" s="48"/>
      <c r="F20" s="48"/>
      <c r="G20" s="62">
        <f>COUNTIFS(J15:J19,"A",I15:I19,1)</f>
        <v>0</v>
      </c>
      <c r="H20" s="62">
        <f>COUNTIFS(J15:J19,$R$30,I15:I19,1)</f>
        <v>0</v>
      </c>
      <c r="I20" s="90">
        <f>COUNTIFS(J15:J19,$X$30,I15:I19,1)</f>
        <v>0</v>
      </c>
      <c r="J20" s="91">
        <f>COUNTIFS(J15:J19,$AF$30,I15:I19,1)</f>
        <v>0</v>
      </c>
      <c r="K20" s="40"/>
      <c r="L20" s="29" t="e">
        <f>SUM(L15:L19)</f>
        <v>#N/A</v>
      </c>
      <c r="M20" s="47"/>
      <c r="N20" s="48"/>
      <c r="O20" s="62">
        <f>COUNTIFS(R15:R19,"A",Q15:Q19,1)</f>
        <v>0</v>
      </c>
      <c r="P20" s="62">
        <f>COUNTIFS(R15:R19,$R$30,Q15:Q19,1)</f>
        <v>0</v>
      </c>
      <c r="Q20" s="90">
        <f>COUNTIFS(R15:R19,$X$30,Q15:Q19,1)</f>
        <v>0</v>
      </c>
      <c r="R20" s="91">
        <f>COUNTIFS(R15:R19,$AF$30,Q15:Q19,1)</f>
        <v>0</v>
      </c>
      <c r="S20" s="53"/>
      <c r="T20" s="41" t="e">
        <f>SUM(T15:T19)</f>
        <v>#N/A</v>
      </c>
      <c r="U20" s="39"/>
      <c r="V20" s="45"/>
      <c r="W20" s="62">
        <f>COUNTIFS(Z15:Z19,"A",Y15:Y19,1)</f>
        <v>0</v>
      </c>
      <c r="X20" s="62">
        <f>COUNTIFS(Z15:Z19,$R$30,Y15:Y19,1)</f>
        <v>0</v>
      </c>
      <c r="Y20" s="90">
        <f>COUNTIFS(Z15:Z19,$X$30,Y15:Y19,1)</f>
        <v>0</v>
      </c>
      <c r="Z20" s="91">
        <f>COUNTIFS(Z15:Z19,$AF$30,Y15:Y19,1)</f>
        <v>0</v>
      </c>
      <c r="AA20" s="42"/>
      <c r="AB20" s="41" t="e">
        <f>SUM(AB15:AB19)</f>
        <v>#N/A</v>
      </c>
      <c r="AC20" s="45"/>
      <c r="AD20" s="45"/>
      <c r="AE20" s="62">
        <f>COUNTIFS(AH15:AH19,"A",AG15:AG19,1)</f>
        <v>0</v>
      </c>
      <c r="AF20" s="62">
        <f>COUNTIFS(AH15:AH19,$R$30,AG15:AG19,1)</f>
        <v>0</v>
      </c>
      <c r="AG20" s="90">
        <f>COUNTIFS(AH15:AH19,$X$30,AG15:AG19,1)</f>
        <v>0</v>
      </c>
      <c r="AH20" s="91">
        <f>COUNTIFS(AH15:AH19,$AF$30,AG15:AG19,1)</f>
        <v>0</v>
      </c>
      <c r="AI20" s="82"/>
      <c r="AJ20" s="82"/>
      <c r="AK20" s="82"/>
      <c r="AL20" s="81"/>
      <c r="AM20" s="231" t="e">
        <f>IF(A17&lt;&gt;"",A17,"")</f>
        <v>#N/A</v>
      </c>
      <c r="AN20" s="232">
        <v>13</v>
      </c>
      <c r="AV20" s="234">
        <v>16</v>
      </c>
      <c r="AW20" s="234">
        <f t="shared" ref="AW20:AX24" si="14">M15</f>
        <v>221</v>
      </c>
      <c r="AX20" s="234" t="str">
        <f t="shared" si="14"/>
        <v>قراءة وتعبير (لغة عربية )(2)</v>
      </c>
      <c r="AY20" s="236">
        <f t="shared" ref="AY20:AZ24" si="15">Q15</f>
        <v>0</v>
      </c>
      <c r="AZ20" s="236" t="e">
        <f t="shared" si="15"/>
        <v>#N/A</v>
      </c>
      <c r="BA20" s="237"/>
      <c r="BB20" s="237"/>
      <c r="BC20" s="234"/>
      <c r="BD20" s="234"/>
      <c r="BE20" s="237"/>
    </row>
    <row r="21" spans="1:57" ht="16.5" hidden="1" customHeight="1" thickBot="1" x14ac:dyDescent="0.35">
      <c r="U21" s="35" t="e">
        <f>C13+C20+L13+L20+T13+T20+AB13+AB20</f>
        <v>#N/A</v>
      </c>
      <c r="AI21" s="82"/>
      <c r="AJ21" s="82"/>
      <c r="AK21" s="82"/>
      <c r="AL21" s="81"/>
      <c r="AM21" s="231" t="e">
        <f>IF(A18&lt;&gt;"",A18,"")</f>
        <v>#N/A</v>
      </c>
      <c r="AN21" s="232">
        <v>14</v>
      </c>
      <c r="AV21" s="234">
        <v>17</v>
      </c>
      <c r="AW21" s="234">
        <f t="shared" si="14"/>
        <v>222</v>
      </c>
      <c r="AX21" s="234" t="str">
        <f t="shared" si="14"/>
        <v>مقال وقراءة وفهم ENG</v>
      </c>
      <c r="AY21" s="236">
        <f t="shared" si="15"/>
        <v>0</v>
      </c>
      <c r="AZ21" s="236" t="e">
        <f t="shared" si="15"/>
        <v>#N/A</v>
      </c>
      <c r="BA21" s="237"/>
      <c r="BB21" s="237"/>
      <c r="BC21" s="234"/>
      <c r="BD21" s="234"/>
      <c r="BE21" s="237"/>
    </row>
    <row r="22" spans="1:57" ht="16.5" hidden="1" customHeight="1" thickBot="1" x14ac:dyDescent="0.35">
      <c r="S22" s="44"/>
      <c r="T22" s="41"/>
      <c r="V22" s="54"/>
      <c r="W22" s="54"/>
      <c r="X22" s="54"/>
      <c r="Y22" s="55"/>
      <c r="Z22" s="34"/>
      <c r="AA22" s="56"/>
      <c r="AB22" s="41"/>
      <c r="AC22" s="54"/>
      <c r="AD22" s="54"/>
      <c r="AE22" s="54"/>
      <c r="AF22" s="54"/>
      <c r="AG22" s="55"/>
      <c r="AH22" s="34"/>
      <c r="AI22" s="82"/>
      <c r="AJ22" s="82"/>
      <c r="AK22" s="82"/>
      <c r="AL22" s="81"/>
      <c r="AM22" s="231" t="e">
        <f>IF(A19&lt;&gt;"",A19,"")</f>
        <v>#N/A</v>
      </c>
      <c r="AN22" s="232">
        <v>15</v>
      </c>
      <c r="AV22" s="234">
        <v>18</v>
      </c>
      <c r="AW22" s="234">
        <f t="shared" si="14"/>
        <v>223</v>
      </c>
      <c r="AX22" s="234" t="str">
        <f t="shared" si="14"/>
        <v xml:space="preserve">علم الصوتيات </v>
      </c>
      <c r="AY22" s="236">
        <f t="shared" si="15"/>
        <v>0</v>
      </c>
      <c r="AZ22" s="236" t="e">
        <f t="shared" si="15"/>
        <v>#N/A</v>
      </c>
      <c r="BA22" s="237"/>
      <c r="BB22" s="237"/>
      <c r="BC22" s="234"/>
      <c r="BD22" s="234"/>
      <c r="BE22" s="237"/>
    </row>
    <row r="23" spans="1:57" ht="16.5" hidden="1" customHeight="1" thickBot="1" x14ac:dyDescent="0.35">
      <c r="C23" s="21"/>
      <c r="E23" s="21"/>
      <c r="F23" s="21"/>
      <c r="G23" s="21"/>
      <c r="H23" s="21"/>
      <c r="I23" s="21"/>
      <c r="J23" s="21"/>
      <c r="K23" s="21"/>
      <c r="L23" s="44"/>
      <c r="Q23" s="55"/>
      <c r="R23" s="34"/>
      <c r="S23" s="44"/>
      <c r="AI23" s="82"/>
      <c r="AJ23" s="82"/>
      <c r="AK23" s="82"/>
      <c r="AL23" s="81"/>
      <c r="AM23" s="231" t="e">
        <f>IF(K15&lt;&gt;"",K15,"")</f>
        <v>#N/A</v>
      </c>
      <c r="AN23" s="232">
        <v>16</v>
      </c>
      <c r="AV23" s="234">
        <v>19</v>
      </c>
      <c r="AW23" s="234">
        <f t="shared" si="14"/>
        <v>224</v>
      </c>
      <c r="AX23" s="234" t="str">
        <f t="shared" si="14"/>
        <v>الترجمة من والى العربية (2)</v>
      </c>
      <c r="AY23" s="236">
        <f t="shared" si="15"/>
        <v>0</v>
      </c>
      <c r="AZ23" s="236" t="e">
        <f t="shared" si="15"/>
        <v>#N/A</v>
      </c>
      <c r="BA23" s="237"/>
      <c r="BB23" s="237"/>
      <c r="BC23" s="234"/>
      <c r="BD23" s="234"/>
      <c r="BE23" s="237"/>
    </row>
    <row r="24" spans="1:57" ht="16.2" thickBot="1" x14ac:dyDescent="0.3">
      <c r="R24">
        <f>COUNTIF(J8:J12,"A")</f>
        <v>0</v>
      </c>
      <c r="AI24" s="81"/>
      <c r="AJ24" s="81"/>
      <c r="AK24" s="81"/>
      <c r="AL24" s="81"/>
      <c r="AM24" s="231" t="e">
        <f>IF(K16&lt;&gt;"",K16,"")</f>
        <v>#N/A</v>
      </c>
      <c r="AN24" s="232">
        <v>17</v>
      </c>
      <c r="AV24" s="234">
        <v>20</v>
      </c>
      <c r="AW24" s="234">
        <f t="shared" si="14"/>
        <v>225</v>
      </c>
      <c r="AX24" s="234" t="str">
        <f t="shared" si="14"/>
        <v xml:space="preserve">معاجم </v>
      </c>
      <c r="AY24" s="236">
        <f t="shared" si="15"/>
        <v>0</v>
      </c>
      <c r="AZ24" s="236" t="e">
        <f t="shared" si="15"/>
        <v>#N/A</v>
      </c>
      <c r="BA24" s="237"/>
      <c r="BB24" s="237"/>
      <c r="BC24" s="234"/>
      <c r="BD24" s="234"/>
      <c r="BE24" s="237"/>
    </row>
    <row r="25" spans="1:57" ht="24.75" customHeight="1" thickTop="1" thickBot="1" x14ac:dyDescent="0.35">
      <c r="C25" s="1"/>
      <c r="D25" s="361" t="str">
        <f>IF(F3="أنثى","منقطعة عن التسجيل في","منقطع عن التسجيل في")</f>
        <v>منقطع عن التسجيل في</v>
      </c>
      <c r="E25" s="361"/>
      <c r="F25" s="361"/>
      <c r="G25" s="361"/>
      <c r="H25" s="361"/>
      <c r="I25" s="361"/>
      <c r="J25" s="1"/>
      <c r="K25" s="1"/>
      <c r="L25" s="372" t="s">
        <v>211</v>
      </c>
      <c r="M25" s="373"/>
      <c r="N25" s="373"/>
      <c r="O25" s="376" t="e">
        <f>IF(O27&gt;0,37000,0)</f>
        <v>#N/A</v>
      </c>
      <c r="P25" s="376"/>
      <c r="Q25" s="376"/>
      <c r="R25" s="376"/>
      <c r="S25" s="155"/>
      <c r="T25" s="402" t="s">
        <v>638</v>
      </c>
      <c r="U25" s="395"/>
      <c r="V25" s="396"/>
      <c r="W25" s="394" t="e">
        <f>AC5</f>
        <v>#N/A</v>
      </c>
      <c r="X25" s="395"/>
      <c r="Y25" s="396"/>
      <c r="Z25" s="366" t="s">
        <v>212</v>
      </c>
      <c r="AA25" s="367"/>
      <c r="AB25" s="367"/>
      <c r="AC25" s="367"/>
      <c r="AD25" s="368"/>
      <c r="AE25" s="377">
        <f>H13+H20+P13+P20+X13+X20+AF13+AF20</f>
        <v>0</v>
      </c>
      <c r="AF25" s="404"/>
      <c r="AG25" s="404"/>
      <c r="AI25" s="81"/>
      <c r="AJ25" s="81"/>
      <c r="AK25" s="81"/>
      <c r="AL25" s="81"/>
      <c r="AM25" s="231" t="e">
        <f>IF(K17&lt;&gt;"",K17,"")</f>
        <v>#N/A</v>
      </c>
      <c r="AN25" s="232">
        <v>18</v>
      </c>
      <c r="AV25" s="234">
        <v>21</v>
      </c>
      <c r="AW25" s="234">
        <f>U8</f>
        <v>311</v>
      </c>
      <c r="AX25" s="238" t="str">
        <f>V8</f>
        <v xml:space="preserve">تدريبات في الاستماع والمناقشة باللغة العربية </v>
      </c>
      <c r="AY25" s="236">
        <f>Y8</f>
        <v>0</v>
      </c>
      <c r="AZ25" s="236" t="e">
        <f>Z8</f>
        <v>#N/A</v>
      </c>
      <c r="BA25" s="237"/>
      <c r="BB25" s="237"/>
      <c r="BC25" s="238"/>
      <c r="BD25" s="238"/>
      <c r="BE25" s="237"/>
    </row>
    <row r="26" spans="1:57" ht="23.25" customHeight="1" thickTop="1" thickBot="1" x14ac:dyDescent="0.35">
      <c r="C26" s="88" t="str">
        <f>IFERROR(SMALL($C$39:$C$50,'اختيار المقررات'!AN8),"")</f>
        <v/>
      </c>
      <c r="D26" s="361" t="str">
        <f>IFERROR(VLOOKUP(C26,C$57:D$70,2,0),"")</f>
        <v/>
      </c>
      <c r="E26" s="361"/>
      <c r="F26" s="361"/>
      <c r="G26" s="361"/>
      <c r="H26" s="361"/>
      <c r="I26" s="361"/>
      <c r="J26" s="1"/>
      <c r="K26" s="1"/>
      <c r="L26" s="372" t="s">
        <v>25</v>
      </c>
      <c r="M26" s="373"/>
      <c r="N26" s="373"/>
      <c r="O26" s="376" t="e">
        <f>IF(F2="الرابعة حديث",50000,0)</f>
        <v>#N/A</v>
      </c>
      <c r="P26" s="376"/>
      <c r="Q26" s="376"/>
      <c r="R26" s="376"/>
      <c r="S26" s="155"/>
      <c r="T26" s="397"/>
      <c r="U26" s="373"/>
      <c r="V26" s="398"/>
      <c r="W26" s="397"/>
      <c r="X26" s="373"/>
      <c r="Y26" s="398"/>
      <c r="Z26" s="369" t="s">
        <v>213</v>
      </c>
      <c r="AA26" s="370"/>
      <c r="AB26" s="370"/>
      <c r="AC26" s="370"/>
      <c r="AD26" s="371"/>
      <c r="AE26" s="377">
        <f>I13+I20+Q13+Q20+Y13+Y20+AG13+AG20</f>
        <v>0</v>
      </c>
      <c r="AF26" s="378"/>
      <c r="AG26" s="379"/>
      <c r="AI26" s="81"/>
      <c r="AJ26" s="81"/>
      <c r="AK26" s="81"/>
      <c r="AL26" s="81"/>
      <c r="AM26" s="231" t="e">
        <f>IF(K18&lt;&gt;"",K18,"")</f>
        <v>#N/A</v>
      </c>
      <c r="AN26" s="232">
        <v>19</v>
      </c>
      <c r="AV26" s="234">
        <v>22</v>
      </c>
      <c r="AW26" s="234">
        <f>U9</f>
        <v>312</v>
      </c>
      <c r="AX26" s="238" t="str">
        <f>V9</f>
        <v>تدريبات في الاستماع والتعبير الشفوي ENG</v>
      </c>
      <c r="AY26" s="236">
        <f>Y9</f>
        <v>0</v>
      </c>
      <c r="AZ26" s="236" t="e">
        <f>Z9</f>
        <v>#N/A</v>
      </c>
      <c r="BA26" s="237"/>
      <c r="BB26" s="237"/>
      <c r="BC26" s="238"/>
      <c r="BD26" s="238"/>
      <c r="BE26" s="237"/>
    </row>
    <row r="27" spans="1:57" ht="23.25" customHeight="1" thickTop="1" thickBot="1" x14ac:dyDescent="0.35">
      <c r="C27" s="88" t="str">
        <f>IFERROR(SMALL($C$39:$C$55,'اختيار المقررات'!AN9),"")</f>
        <v/>
      </c>
      <c r="D27" s="361" t="str">
        <f>IFERROR(VLOOKUP(C27,C$57:D$70,2,0),"")</f>
        <v/>
      </c>
      <c r="E27" s="361"/>
      <c r="F27" s="361"/>
      <c r="G27" s="361"/>
      <c r="H27" s="361"/>
      <c r="I27" s="361"/>
      <c r="J27" s="1"/>
      <c r="K27" s="1"/>
      <c r="L27" s="372" t="s">
        <v>616</v>
      </c>
      <c r="M27" s="373"/>
      <c r="N27" s="373"/>
      <c r="O27" s="376" t="e">
        <f>IF(S27=1,COUNT(C26:C31)*15000,IF(G5=AP4,COUNT(C26:C31)*15000,IF(OR(G5=AP1,G5=AP2,G5=AP6,G5=AP5),COUNT(C26:C31)*15000,IF(OR(G5=AP3,G5=AP7),COUNT(C26:C31)*15000,COUNT(C26:C31)*15000))))</f>
        <v>#N/A</v>
      </c>
      <c r="P27" s="376"/>
      <c r="Q27" s="376"/>
      <c r="R27" s="376"/>
      <c r="S27" s="156" t="e">
        <f>IF(AND(Z28&lt;&gt;"",Z28&lt;&gt;"ضعف الرسوم"),1,0)</f>
        <v>#N/A</v>
      </c>
      <c r="T27" s="399"/>
      <c r="U27" s="400"/>
      <c r="V27" s="401"/>
      <c r="W27" s="399"/>
      <c r="X27" s="400"/>
      <c r="Y27" s="401"/>
      <c r="Z27" s="369" t="e">
        <f>IF(S27=1,"عدد المقررات المسجلة","عدد المقررات المسجلة لأكثر من مرتين")</f>
        <v>#N/A</v>
      </c>
      <c r="AA27" s="370"/>
      <c r="AB27" s="370"/>
      <c r="AC27" s="370"/>
      <c r="AD27" s="371"/>
      <c r="AE27" s="377" t="e">
        <f>IF(S27=1,SUM(G13,O13,W13,AE13,AE20,W20,O20,G20),J13+J20+R13+R20+Z13+Z20+AH13+AH20)</f>
        <v>#N/A</v>
      </c>
      <c r="AF27" s="378"/>
      <c r="AG27" s="379"/>
      <c r="AM27" s="231"/>
      <c r="AN27" s="232"/>
      <c r="AV27" s="234"/>
      <c r="AW27" s="234"/>
      <c r="AX27" s="238"/>
      <c r="AY27" s="236"/>
      <c r="AZ27" s="236"/>
      <c r="BA27" s="237"/>
      <c r="BB27" s="237"/>
      <c r="BC27" s="238"/>
      <c r="BD27" s="238"/>
      <c r="BE27" s="237"/>
    </row>
    <row r="28" spans="1:57" ht="19.5" customHeight="1" thickTop="1" thickBot="1" x14ac:dyDescent="0.35">
      <c r="C28" s="88" t="str">
        <f>IFERROR(SMALL($C$39:$C$49,'اختيار المقررات'!AN10),"")</f>
        <v/>
      </c>
      <c r="D28" s="361" t="str">
        <f>IFERROR(VLOOKUP(C28,C$57:D$70,2,0),"")</f>
        <v/>
      </c>
      <c r="E28" s="361"/>
      <c r="F28" s="361"/>
      <c r="G28" s="361"/>
      <c r="H28" s="361"/>
      <c r="I28" s="361"/>
      <c r="J28" s="1"/>
      <c r="K28" s="1"/>
      <c r="L28" s="372" t="s">
        <v>617</v>
      </c>
      <c r="M28" s="373"/>
      <c r="N28" s="373"/>
      <c r="O28" s="376" t="e">
        <f>IF(Z28="ضعف الرسوم",U21*2,U21)</f>
        <v>#N/A</v>
      </c>
      <c r="P28" s="376"/>
      <c r="Q28" s="376"/>
      <c r="R28" s="376"/>
      <c r="S28" s="155"/>
      <c r="T28" s="384" t="s">
        <v>20</v>
      </c>
      <c r="U28" s="382"/>
      <c r="V28" s="385"/>
      <c r="W28" s="386" t="s">
        <v>361</v>
      </c>
      <c r="X28" s="378"/>
      <c r="Y28" s="379"/>
      <c r="Z28" s="387" t="e">
        <f>'إدخال البيانات'!F1</f>
        <v>#N/A</v>
      </c>
      <c r="AA28" s="378"/>
      <c r="AB28" s="378"/>
      <c r="AC28" s="378"/>
      <c r="AD28" s="378"/>
      <c r="AE28" s="378"/>
      <c r="AF28" s="378"/>
      <c r="AG28" s="379"/>
      <c r="AM28" s="231" t="e">
        <f>IF(K19&lt;&gt;"",K19,"")</f>
        <v>#N/A</v>
      </c>
      <c r="AN28" s="232">
        <v>20</v>
      </c>
      <c r="AV28" s="234">
        <v>23</v>
      </c>
      <c r="AW28" s="234">
        <f t="shared" ref="AW28:AX30" si="16">U10</f>
        <v>313</v>
      </c>
      <c r="AX28" s="238" t="str">
        <f t="shared" si="16"/>
        <v xml:space="preserve">نصوص أدبية بالإنكليزية (1) </v>
      </c>
      <c r="AY28" s="236">
        <f t="shared" ref="AY28:AZ30" si="17">Y10</f>
        <v>0</v>
      </c>
      <c r="AZ28" s="236" t="e">
        <f t="shared" si="17"/>
        <v>#N/A</v>
      </c>
      <c r="BA28" s="237"/>
      <c r="BB28" s="237"/>
      <c r="BC28" s="234"/>
      <c r="BD28" s="234"/>
      <c r="BE28" s="237"/>
    </row>
    <row r="29" spans="1:57" ht="23.25" customHeight="1" thickTop="1" thickBot="1" x14ac:dyDescent="0.35">
      <c r="C29" s="88" t="str">
        <f>IFERROR(SMALL($C$39:$C$49,'اختيار المقررات'!AN11),"")</f>
        <v/>
      </c>
      <c r="D29" s="361" t="str">
        <f>IFERROR(VLOOKUP(C29,C$57:D$66,2,0)," ")</f>
        <v xml:space="preserve"> </v>
      </c>
      <c r="E29" s="361"/>
      <c r="F29" s="361"/>
      <c r="G29" s="361"/>
      <c r="H29" s="361"/>
      <c r="I29" s="361"/>
      <c r="J29" s="1"/>
      <c r="K29" s="1"/>
      <c r="L29" s="372" t="s">
        <v>23</v>
      </c>
      <c r="M29" s="373"/>
      <c r="N29" s="373"/>
      <c r="O29" s="376" t="e">
        <f>SUM(O25:R28)-W25</f>
        <v>#N/A</v>
      </c>
      <c r="P29" s="376"/>
      <c r="Q29" s="376"/>
      <c r="R29" s="376"/>
      <c r="S29" s="155"/>
      <c r="T29" s="384" t="s">
        <v>24</v>
      </c>
      <c r="U29" s="382"/>
      <c r="V29" s="385"/>
      <c r="W29" s="392" t="e">
        <f>IF(O29&lt;10000,O29,IF(W28="نعم",(الإستمارة!T1+الإستمارة!T2)+O25+(O29-(الإستمارة!T1+الإستمارة!T2)-O25)/2,O29))</f>
        <v>#N/A</v>
      </c>
      <c r="X29" s="378"/>
      <c r="Y29" s="379"/>
      <c r="Z29" s="384" t="s">
        <v>26</v>
      </c>
      <c r="AA29" s="382"/>
      <c r="AB29" s="382"/>
      <c r="AC29" s="385"/>
      <c r="AD29" s="393" t="e">
        <f>O29-W29</f>
        <v>#N/A</v>
      </c>
      <c r="AE29" s="378"/>
      <c r="AF29" s="378"/>
      <c r="AG29" s="379"/>
      <c r="AH29" t="e">
        <f>SUM(AE25:AG27)</f>
        <v>#N/A</v>
      </c>
      <c r="AM29" s="231" t="e">
        <f>IF(S8&lt;&gt;"",S8,"")</f>
        <v>#N/A</v>
      </c>
      <c r="AN29" s="232">
        <v>21</v>
      </c>
      <c r="AV29" s="234">
        <v>24</v>
      </c>
      <c r="AW29" s="234">
        <f t="shared" si="16"/>
        <v>314</v>
      </c>
      <c r="AX29" s="238" t="str">
        <f t="shared" si="16"/>
        <v>ترجمة تتبعيه ومنظورة (1)</v>
      </c>
      <c r="AY29" s="236">
        <f t="shared" si="17"/>
        <v>0</v>
      </c>
      <c r="AZ29" s="236" t="e">
        <f t="shared" si="17"/>
        <v>#N/A</v>
      </c>
      <c r="BA29" s="237"/>
      <c r="BB29" s="237"/>
      <c r="BC29" s="234"/>
      <c r="BD29" s="234"/>
      <c r="BE29" s="237"/>
    </row>
    <row r="30" spans="1:57" s="30" customFormat="1" ht="17.25" customHeight="1" thickTop="1" thickBot="1" x14ac:dyDescent="0.35">
      <c r="C30" s="88" t="str">
        <f>IFERROR(SMALL($C$39:$C$49,'اختيار المقررات'!AN12),"")</f>
        <v/>
      </c>
      <c r="D30" s="361" t="str">
        <f>IFERROR(VLOOKUP(C30,C$57:D$70,2,0),"")</f>
        <v/>
      </c>
      <c r="E30" s="361"/>
      <c r="F30" s="361"/>
      <c r="G30" s="361"/>
      <c r="H30" s="361"/>
      <c r="I30" s="361"/>
      <c r="J30" s="92"/>
      <c r="K30" s="92"/>
      <c r="L30" s="381" t="s">
        <v>353</v>
      </c>
      <c r="M30" s="381"/>
      <c r="N30" s="381"/>
      <c r="O30" s="381"/>
      <c r="P30" s="381"/>
      <c r="Q30" s="381"/>
      <c r="R30" s="382" t="s">
        <v>205</v>
      </c>
      <c r="S30" s="382"/>
      <c r="T30" s="382"/>
      <c r="U30" s="383" t="s">
        <v>354</v>
      </c>
      <c r="V30" s="383"/>
      <c r="W30" s="383"/>
      <c r="X30" s="383" t="s">
        <v>206</v>
      </c>
      <c r="Y30" s="383"/>
      <c r="Z30" s="383" t="s">
        <v>355</v>
      </c>
      <c r="AA30" s="383"/>
      <c r="AB30" s="383"/>
      <c r="AC30" s="383"/>
      <c r="AD30" s="383"/>
      <c r="AE30" s="383"/>
      <c r="AF30" s="93" t="s">
        <v>204</v>
      </c>
      <c r="AG30" s="93"/>
      <c r="AH30" s="92"/>
      <c r="AM30" s="231" t="e">
        <f>IF(S9&lt;&gt;"",S9,"")</f>
        <v>#N/A</v>
      </c>
      <c r="AN30" s="232">
        <v>22</v>
      </c>
      <c r="AV30" s="234">
        <v>25</v>
      </c>
      <c r="AW30" s="234">
        <f t="shared" si="16"/>
        <v>315</v>
      </c>
      <c r="AX30" s="238" t="str">
        <f t="shared" si="16"/>
        <v>نصوص ومصطلحات علمية باللغة الانكليزية</v>
      </c>
      <c r="AY30" s="236">
        <f t="shared" si="17"/>
        <v>0</v>
      </c>
      <c r="AZ30" s="236" t="e">
        <f t="shared" si="17"/>
        <v>#N/A</v>
      </c>
      <c r="BA30" s="237"/>
      <c r="BB30" s="237"/>
      <c r="BC30" s="234"/>
      <c r="BD30" s="234"/>
      <c r="BE30" s="237"/>
    </row>
    <row r="31" spans="1:57" s="30" customFormat="1" ht="24.75" customHeight="1" thickTop="1" thickBot="1" x14ac:dyDescent="0.35">
      <c r="C31" s="88" t="str">
        <f>IFERROR(SMALL($C$39:$C$49,'اختيار المقررات'!AN13),"")</f>
        <v/>
      </c>
      <c r="D31" s="361" t="str">
        <f>IFERROR(VLOOKUP(C31,C$57:D$70,2,0),"")</f>
        <v/>
      </c>
      <c r="E31" s="361"/>
      <c r="F31" s="361"/>
      <c r="G31" s="361"/>
      <c r="H31" s="361"/>
      <c r="I31" s="361"/>
      <c r="J31" s="92"/>
      <c r="K31" s="92"/>
      <c r="L31" s="380" t="s">
        <v>618</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M31" s="231" t="e">
        <f>IF(S10&lt;&gt;"",S10,"")</f>
        <v>#N/A</v>
      </c>
      <c r="AN31" s="232">
        <v>23</v>
      </c>
      <c r="AV31" s="234">
        <v>26</v>
      </c>
      <c r="AW31" s="234">
        <f t="shared" ref="AW31:AX35" si="18">AC8</f>
        <v>321</v>
      </c>
      <c r="AX31" s="234" t="str">
        <f t="shared" si="18"/>
        <v>نصوص من الادب العربي المعاصر (1)</v>
      </c>
      <c r="AY31" s="236">
        <f t="shared" ref="AY31:AZ35" si="19">AG8</f>
        <v>0</v>
      </c>
      <c r="AZ31" s="236" t="e">
        <f t="shared" si="19"/>
        <v>#N/A</v>
      </c>
      <c r="BA31" s="237"/>
      <c r="BB31" s="237"/>
      <c r="BC31" s="234"/>
      <c r="BD31" s="234"/>
      <c r="BE31" s="237"/>
    </row>
    <row r="32" spans="1:57" s="30" customFormat="1" ht="16.8" thickTop="1" thickBot="1" x14ac:dyDescent="0.35">
      <c r="C32" s="88" t="str">
        <f>IFERROR(SMALL($C$39:$C$49,'اختيار المقررات'!AN14),"")</f>
        <v/>
      </c>
      <c r="D32" s="361" t="str">
        <f>IFERROR(VLOOKUP(C32,C$57:D$70,2,0),"")</f>
        <v/>
      </c>
      <c r="E32" s="361"/>
      <c r="F32" s="361"/>
      <c r="G32" s="361"/>
      <c r="H32" s="361"/>
      <c r="I32" s="361"/>
      <c r="J32" s="3"/>
      <c r="K32" s="3"/>
      <c r="L32" s="3"/>
      <c r="M32" s="3"/>
      <c r="N32" s="3"/>
      <c r="O32" s="3"/>
      <c r="P32" s="3"/>
      <c r="Q32" s="3"/>
      <c r="R32" s="3"/>
      <c r="S32" s="3"/>
      <c r="T32" s="3"/>
      <c r="U32" s="3"/>
      <c r="V32" s="3"/>
      <c r="W32" s="3"/>
      <c r="X32" s="3"/>
      <c r="Y32" s="3"/>
      <c r="Z32" s="3"/>
      <c r="AA32" s="3"/>
      <c r="AB32" s="3"/>
      <c r="AC32" s="3"/>
      <c r="AD32" s="3"/>
      <c r="AE32" s="3"/>
      <c r="AF32" s="3"/>
      <c r="AG32" s="3"/>
      <c r="AH32" s="3"/>
      <c r="AM32" s="231" t="e">
        <f>IF(S11&lt;&gt;"",S11,"")</f>
        <v>#N/A</v>
      </c>
      <c r="AN32" s="232">
        <v>24</v>
      </c>
      <c r="AV32" s="234">
        <v>27</v>
      </c>
      <c r="AW32" s="234">
        <f t="shared" si="18"/>
        <v>322</v>
      </c>
      <c r="AX32" s="234" t="str">
        <f t="shared" si="18"/>
        <v xml:space="preserve">علم اللغة (التراكيب والدلالة )باللغة الانكليزية </v>
      </c>
      <c r="AY32" s="236">
        <f t="shared" si="19"/>
        <v>0</v>
      </c>
      <c r="AZ32" s="236" t="e">
        <f t="shared" si="19"/>
        <v>#N/A</v>
      </c>
      <c r="BA32" s="237"/>
      <c r="BB32" s="237"/>
      <c r="BC32" s="238"/>
      <c r="BD32" s="238"/>
      <c r="BE32" s="237"/>
    </row>
    <row r="33" spans="3:57" s="30" customFormat="1" ht="17.25" customHeight="1" thickTop="1" thickBot="1" x14ac:dyDescent="0.35">
      <c r="C33" s="3" t="str">
        <f>IFERROR(SMALL($C$39:$C$49,'اختيار المقررات'!AN15),"")</f>
        <v/>
      </c>
      <c r="D33" s="361" t="str">
        <f>IFERROR(VLOOKUP(C33,C$57:D$70,2,0),"")</f>
        <v/>
      </c>
      <c r="E33" s="361"/>
      <c r="F33" s="361"/>
      <c r="G33" s="361"/>
      <c r="H33" s="361"/>
      <c r="I33" s="361"/>
      <c r="J33" s="3"/>
      <c r="K33" s="3"/>
      <c r="L33" s="3"/>
      <c r="M33" s="3"/>
      <c r="N33" s="3"/>
      <c r="O33" s="3"/>
      <c r="P33" s="3"/>
      <c r="Q33" s="3"/>
      <c r="R33" s="3"/>
      <c r="S33" s="3"/>
      <c r="T33" s="3"/>
      <c r="U33" s="3"/>
      <c r="V33" s="3"/>
      <c r="W33" s="3"/>
      <c r="X33" s="3"/>
      <c r="Y33" s="3"/>
      <c r="Z33" s="3"/>
      <c r="AA33" s="3"/>
      <c r="AB33" s="3"/>
      <c r="AC33" s="3"/>
      <c r="AD33" s="3"/>
      <c r="AE33" s="3"/>
      <c r="AF33" s="3"/>
      <c r="AG33" s="3"/>
      <c r="AH33" s="3"/>
      <c r="AM33" s="231" t="e">
        <f>IF(S12&lt;&gt;"",S12,"")</f>
        <v>#N/A</v>
      </c>
      <c r="AN33" s="232">
        <v>25</v>
      </c>
      <c r="AV33" s="234">
        <v>28</v>
      </c>
      <c r="AW33" s="234">
        <f t="shared" si="18"/>
        <v>323</v>
      </c>
      <c r="AX33" s="234" t="str">
        <f t="shared" si="18"/>
        <v>نصوص أدبية بالإنكليزية (2)</v>
      </c>
      <c r="AY33" s="236">
        <f t="shared" si="19"/>
        <v>0</v>
      </c>
      <c r="AZ33" s="236" t="e">
        <f t="shared" si="19"/>
        <v>#N/A</v>
      </c>
      <c r="BA33" s="237"/>
      <c r="BB33" s="237"/>
      <c r="BC33" s="234"/>
      <c r="BD33" s="234"/>
      <c r="BE33" s="237"/>
    </row>
    <row r="34" spans="3:57" s="30" customFormat="1" ht="16.8" thickTop="1" thickBot="1" x14ac:dyDescent="0.35">
      <c r="C34" s="3" t="str">
        <f>IFERROR(SMALL($C$39:$C$49,'اختيار المقررات'!AN16),"")</f>
        <v/>
      </c>
      <c r="D34" s="361" t="str">
        <f>IFERROR(VLOOKUP(C39,C$57:D$70,2,0),"")</f>
        <v/>
      </c>
      <c r="E34" s="361"/>
      <c r="F34" s="361"/>
      <c r="G34" s="361"/>
      <c r="H34" s="361"/>
      <c r="I34" s="361"/>
      <c r="J34" s="21"/>
      <c r="K34" s="21"/>
      <c r="L34" s="21"/>
      <c r="M34" s="21"/>
      <c r="N34" s="21"/>
      <c r="O34" s="21"/>
      <c r="P34" s="21"/>
      <c r="Q34" s="21"/>
      <c r="R34" s="21"/>
      <c r="S34" s="3"/>
      <c r="T34" s="3"/>
      <c r="U34" s="3"/>
      <c r="V34" s="3"/>
      <c r="W34" s="3"/>
      <c r="X34" s="3"/>
      <c r="Y34" s="3"/>
      <c r="Z34" s="3"/>
      <c r="AA34" s="3"/>
      <c r="AB34" s="3"/>
      <c r="AC34" s="3"/>
      <c r="AD34" s="3"/>
      <c r="AE34" s="3"/>
      <c r="AF34" s="3"/>
      <c r="AG34" s="3"/>
      <c r="AH34" s="3"/>
      <c r="AM34" s="231" t="e">
        <f>IF(AA8&lt;&gt;"",AA8,"")</f>
        <v>#N/A</v>
      </c>
      <c r="AN34" s="232">
        <v>26</v>
      </c>
      <c r="AV34" s="234">
        <v>29</v>
      </c>
      <c r="AW34" s="234">
        <f t="shared" si="18"/>
        <v>324</v>
      </c>
      <c r="AX34" s="234" t="str">
        <f t="shared" si="18"/>
        <v>ترجمة تتبعيه ومنظورة (2)</v>
      </c>
      <c r="AY34" s="236">
        <f t="shared" si="19"/>
        <v>0</v>
      </c>
      <c r="AZ34" s="236" t="e">
        <f t="shared" si="19"/>
        <v>#N/A</v>
      </c>
      <c r="BA34" s="237"/>
      <c r="BB34" s="237"/>
      <c r="BC34" s="234"/>
      <c r="BD34" s="234"/>
      <c r="BE34" s="237"/>
    </row>
    <row r="35" spans="3:57" s="30" customFormat="1" ht="16.8" thickTop="1" thickBot="1" x14ac:dyDescent="0.35">
      <c r="C35" s="3" t="str">
        <f>IFERROR(SMALL($C$39:$C$49,'اختيار المقررات'!AN17),"")</f>
        <v/>
      </c>
      <c r="D35" s="361" t="str">
        <f>IFERROR(VLOOKUP(C40,C$57:D$70,2,0),"")</f>
        <v/>
      </c>
      <c r="E35" s="361"/>
      <c r="F35" s="361"/>
      <c r="G35" s="361"/>
      <c r="H35" s="361"/>
      <c r="I35" s="361"/>
      <c r="J35" s="3"/>
      <c r="K35" s="22"/>
      <c r="L35" s="3"/>
      <c r="M35" s="4"/>
      <c r="N35" s="5"/>
      <c r="O35" s="5"/>
      <c r="P35" s="5"/>
      <c r="Q35" s="3"/>
      <c r="R35" s="3"/>
      <c r="S35" s="3"/>
      <c r="T35" s="3"/>
      <c r="U35" s="3"/>
      <c r="V35" s="3"/>
      <c r="W35" s="3"/>
      <c r="X35" s="3"/>
      <c r="Y35" s="3"/>
      <c r="Z35" s="3"/>
      <c r="AA35" s="3"/>
      <c r="AB35" s="3"/>
      <c r="AC35" s="3"/>
      <c r="AD35" s="3"/>
      <c r="AE35" s="3"/>
      <c r="AF35" s="3"/>
      <c r="AG35" s="3"/>
      <c r="AH35" s="3"/>
      <c r="AM35" s="231" t="e">
        <f>IF(AA9&lt;&gt;"",AA9,"")</f>
        <v>#N/A</v>
      </c>
      <c r="AN35" s="232">
        <v>27</v>
      </c>
      <c r="AV35" s="234">
        <v>30</v>
      </c>
      <c r="AW35" s="234">
        <f t="shared" si="18"/>
        <v>325</v>
      </c>
      <c r="AX35" s="234" t="str">
        <f t="shared" si="18"/>
        <v xml:space="preserve">نصوص ومصطلحات سياسية باللغة الانكليزية  </v>
      </c>
      <c r="AY35" s="236">
        <f t="shared" si="19"/>
        <v>0</v>
      </c>
      <c r="AZ35" s="236" t="e">
        <f t="shared" si="19"/>
        <v>#N/A</v>
      </c>
      <c r="BA35" s="237"/>
      <c r="BB35" s="237"/>
      <c r="BC35" s="234"/>
      <c r="BD35" s="234"/>
      <c r="BE35" s="237"/>
    </row>
    <row r="36" spans="3:57" s="30" customFormat="1" ht="16.8" thickTop="1" thickBot="1" x14ac:dyDescent="0.35">
      <c r="C36" s="3" t="str">
        <f>IFERROR(SMALL($C$39:$C$49,'اختيار المقررات'!AN18),"")</f>
        <v/>
      </c>
      <c r="D36" s="361" t="str">
        <f>IFERROR(VLOOKUP(C41,C$57:D$70,2,0),"")</f>
        <v/>
      </c>
      <c r="E36" s="361"/>
      <c r="F36" s="361"/>
      <c r="G36" s="361"/>
      <c r="H36" s="361"/>
      <c r="I36" s="361"/>
      <c r="J36" s="3"/>
      <c r="K36" s="22"/>
      <c r="L36" s="3"/>
      <c r="M36" s="4"/>
      <c r="N36" s="5"/>
      <c r="O36" s="5"/>
      <c r="P36" s="5"/>
      <c r="Q36" s="3"/>
      <c r="R36" s="3"/>
      <c r="S36" s="3"/>
      <c r="T36" s="3"/>
      <c r="U36" s="3"/>
      <c r="V36" s="3"/>
      <c r="W36" s="3"/>
      <c r="X36" s="3"/>
      <c r="Y36" s="3"/>
      <c r="Z36" s="3"/>
      <c r="AA36" s="3"/>
      <c r="AB36" s="3"/>
      <c r="AC36" s="3"/>
      <c r="AD36" s="3"/>
      <c r="AE36" s="3"/>
      <c r="AF36" s="3"/>
      <c r="AG36" s="3"/>
      <c r="AH36" s="3"/>
      <c r="AM36" s="231" t="e">
        <f>IF(AA10&lt;&gt;"",AA10,"")</f>
        <v>#N/A</v>
      </c>
      <c r="AN36" s="232">
        <v>28</v>
      </c>
      <c r="AV36" s="234">
        <v>31</v>
      </c>
      <c r="AW36" s="234">
        <f t="shared" ref="AW36:AX40" si="20">U15</f>
        <v>411</v>
      </c>
      <c r="AX36" s="234" t="str">
        <f t="shared" si="20"/>
        <v xml:space="preserve">تدريبات في كتابة المقال باللغة العربية </v>
      </c>
      <c r="AY36" s="237">
        <f t="shared" ref="AY36:AZ40" si="21">Y15</f>
        <v>0</v>
      </c>
      <c r="AZ36" s="237" t="e">
        <f t="shared" si="21"/>
        <v>#N/A</v>
      </c>
      <c r="BA36" s="237"/>
      <c r="BB36" s="237"/>
      <c r="BC36" s="234"/>
      <c r="BD36" s="234"/>
      <c r="BE36" s="237"/>
    </row>
    <row r="37" spans="3:57" s="30" customFormat="1" ht="16.8" thickTop="1" thickBot="1" x14ac:dyDescent="0.3">
      <c r="C37"/>
      <c r="D37" s="145"/>
      <c r="E37" s="214"/>
      <c r="F37" s="214"/>
      <c r="G37" s="214"/>
      <c r="H37" s="214"/>
      <c r="I37" s="88"/>
      <c r="J37" s="3"/>
      <c r="K37" s="22"/>
      <c r="L37" s="3"/>
      <c r="M37" s="4"/>
      <c r="N37" s="5"/>
      <c r="O37" s="5"/>
      <c r="P37" s="5"/>
      <c r="Q37" s="3"/>
      <c r="R37" s="3"/>
      <c r="S37" s="3"/>
      <c r="T37" s="3"/>
      <c r="U37" s="3"/>
      <c r="V37" s="3"/>
      <c r="W37" s="3"/>
      <c r="X37" s="3"/>
      <c r="Y37" s="3"/>
      <c r="Z37" s="3"/>
      <c r="AA37" s="3"/>
      <c r="AB37" s="3"/>
      <c r="AC37" s="3"/>
      <c r="AD37" s="3"/>
      <c r="AE37" s="3"/>
      <c r="AF37" s="3"/>
      <c r="AG37" s="3"/>
      <c r="AH37" s="3"/>
      <c r="AM37" s="231" t="e">
        <f>IF(AA11&lt;&gt;"",AA11,"")</f>
        <v>#N/A</v>
      </c>
      <c r="AN37" s="232">
        <v>29</v>
      </c>
      <c r="AV37" s="234">
        <v>32</v>
      </c>
      <c r="AW37" s="234">
        <f t="shared" si="20"/>
        <v>412</v>
      </c>
      <c r="AX37" s="234" t="str">
        <f t="shared" si="20"/>
        <v>المقال  ENG (1)</v>
      </c>
      <c r="AY37" s="237">
        <f t="shared" si="21"/>
        <v>0</v>
      </c>
      <c r="AZ37" s="237" t="e">
        <f t="shared" si="21"/>
        <v>#N/A</v>
      </c>
      <c r="BA37" s="237"/>
      <c r="BB37" s="237"/>
      <c r="BC37" s="234"/>
      <c r="BD37" s="234"/>
      <c r="BE37" s="237"/>
    </row>
    <row r="38" spans="3:57" s="30" customFormat="1" ht="16.8" thickTop="1" thickBot="1" x14ac:dyDescent="0.3">
      <c r="C38"/>
      <c r="D38" s="145"/>
      <c r="E38" s="214"/>
      <c r="F38" s="214"/>
      <c r="G38" s="214"/>
      <c r="H38" s="214"/>
      <c r="I38" s="88"/>
      <c r="J38" s="3"/>
      <c r="K38" s="22"/>
      <c r="L38" s="3"/>
      <c r="M38" s="389"/>
      <c r="N38" s="389"/>
      <c r="P38" s="95"/>
      <c r="Q38" s="95"/>
      <c r="R38" s="95"/>
      <c r="S38" s="95"/>
      <c r="T38" s="96"/>
      <c r="U38" s="97"/>
      <c r="V38" s="97"/>
      <c r="W38" s="97"/>
      <c r="Y38" s="95"/>
      <c r="Z38" s="95"/>
      <c r="AA38" s="97"/>
      <c r="AB38" s="97"/>
      <c r="AC38" s="97"/>
      <c r="AD38" s="97"/>
      <c r="AF38" s="95"/>
      <c r="AG38" s="95"/>
      <c r="AH38" s="95"/>
      <c r="AM38" s="231" t="e">
        <f>IF(AA12&lt;&gt;"",AA12,"")</f>
        <v>#N/A</v>
      </c>
      <c r="AN38" s="232">
        <v>30</v>
      </c>
      <c r="AV38" s="234">
        <v>33</v>
      </c>
      <c r="AW38" s="234">
        <f t="shared" si="20"/>
        <v>413</v>
      </c>
      <c r="AX38" s="234" t="str">
        <f t="shared" si="20"/>
        <v xml:space="preserve">لغويات مقارنة </v>
      </c>
      <c r="AY38" s="237">
        <f t="shared" si="21"/>
        <v>0</v>
      </c>
      <c r="AZ38" s="237" t="e">
        <f t="shared" si="21"/>
        <v>#N/A</v>
      </c>
      <c r="BA38" s="237"/>
      <c r="BB38" s="237"/>
      <c r="BC38" s="234"/>
      <c r="BD38" s="234"/>
      <c r="BE38" s="237"/>
    </row>
    <row r="39" spans="3:57" s="30" customFormat="1" ht="22.2" thickTop="1" thickBot="1" x14ac:dyDescent="0.3">
      <c r="C39" s="1" t="e">
        <f>IF(VLOOKUP($F$1,ورقة2!$A$3:$AF$2006,23,0)&lt;&gt;"",1,"")</f>
        <v>#N/A</v>
      </c>
      <c r="D39" s="145"/>
      <c r="E39" s="214"/>
      <c r="F39" s="214"/>
      <c r="G39" s="214"/>
      <c r="H39" s="214"/>
      <c r="I39" s="88"/>
      <c r="J39" s="3"/>
      <c r="K39" s="22"/>
      <c r="L39" s="3"/>
      <c r="M39" s="365"/>
      <c r="N39" s="365"/>
      <c r="P39" s="95"/>
      <c r="Q39" s="95"/>
      <c r="R39" s="95"/>
      <c r="S39" s="95"/>
      <c r="T39" s="96"/>
      <c r="U39" s="97"/>
      <c r="V39" s="97"/>
      <c r="W39" s="97"/>
      <c r="Y39" s="98"/>
      <c r="Z39" s="99"/>
      <c r="AA39" s="99"/>
      <c r="AB39" s="99"/>
      <c r="AC39" s="99"/>
      <c r="AD39" s="99"/>
      <c r="AE39" s="99"/>
      <c r="AF39" s="99"/>
      <c r="AG39" s="99"/>
      <c r="AH39" s="99"/>
      <c r="AM39" s="231" t="e">
        <f>IF(S15&lt;&gt;"",S15,"")</f>
        <v>#N/A</v>
      </c>
      <c r="AN39" s="232">
        <v>31</v>
      </c>
      <c r="AV39" s="234">
        <v>34</v>
      </c>
      <c r="AW39" s="234">
        <f t="shared" si="20"/>
        <v>414</v>
      </c>
      <c r="AX39" s="234" t="str">
        <f t="shared" si="20"/>
        <v xml:space="preserve">ترجمة تحريرية من والى العربية </v>
      </c>
      <c r="AY39" s="237">
        <f t="shared" si="21"/>
        <v>0</v>
      </c>
      <c r="AZ39" s="237" t="e">
        <f t="shared" si="21"/>
        <v>#N/A</v>
      </c>
      <c r="BA39" s="237"/>
      <c r="BB39" s="237"/>
      <c r="BC39" s="234"/>
      <c r="BD39" s="234"/>
      <c r="BE39" s="237"/>
    </row>
    <row r="40" spans="3:57" s="30" customFormat="1" ht="16.8" thickTop="1" thickBot="1" x14ac:dyDescent="0.3">
      <c r="C40" s="1" t="e">
        <f>IF(VLOOKUP($F$1,ورقة2!$A$3:$AF$2006,24,0)&lt;&gt;"",2,"")</f>
        <v>#N/A</v>
      </c>
      <c r="D40" s="145"/>
      <c r="E40" s="214"/>
      <c r="F40" s="214"/>
      <c r="G40" s="214"/>
      <c r="H40" s="214"/>
      <c r="I40" s="88"/>
      <c r="J40" s="3"/>
      <c r="K40" s="22"/>
      <c r="L40" s="3"/>
      <c r="M40" s="389"/>
      <c r="N40" s="389"/>
      <c r="P40" s="115"/>
      <c r="Q40" s="115"/>
      <c r="R40" s="115"/>
      <c r="S40" s="115"/>
      <c r="T40" s="96"/>
      <c r="U40" s="97"/>
      <c r="V40" s="97"/>
      <c r="W40" s="97"/>
      <c r="Y40" s="100"/>
      <c r="Z40" s="100"/>
      <c r="AA40" s="97"/>
      <c r="AB40" s="97"/>
      <c r="AC40" s="97"/>
      <c r="AD40" s="97"/>
      <c r="AF40" s="95"/>
      <c r="AG40" s="95"/>
      <c r="AH40" s="95"/>
      <c r="AM40" s="231" t="e">
        <f>IF(S16&lt;&gt;"",S16,"")</f>
        <v>#N/A</v>
      </c>
      <c r="AN40" s="232">
        <v>32</v>
      </c>
      <c r="AV40" s="234">
        <v>35</v>
      </c>
      <c r="AW40" s="234">
        <f t="shared" si="20"/>
        <v>415</v>
      </c>
      <c r="AX40" s="234" t="str">
        <f t="shared" si="20"/>
        <v>ترجمة فورية (1)(تدريب عملي )</v>
      </c>
      <c r="AY40" s="237">
        <f t="shared" si="21"/>
        <v>0</v>
      </c>
      <c r="AZ40" s="237" t="e">
        <f t="shared" si="21"/>
        <v>#N/A</v>
      </c>
      <c r="BA40" s="237"/>
      <c r="BB40" s="237"/>
      <c r="BC40" s="234"/>
      <c r="BD40" s="234"/>
      <c r="BE40" s="237"/>
    </row>
    <row r="41" spans="3:57" s="30" customFormat="1" ht="16.8" thickTop="1" thickBot="1" x14ac:dyDescent="0.3">
      <c r="C41" s="1" t="e">
        <f>IF(VLOOKUP($F$1,ورقة2!$A$3:$AF$2006,25,0)&lt;&gt;"",3,"")</f>
        <v>#N/A</v>
      </c>
      <c r="D41" s="214"/>
      <c r="E41" s="214"/>
      <c r="F41" s="215"/>
      <c r="G41" s="88"/>
      <c r="H41" s="88"/>
      <c r="I41" s="216"/>
      <c r="J41" s="23"/>
      <c r="K41" s="23"/>
      <c r="L41" s="23"/>
      <c r="M41" s="403"/>
      <c r="N41" s="378"/>
      <c r="O41" s="378"/>
      <c r="P41" s="378"/>
      <c r="Q41" s="378"/>
      <c r="R41" s="378"/>
      <c r="V41" s="390"/>
      <c r="W41" s="390"/>
      <c r="X41" s="390"/>
      <c r="AA41" s="391"/>
      <c r="AB41" s="391"/>
      <c r="AC41" s="391"/>
      <c r="AD41" s="391"/>
      <c r="AE41" s="391"/>
      <c r="AF41" s="391"/>
      <c r="AM41" s="231" t="e">
        <f>IF(S17&lt;&gt;"",S17,"")</f>
        <v>#N/A</v>
      </c>
      <c r="AN41" s="232">
        <v>33</v>
      </c>
      <c r="AV41" s="234">
        <v>36</v>
      </c>
      <c r="AW41" s="234">
        <f t="shared" ref="AW41:AX45" si="22">AC15</f>
        <v>421</v>
      </c>
      <c r="AX41" s="238" t="str">
        <f t="shared" si="22"/>
        <v>نصوص من الادب العربي المعاصر (2)</v>
      </c>
      <c r="AY41" s="237">
        <f t="shared" ref="AY41:AZ45" si="23">AG15</f>
        <v>0</v>
      </c>
      <c r="AZ41" s="237" t="e">
        <f t="shared" si="23"/>
        <v>#N/A</v>
      </c>
      <c r="BA41" s="237"/>
      <c r="BB41" s="237"/>
      <c r="BC41" s="238"/>
      <c r="BD41" s="238"/>
      <c r="BE41" s="237"/>
    </row>
    <row r="42" spans="3:57" s="30" customFormat="1" ht="18.600000000000001" thickTop="1" thickBot="1" x14ac:dyDescent="0.3">
      <c r="C42" s="1" t="e">
        <f>IF(VLOOKUP($F$1,ورقة2!$A$3:$AF$2006,26,0)&lt;&gt;"",4,"")</f>
        <v>#N/A</v>
      </c>
      <c r="D42" s="217"/>
      <c r="E42" s="214"/>
      <c r="F42" s="214"/>
      <c r="G42" s="214"/>
      <c r="H42" s="88"/>
      <c r="I42" s="216"/>
      <c r="J42" s="23"/>
      <c r="K42" s="23"/>
      <c r="L42" s="23"/>
      <c r="M42" s="388"/>
      <c r="N42" s="388"/>
      <c r="O42" s="388"/>
      <c r="P42" s="388"/>
      <c r="Q42" s="388"/>
      <c r="R42" s="388"/>
      <c r="S42" s="391"/>
      <c r="T42" s="391"/>
      <c r="U42" s="391"/>
      <c r="V42" s="388"/>
      <c r="W42" s="388"/>
      <c r="X42" s="388"/>
      <c r="Y42" s="388"/>
      <c r="Z42" s="388"/>
      <c r="AA42" s="388"/>
      <c r="AB42" s="388"/>
      <c r="AC42" s="388"/>
      <c r="AD42" s="388"/>
      <c r="AE42" s="388"/>
      <c r="AF42" s="388"/>
      <c r="AG42" s="101"/>
      <c r="AH42" s="101"/>
      <c r="AM42" s="231" t="e">
        <f>IF(S18&lt;&gt;"",S18,"")</f>
        <v>#N/A</v>
      </c>
      <c r="AN42" s="232">
        <v>34</v>
      </c>
      <c r="AV42" s="234">
        <v>37</v>
      </c>
      <c r="AW42" s="234">
        <f t="shared" si="22"/>
        <v>422</v>
      </c>
      <c r="AX42" s="238" t="str">
        <f t="shared" si="22"/>
        <v>المقال  ENG (2)</v>
      </c>
      <c r="AY42" s="237">
        <f t="shared" si="23"/>
        <v>0</v>
      </c>
      <c r="AZ42" s="237" t="e">
        <f t="shared" si="23"/>
        <v>#N/A</v>
      </c>
      <c r="BA42" s="237"/>
      <c r="BB42" s="237"/>
      <c r="BC42" s="238"/>
      <c r="BD42" s="238"/>
      <c r="BE42" s="237"/>
    </row>
    <row r="43" spans="3:57" s="30" customFormat="1" ht="18.600000000000001" thickTop="1" thickBot="1" x14ac:dyDescent="0.3">
      <c r="C43" s="1" t="e">
        <f>IF(VLOOKUP($F$1,ورقة2!$A$3:$AF$2006,27,0)&lt;&gt;"",5,"")</f>
        <v>#N/A</v>
      </c>
      <c r="D43" s="218"/>
      <c r="E43" s="218"/>
      <c r="F43" s="218"/>
      <c r="G43" s="218"/>
      <c r="H43" s="219"/>
      <c r="I43" s="217"/>
      <c r="J43" s="7"/>
      <c r="K43" s="7"/>
      <c r="L43" s="7"/>
      <c r="M43" s="5"/>
      <c r="N43" s="5"/>
      <c r="O43" s="24"/>
      <c r="P43" s="24"/>
      <c r="Q43" s="24"/>
      <c r="R43" s="24"/>
      <c r="AM43" s="231" t="e">
        <f>IF(S19&lt;&gt;"",S19,"")</f>
        <v>#N/A</v>
      </c>
      <c r="AN43" s="232">
        <v>35</v>
      </c>
      <c r="AV43" s="234">
        <v>38</v>
      </c>
      <c r="AW43" s="234">
        <f t="shared" si="22"/>
        <v>423</v>
      </c>
      <c r="AX43" s="238" t="str">
        <f t="shared" si="22"/>
        <v xml:space="preserve">مقدمة في تحليل النصوص بالإنكليزية </v>
      </c>
      <c r="AY43" s="237">
        <f t="shared" si="23"/>
        <v>0</v>
      </c>
      <c r="AZ43" s="237" t="e">
        <f t="shared" si="23"/>
        <v>#N/A</v>
      </c>
      <c r="BA43" s="237"/>
      <c r="BB43" s="237"/>
      <c r="BC43" s="238"/>
      <c r="BD43" s="238"/>
      <c r="BE43" s="237"/>
    </row>
    <row r="44" spans="3:57" s="30" customFormat="1" ht="16.8" thickTop="1" thickBot="1" x14ac:dyDescent="0.3">
      <c r="C44" s="1" t="e">
        <f>IF(VLOOKUP($F$1,ورقة2!$A$3:$AF$2006,28,0)&lt;&gt;"",6,"")</f>
        <v>#N/A</v>
      </c>
      <c r="D44" s="214"/>
      <c r="E44" s="214"/>
      <c r="F44" s="88"/>
      <c r="G44" s="88"/>
      <c r="H44" s="214"/>
      <c r="I44" s="214"/>
      <c r="J44" s="5"/>
      <c r="K44" s="5"/>
      <c r="L44" s="5"/>
      <c r="M44" s="5"/>
      <c r="N44" s="9"/>
      <c r="O44" s="24"/>
      <c r="P44" s="24"/>
      <c r="Q44" s="24"/>
      <c r="R44" s="24"/>
      <c r="AM44" s="231" t="e">
        <f>IF(AA15&lt;&gt;"",AA15,"")</f>
        <v>#N/A</v>
      </c>
      <c r="AN44" s="232">
        <v>36</v>
      </c>
      <c r="AV44" s="234">
        <v>39</v>
      </c>
      <c r="AW44" s="234">
        <f t="shared" si="22"/>
        <v>424</v>
      </c>
      <c r="AX44" s="238" t="str">
        <f t="shared" si="22"/>
        <v xml:space="preserve">ترجمة ادبية من والى العربية </v>
      </c>
      <c r="AY44" s="237">
        <f t="shared" si="23"/>
        <v>0</v>
      </c>
      <c r="AZ44" s="237" t="e">
        <f t="shared" si="23"/>
        <v>#N/A</v>
      </c>
      <c r="BA44" s="237"/>
      <c r="BB44" s="237"/>
      <c r="BC44" s="238"/>
      <c r="BD44" s="238"/>
      <c r="BE44" s="237"/>
    </row>
    <row r="45" spans="3:57" s="30" customFormat="1" ht="19.5" customHeight="1" thickTop="1" thickBot="1" x14ac:dyDescent="0.3">
      <c r="C45" s="1" t="e">
        <f>IF(VLOOKUP($F$1,ورقة2!$A$3:$AF$2006,29,0)&lt;&gt;"",7,"")</f>
        <v>#N/A</v>
      </c>
      <c r="I45" s="214"/>
      <c r="J45" s="5"/>
      <c r="K45" s="5"/>
      <c r="L45" s="5"/>
      <c r="M45" s="5"/>
      <c r="N45" s="6"/>
      <c r="O45" s="6"/>
      <c r="P45" s="10"/>
      <c r="Q45" s="10"/>
      <c r="R45" s="10"/>
      <c r="AM45" s="231" t="e">
        <f>IF(AA16&lt;&gt;"",AA16,"")</f>
        <v>#N/A</v>
      </c>
      <c r="AN45" s="232">
        <v>37</v>
      </c>
      <c r="AV45" s="234">
        <v>40</v>
      </c>
      <c r="AW45" s="234">
        <f t="shared" si="22"/>
        <v>425</v>
      </c>
      <c r="AX45" s="238" t="str">
        <f t="shared" si="22"/>
        <v>ترجمة فورية (2)(تدريب عملي )</v>
      </c>
      <c r="AY45" s="237">
        <f t="shared" si="23"/>
        <v>0</v>
      </c>
      <c r="AZ45" s="237" t="e">
        <f t="shared" si="23"/>
        <v>#N/A</v>
      </c>
      <c r="BA45" s="237"/>
      <c r="BB45" s="237"/>
      <c r="BC45" s="238"/>
      <c r="BD45" s="238"/>
      <c r="BE45" s="237"/>
    </row>
    <row r="46" spans="3:57" s="30" customFormat="1" ht="16.8" thickTop="1" thickBot="1" x14ac:dyDescent="0.3">
      <c r="C46" s="1" t="e">
        <f>IF(VLOOKUP($F$1,ورقة2!$A$3:$AX$2006,31,0)&lt;&gt;"",8,"")</f>
        <v>#N/A</v>
      </c>
      <c r="I46" s="49"/>
      <c r="AM46" s="231" t="e">
        <f>IF(AA17&lt;&gt;"",AA17,"")</f>
        <v>#N/A</v>
      </c>
      <c r="AN46" s="232">
        <v>38</v>
      </c>
      <c r="AV46" s="234"/>
      <c r="AW46" s="237"/>
      <c r="AX46" s="237"/>
      <c r="AY46" s="237"/>
      <c r="AZ46" s="237"/>
      <c r="BA46" s="235"/>
      <c r="BB46" s="237"/>
      <c r="BC46" s="237"/>
      <c r="BD46" s="237"/>
      <c r="BE46" s="237"/>
    </row>
    <row r="47" spans="3:57" s="30" customFormat="1" ht="16.8" thickTop="1" thickBot="1" x14ac:dyDescent="0.3">
      <c r="C47" s="1" t="e">
        <f>IF(VLOOKUP($F$1,ورقة2!$A$3:$AF$2006,32,0)&lt;&gt;"",9,"")</f>
        <v>#N/A</v>
      </c>
      <c r="I47" s="220"/>
      <c r="J47" s="25"/>
      <c r="K47" s="25"/>
      <c r="L47" s="25"/>
      <c r="M47" s="25"/>
      <c r="N47" s="25"/>
      <c r="O47" s="25"/>
      <c r="P47" s="25"/>
      <c r="Q47" s="25"/>
      <c r="R47" s="25"/>
      <c r="AM47" s="231" t="e">
        <f>IF(AA18&lt;&gt;"",AA18,"")</f>
        <v>#N/A</v>
      </c>
      <c r="AN47" s="232">
        <v>39</v>
      </c>
      <c r="AV47" s="234"/>
      <c r="AW47" s="234"/>
      <c r="AX47" s="239"/>
      <c r="AY47" s="237"/>
      <c r="AZ47" s="237"/>
      <c r="BA47" s="235"/>
      <c r="BB47" s="237"/>
      <c r="BC47" s="237"/>
      <c r="BD47" s="237"/>
      <c r="BE47" s="237"/>
    </row>
    <row r="48" spans="3:57" s="30" customFormat="1" ht="16.8" thickTop="1" thickBot="1" x14ac:dyDescent="0.3">
      <c r="C48" s="1" t="e">
        <f>IF(VLOOKUP($F$1,ورقة2!$A$3:$AX$2006,39,0)&lt;&gt;"",10,"")</f>
        <v>#N/A</v>
      </c>
      <c r="I48" s="220"/>
      <c r="J48" s="25"/>
      <c r="K48" s="25"/>
      <c r="L48" s="25"/>
      <c r="M48" s="25"/>
      <c r="N48" s="25"/>
      <c r="O48" s="25"/>
      <c r="P48" s="25"/>
      <c r="Q48" s="25"/>
      <c r="R48" s="25"/>
      <c r="AM48" s="231" t="e">
        <f>IF(AA19&lt;&gt;"",AA19,"")</f>
        <v>#N/A</v>
      </c>
      <c r="AN48" s="232">
        <v>40</v>
      </c>
      <c r="AV48" s="234"/>
      <c r="AW48" s="234"/>
      <c r="AX48" s="239"/>
      <c r="AY48" s="237"/>
      <c r="AZ48" s="237"/>
      <c r="BA48" s="235"/>
      <c r="BB48" s="237"/>
      <c r="BC48" s="237"/>
      <c r="BD48" s="237"/>
      <c r="BE48" s="237"/>
    </row>
    <row r="49" spans="3:57" s="30" customFormat="1" ht="18.600000000000001" thickTop="1" thickBot="1" x14ac:dyDescent="0.3">
      <c r="C49" s="1" t="e">
        <f>IF(VLOOKUP($F$1,ورقة2!$A$3:$AX$2006,40,0)&lt;&gt;"",11,"")</f>
        <v>#N/A</v>
      </c>
      <c r="I49" s="50"/>
      <c r="J49" s="12"/>
      <c r="K49" s="12"/>
      <c r="L49" s="7"/>
      <c r="M49" s="7"/>
      <c r="N49" s="12"/>
      <c r="O49" s="12"/>
      <c r="P49" s="11"/>
      <c r="Q49" s="11"/>
      <c r="R49" s="11"/>
      <c r="AM49" s="36"/>
      <c r="AN49"/>
      <c r="AV49" s="234"/>
      <c r="AW49" s="234"/>
      <c r="AX49" s="239"/>
      <c r="AY49" s="237"/>
      <c r="AZ49" s="237"/>
      <c r="BA49" s="235"/>
      <c r="BB49" s="237"/>
      <c r="BC49" s="237"/>
      <c r="BD49" s="237"/>
      <c r="BE49" s="237"/>
    </row>
    <row r="50" spans="3:57" s="30" customFormat="1" ht="16.8" thickTop="1" thickBot="1" x14ac:dyDescent="0.3">
      <c r="C50" s="1" t="e">
        <f>IF(VLOOKUP($F$1,ورقة2!$A$3:$AX$2006,41,0)&lt;&gt;"",12,"")</f>
        <v>#N/A</v>
      </c>
      <c r="I50" s="88"/>
      <c r="J50" s="3"/>
      <c r="K50" s="3"/>
      <c r="L50" s="3"/>
      <c r="M50" s="3"/>
      <c r="N50" s="3"/>
      <c r="O50" s="3"/>
      <c r="P50" s="12"/>
      <c r="Q50" s="12"/>
      <c r="R50" s="12"/>
      <c r="AM50" s="36"/>
      <c r="AN50"/>
      <c r="AV50" s="234"/>
      <c r="AW50" s="234"/>
      <c r="AX50" s="239"/>
      <c r="AY50" s="237"/>
      <c r="AZ50" s="237"/>
      <c r="BA50" s="235"/>
      <c r="BB50" s="237"/>
      <c r="BC50" s="237"/>
      <c r="BD50" s="237"/>
      <c r="BE50" s="237"/>
    </row>
    <row r="51" spans="3:57" s="30" customFormat="1" ht="21.75" customHeight="1" thickTop="1" x14ac:dyDescent="0.6">
      <c r="I51" s="222"/>
      <c r="J51" s="26"/>
      <c r="K51" s="26"/>
      <c r="L51" s="26"/>
      <c r="M51" s="26"/>
      <c r="N51" s="26"/>
      <c r="O51" s="26"/>
      <c r="P51" s="26"/>
      <c r="Q51" s="26"/>
      <c r="R51" s="26"/>
      <c r="AN51"/>
      <c r="AV51" s="234"/>
      <c r="AW51" s="234"/>
      <c r="AX51" s="239"/>
      <c r="AY51" s="237"/>
      <c r="AZ51" s="237"/>
      <c r="BA51" s="235"/>
      <c r="BB51" s="237"/>
      <c r="BC51" s="237"/>
      <c r="BD51" s="237"/>
      <c r="BE51" s="237"/>
    </row>
    <row r="52" spans="3:57" s="30" customFormat="1" ht="21.6" thickBot="1" x14ac:dyDescent="0.3">
      <c r="I52" s="223"/>
      <c r="J52" s="13"/>
      <c r="K52" s="13"/>
      <c r="L52" s="13"/>
      <c r="M52" s="13"/>
      <c r="N52" s="13"/>
      <c r="O52" s="7"/>
      <c r="P52" s="7"/>
      <c r="Q52" s="7"/>
      <c r="R52" s="7"/>
      <c r="AM52" s="36"/>
      <c r="AN52"/>
      <c r="AV52" s="234"/>
      <c r="AW52" s="234"/>
      <c r="AX52" s="239"/>
      <c r="AY52" s="237"/>
      <c r="AZ52" s="237"/>
      <c r="BA52" s="235"/>
      <c r="BB52" s="237"/>
      <c r="BC52" s="237"/>
      <c r="BD52" s="237"/>
      <c r="BE52" s="237"/>
    </row>
    <row r="53" spans="3:57" s="30" customFormat="1" ht="22.2" thickTop="1" thickBot="1" x14ac:dyDescent="0.3">
      <c r="I53" s="224"/>
      <c r="J53" s="14"/>
      <c r="K53" s="14"/>
      <c r="L53" s="14"/>
      <c r="M53" s="14"/>
      <c r="N53" s="14"/>
      <c r="O53" s="8"/>
      <c r="P53" s="8"/>
      <c r="Q53" s="8"/>
      <c r="R53" s="8"/>
      <c r="AM53" s="36"/>
      <c r="AN53"/>
      <c r="AV53" s="234"/>
      <c r="AW53" s="234"/>
      <c r="AX53" s="239"/>
      <c r="AY53" s="237"/>
      <c r="AZ53" s="237"/>
      <c r="BA53" s="235"/>
      <c r="BB53" s="237"/>
      <c r="BC53" s="237"/>
      <c r="BD53" s="237"/>
      <c r="BE53" s="237"/>
    </row>
    <row r="54" spans="3:57" s="30" customFormat="1" ht="22.2" thickTop="1" thickBot="1" x14ac:dyDescent="0.45">
      <c r="I54" s="2"/>
      <c r="J54" s="15"/>
      <c r="K54" s="15"/>
      <c r="L54" s="16"/>
      <c r="M54" s="17"/>
      <c r="N54" s="17"/>
      <c r="O54" s="18"/>
      <c r="P54" s="18"/>
      <c r="Q54" s="18"/>
      <c r="R54" s="18"/>
      <c r="AM54" s="36"/>
      <c r="AN54"/>
      <c r="AV54" s="234"/>
      <c r="AW54" s="237"/>
      <c r="AX54" s="240"/>
      <c r="AY54" s="237"/>
      <c r="AZ54" s="237"/>
      <c r="BA54" s="237"/>
      <c r="BB54" s="237"/>
      <c r="BC54" s="237"/>
      <c r="BD54" s="237"/>
      <c r="BE54" s="237"/>
    </row>
    <row r="55" spans="3:57" s="30" customFormat="1" ht="22.2" thickTop="1" thickBot="1" x14ac:dyDescent="0.45">
      <c r="H55" s="225"/>
      <c r="I55" s="2"/>
      <c r="J55" s="19"/>
      <c r="K55" s="19"/>
      <c r="L55" s="19"/>
      <c r="M55" s="19"/>
      <c r="N55" s="19"/>
      <c r="O55" s="3"/>
      <c r="P55" s="20"/>
      <c r="Q55" s="20"/>
      <c r="R55" s="20"/>
      <c r="AM55" s="36"/>
      <c r="AN55"/>
      <c r="AV55" s="237"/>
      <c r="AW55" s="237"/>
      <c r="AX55" s="240"/>
      <c r="AY55" s="237"/>
      <c r="AZ55" s="237"/>
      <c r="BA55" s="237"/>
      <c r="BB55" s="237"/>
      <c r="BC55" s="237"/>
      <c r="BD55" s="237"/>
      <c r="BE55" s="237"/>
    </row>
    <row r="56" spans="3:57" ht="22.2" thickTop="1" thickBot="1" x14ac:dyDescent="0.45">
      <c r="H56" s="2"/>
      <c r="I56" s="2"/>
      <c r="J56" s="19"/>
      <c r="K56" s="2"/>
      <c r="L56" s="2"/>
      <c r="M56" s="2"/>
      <c r="N56" s="2"/>
      <c r="O56" s="1"/>
      <c r="P56" s="1"/>
      <c r="Q56" s="1"/>
      <c r="R56" s="1"/>
      <c r="AM56" s="36"/>
      <c r="AV56" s="237"/>
      <c r="AW56" s="237"/>
      <c r="AX56" s="240"/>
      <c r="AY56" s="237"/>
      <c r="AZ56" s="237"/>
      <c r="BA56" s="237"/>
      <c r="BB56" s="237"/>
      <c r="BC56" s="237"/>
      <c r="BD56" s="237"/>
      <c r="BE56" s="237"/>
    </row>
    <row r="57" spans="3:57" ht="14.25" customHeight="1" thickTop="1" x14ac:dyDescent="0.25">
      <c r="C57" s="49">
        <v>1</v>
      </c>
      <c r="D57" s="49" t="s">
        <v>635</v>
      </c>
      <c r="E57" s="49"/>
      <c r="F57" s="219"/>
      <c r="G57" s="214"/>
      <c r="H57" s="49"/>
      <c r="I57" s="49"/>
      <c r="J57" s="30"/>
      <c r="AV57" s="237"/>
      <c r="AW57" s="237"/>
      <c r="AX57" s="240"/>
      <c r="AY57" s="237"/>
      <c r="AZ57" s="237"/>
      <c r="BA57" s="237"/>
      <c r="BB57" s="237"/>
      <c r="BC57" s="237"/>
      <c r="BD57" s="237"/>
      <c r="BE57" s="237"/>
    </row>
    <row r="58" spans="3:57" ht="14.25" customHeight="1" x14ac:dyDescent="0.25">
      <c r="C58" s="49">
        <v>2</v>
      </c>
      <c r="D58" s="49" t="s">
        <v>624</v>
      </c>
      <c r="E58" s="49"/>
      <c r="F58" s="49"/>
      <c r="G58" s="49"/>
      <c r="H58" s="49"/>
      <c r="I58" s="49"/>
    </row>
    <row r="59" spans="3:57" ht="14.25" customHeight="1" x14ac:dyDescent="0.25">
      <c r="C59" s="49">
        <v>3</v>
      </c>
      <c r="D59" s="49" t="s">
        <v>636</v>
      </c>
      <c r="E59" s="49"/>
      <c r="F59" s="220"/>
      <c r="G59" s="220"/>
    </row>
    <row r="60" spans="3:57" ht="14.25" customHeight="1" x14ac:dyDescent="0.25">
      <c r="C60" s="49">
        <v>4</v>
      </c>
      <c r="D60" s="49" t="s">
        <v>643</v>
      </c>
      <c r="E60" s="49"/>
      <c r="F60" s="220"/>
      <c r="G60" s="220"/>
    </row>
    <row r="61" spans="3:57" ht="14.25" customHeight="1" x14ac:dyDescent="0.25">
      <c r="C61" s="49">
        <v>5</v>
      </c>
      <c r="D61" s="49" t="s">
        <v>637</v>
      </c>
      <c r="E61" s="49"/>
      <c r="F61" s="221"/>
      <c r="G61" s="221"/>
    </row>
    <row r="62" spans="3:57" ht="14.25" customHeight="1" x14ac:dyDescent="0.25">
      <c r="C62" s="49">
        <v>6</v>
      </c>
      <c r="D62" s="49" t="s">
        <v>740</v>
      </c>
      <c r="E62" s="50"/>
      <c r="F62" s="50"/>
      <c r="G62" s="50"/>
    </row>
    <row r="63" spans="3:57" ht="14.25" customHeight="1" x14ac:dyDescent="0.6">
      <c r="C63" s="49">
        <v>7</v>
      </c>
      <c r="D63" s="49" t="s">
        <v>840</v>
      </c>
      <c r="E63" s="50"/>
      <c r="F63" s="50"/>
      <c r="G63" s="222"/>
    </row>
    <row r="64" spans="3:57" ht="14.25" customHeight="1" x14ac:dyDescent="0.25">
      <c r="C64" s="223">
        <v>8</v>
      </c>
      <c r="D64" s="223" t="s">
        <v>1223</v>
      </c>
      <c r="E64" s="223"/>
      <c r="F64" s="223"/>
      <c r="G64" s="223"/>
    </row>
    <row r="65" spans="3:7" ht="14.25" customHeight="1" x14ac:dyDescent="0.25">
      <c r="C65" s="224">
        <v>9</v>
      </c>
      <c r="D65" s="223" t="s">
        <v>1514</v>
      </c>
      <c r="E65" s="223"/>
      <c r="F65" s="224"/>
      <c r="G65" s="224"/>
    </row>
    <row r="66" spans="3:7" ht="14.25" customHeight="1" x14ac:dyDescent="0.4">
      <c r="C66" s="2">
        <v>10</v>
      </c>
      <c r="D66" s="223" t="s">
        <v>1538</v>
      </c>
      <c r="E66" s="2"/>
      <c r="F66" s="2"/>
      <c r="G66" s="2"/>
    </row>
    <row r="67" spans="3:7" ht="14.25" customHeight="1" x14ac:dyDescent="0.25">
      <c r="C67">
        <v>11</v>
      </c>
      <c r="D67" s="223" t="s">
        <v>1774</v>
      </c>
    </row>
    <row r="68" spans="3:7" ht="14.25" customHeight="1" x14ac:dyDescent="0.25">
      <c r="C68">
        <v>12</v>
      </c>
      <c r="D68" s="223" t="s">
        <v>4245</v>
      </c>
    </row>
  </sheetData>
  <sheetProtection algorithmName="SHA-512" hashValue="QBXAs8pRYC8sxXMqu6pffTPw6V4EUn2tdT3/e+LbRLBGz4Zdi1fW2/yXC3bT5E0wP8eFxcEF+AXc7K4gX7F3Lg==" saltValue="ONSGCcEJUc1ItNYu/fFPLA==" spinCount="100000" sheet="1" selectLockedCells="1"/>
  <mergeCells count="155">
    <mergeCell ref="AI1:AJ1"/>
    <mergeCell ref="Y2:AA2"/>
    <mergeCell ref="AC2:AD2"/>
    <mergeCell ref="AI2:AJ2"/>
    <mergeCell ref="Y3:AA3"/>
    <mergeCell ref="AI3:AJ3"/>
    <mergeCell ref="Y4:AA4"/>
    <mergeCell ref="AF4:AJ4"/>
    <mergeCell ref="I1:K1"/>
    <mergeCell ref="M1:O1"/>
    <mergeCell ref="V1:W1"/>
    <mergeCell ref="AF1:AH1"/>
    <mergeCell ref="AC1:AD1"/>
    <mergeCell ref="V2:W2"/>
    <mergeCell ref="R1:U1"/>
    <mergeCell ref="P2:Q2"/>
    <mergeCell ref="P1:Q1"/>
    <mergeCell ref="R2:U2"/>
    <mergeCell ref="AC3:AD3"/>
    <mergeCell ref="Y1:AA1"/>
    <mergeCell ref="F1:H1"/>
    <mergeCell ref="AC7:AH7"/>
    <mergeCell ref="AC4:AD4"/>
    <mergeCell ref="AC5:AD5"/>
    <mergeCell ref="AF3:AH3"/>
    <mergeCell ref="M4:O4"/>
    <mergeCell ref="P4:Q4"/>
    <mergeCell ref="R4:U4"/>
    <mergeCell ref="V4:W4"/>
    <mergeCell ref="D5:F5"/>
    <mergeCell ref="AF2:AH2"/>
    <mergeCell ref="I2:K2"/>
    <mergeCell ref="D1:E1"/>
    <mergeCell ref="C3:E3"/>
    <mergeCell ref="F3:H3"/>
    <mergeCell ref="D2:E2"/>
    <mergeCell ref="F2:H2"/>
    <mergeCell ref="R3:U3"/>
    <mergeCell ref="V3:W3"/>
    <mergeCell ref="M2:O2"/>
    <mergeCell ref="V5:W5"/>
    <mergeCell ref="Y5:AA5"/>
    <mergeCell ref="D25:I25"/>
    <mergeCell ref="E19:H19"/>
    <mergeCell ref="N8:P8"/>
    <mergeCell ref="N9:P9"/>
    <mergeCell ref="P3:Q3"/>
    <mergeCell ref="N10:P10"/>
    <mergeCell ref="I3:K3"/>
    <mergeCell ref="M3:O3"/>
    <mergeCell ref="E8:H8"/>
    <mergeCell ref="E9:H9"/>
    <mergeCell ref="C6:R6"/>
    <mergeCell ref="C7:J7"/>
    <mergeCell ref="M7:R7"/>
    <mergeCell ref="G5:O5"/>
    <mergeCell ref="P5:Q5"/>
    <mergeCell ref="R5:U5"/>
    <mergeCell ref="U7:Z7"/>
    <mergeCell ref="D4:E4"/>
    <mergeCell ref="F4:H4"/>
    <mergeCell ref="I4:K4"/>
    <mergeCell ref="N15:P15"/>
    <mergeCell ref="N16:P16"/>
    <mergeCell ref="C14:R14"/>
    <mergeCell ref="E11:H11"/>
    <mergeCell ref="E12:H12"/>
    <mergeCell ref="N11:P11"/>
    <mergeCell ref="V8:X8"/>
    <mergeCell ref="U6:AH6"/>
    <mergeCell ref="V18:X18"/>
    <mergeCell ref="V15:X15"/>
    <mergeCell ref="AD15:AF15"/>
    <mergeCell ref="AD9:AF9"/>
    <mergeCell ref="E10:H10"/>
    <mergeCell ref="N12:P12"/>
    <mergeCell ref="E17:H17"/>
    <mergeCell ref="N17:P17"/>
    <mergeCell ref="E16:H16"/>
    <mergeCell ref="AD8:AF8"/>
    <mergeCell ref="E18:H18"/>
    <mergeCell ref="E15:H15"/>
    <mergeCell ref="N18:P18"/>
    <mergeCell ref="S42:U42"/>
    <mergeCell ref="D29:I29"/>
    <mergeCell ref="D31:I31"/>
    <mergeCell ref="O27:R27"/>
    <mergeCell ref="O28:R28"/>
    <mergeCell ref="O29:R29"/>
    <mergeCell ref="D27:I27"/>
    <mergeCell ref="T29:V29"/>
    <mergeCell ref="AI9:AK9"/>
    <mergeCell ref="AI10:AK11"/>
    <mergeCell ref="V11:X11"/>
    <mergeCell ref="V12:X12"/>
    <mergeCell ref="T14:AH14"/>
    <mergeCell ref="V9:X9"/>
    <mergeCell ref="AI12:AK18"/>
    <mergeCell ref="AD11:AF11"/>
    <mergeCell ref="V16:X16"/>
    <mergeCell ref="AD18:AF18"/>
    <mergeCell ref="AD10:AF10"/>
    <mergeCell ref="AD12:AF12"/>
    <mergeCell ref="AD16:AF16"/>
    <mergeCell ref="AD17:AF17"/>
    <mergeCell ref="V10:X10"/>
    <mergeCell ref="V17:X17"/>
    <mergeCell ref="T28:V28"/>
    <mergeCell ref="W28:Y28"/>
    <mergeCell ref="Z28:AG28"/>
    <mergeCell ref="D30:I30"/>
    <mergeCell ref="AA42:AF42"/>
    <mergeCell ref="M40:N40"/>
    <mergeCell ref="M38:N38"/>
    <mergeCell ref="L26:N26"/>
    <mergeCell ref="V41:X41"/>
    <mergeCell ref="AA41:AF41"/>
    <mergeCell ref="Z26:AD26"/>
    <mergeCell ref="O26:R26"/>
    <mergeCell ref="V42:X42"/>
    <mergeCell ref="Y42:Z42"/>
    <mergeCell ref="W29:Y29"/>
    <mergeCell ref="Z29:AC29"/>
    <mergeCell ref="AD29:AG29"/>
    <mergeCell ref="W25:Y27"/>
    <mergeCell ref="T25:V27"/>
    <mergeCell ref="M41:R41"/>
    <mergeCell ref="AE25:AG25"/>
    <mergeCell ref="L25:N25"/>
    <mergeCell ref="L29:N29"/>
    <mergeCell ref="M42:R42"/>
    <mergeCell ref="D36:I36"/>
    <mergeCell ref="D35:I35"/>
    <mergeCell ref="D34:I34"/>
    <mergeCell ref="D33:I33"/>
    <mergeCell ref="AD19:AF19"/>
    <mergeCell ref="D26:I26"/>
    <mergeCell ref="M39:N39"/>
    <mergeCell ref="Z25:AD25"/>
    <mergeCell ref="Z27:AD27"/>
    <mergeCell ref="L27:N27"/>
    <mergeCell ref="L28:N28"/>
    <mergeCell ref="V19:X19"/>
    <mergeCell ref="N19:P19"/>
    <mergeCell ref="O25:R25"/>
    <mergeCell ref="D32:I32"/>
    <mergeCell ref="D28:I28"/>
    <mergeCell ref="AE26:AG26"/>
    <mergeCell ref="L31:AH31"/>
    <mergeCell ref="L30:Q30"/>
    <mergeCell ref="R30:T30"/>
    <mergeCell ref="U30:W30"/>
    <mergeCell ref="X30:Y30"/>
    <mergeCell ref="Z30:AE30"/>
    <mergeCell ref="AE27:AG27"/>
  </mergeCells>
  <conditionalFormatting sqref="C6:R6">
    <cfRule type="expression" dxfId="75" priority="3">
      <formula>$A$6=TRUE</formula>
    </cfRule>
    <cfRule type="expression" dxfId="74" priority="15">
      <formula>$F$2="مستنفذ"</formula>
    </cfRule>
  </conditionalFormatting>
  <conditionalFormatting sqref="C6:AK6">
    <cfRule type="expression" dxfId="73" priority="5">
      <formula>$F$2="معاقب"</formula>
    </cfRule>
  </conditionalFormatting>
  <conditionalFormatting sqref="K7:M13 U7:U13 AA7:AC13 C7:C19 S7:T19 D8:E13 I8:J13 N8:N13 Q8:R13 V8:V13 Y8:Z13 AD8:AD13 AG8:AH13 F13:H13 O13:P13 W13:X13 AE13:AF13 D15:E19 I15:N19 Q15:R19 U15:V19 Y15:AD19 AG15:AH19">
    <cfRule type="expression" dxfId="72" priority="4">
      <formula>$F$2="معاقب"</formula>
    </cfRule>
  </conditionalFormatting>
  <conditionalFormatting sqref="K7:M13 U7:U13 AA7:AC13 T7:T25 C7:C43 S7:S43 D8:E13 I8:J13 N8:N13 Q8:R13 V8:V13 Y8:Z13 AD8:AD13 AG8:AH13 F13:H13 O13:P13 W13:X13 AE13:AF13 M15:N24 U15:V24 Y15:Y24 AA15:AD24 AG15:AG24 Q15:R40 D15:E43 I15:L43 Z15:Z43 AH15:AH43 X20:X24 AF20:AF24 W20:W25 AE20:AE27 O20:P40 F20:H43 T28:T43 W28:W43 AD29:AD43 N30:N40 M30:M43 U30:V43 X30:Y43 AA30:AC43 AE30:AG43 N42:R43">
    <cfRule type="expression" dxfId="71" priority="2">
      <formula>$A$6=TRUE</formula>
    </cfRule>
  </conditionalFormatting>
  <conditionalFormatting sqref="U6:AH6">
    <cfRule type="expression" dxfId="70" priority="1">
      <formula>$A$6=TRUE</formula>
    </cfRule>
  </conditionalFormatting>
  <conditionalFormatting sqref="V6:Z6 AD6:AH6 T6:U7 AA6:AC7 K7:M7 C7:C19 I8:L12 Q8:R12 Y8:AB12 AG8:AH12 L8:L13 T8:T19 D13:R13 U13:AH13 I15:L19 Q15:R19 Y15:AB19 AG15:AH19 G20:J20 O20:R20 W20:Z20 AE20:AH20">
    <cfRule type="expression" dxfId="69" priority="9">
      <formula>$F$2="مستنفذ"</formula>
    </cfRule>
  </conditionalFormatting>
  <dataValidations count="4">
    <dataValidation type="list" allowBlank="1" showInputMessage="1" showErrorMessage="1" sqref="W28" xr:uid="{00000000-0002-0000-0200-000000000000}">
      <formula1>$BD$4:$BD$5</formula1>
    </dataValidation>
    <dataValidation type="list" allowBlank="1" showInputMessage="1" showErrorMessage="1" sqref="G5:O5" xr:uid="{00000000-0002-0000-0200-000001000000}">
      <formula1>$AP$1:$AP$9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G8:AG12 I8 I10:I12 I15:I19 Q15:Q19 Q8:Q12 Y8:Y12 Y15:Y19 AG15:AG19" xr:uid="{00000000-0002-0000-0200-000002000000}">
      <formula1>AND($AL$2=0,$AH$29&lt;=14,I8=1)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I9" xr:uid="{00000000-0002-0000-0200-000003000000}">
      <formula1>AND($AH$29&lt;=14,I9=1)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Q44"/>
  <sheetViews>
    <sheetView rightToLeft="1" zoomScale="90" zoomScaleNormal="90" workbookViewId="0">
      <selection activeCell="AN4" sqref="AN4"/>
    </sheetView>
  </sheetViews>
  <sheetFormatPr defaultColWidth="9" defaultRowHeight="13.2" x14ac:dyDescent="0.25"/>
  <cols>
    <col min="1" max="1" width="2.09765625" style="127" customWidth="1"/>
    <col min="2" max="2" width="5.09765625" style="127" customWidth="1"/>
    <col min="3" max="3" width="5.69921875" style="127" bestFit="1" customWidth="1"/>
    <col min="4" max="4" width="4.09765625" style="127" customWidth="1"/>
    <col min="5" max="5" width="8" style="127" customWidth="1"/>
    <col min="6" max="6" width="7.09765625" style="127" customWidth="1"/>
    <col min="7" max="7" width="4.69921875" style="127" customWidth="1"/>
    <col min="8" max="9" width="5.09765625" style="127" customWidth="1"/>
    <col min="10" max="10" width="9.8984375" style="127" bestFit="1" customWidth="1"/>
    <col min="11" max="11" width="5.8984375" style="127" customWidth="1"/>
    <col min="12" max="12" width="3.09765625" style="127" customWidth="1"/>
    <col min="13" max="13" width="7.09765625" style="127" customWidth="1"/>
    <col min="14" max="14" width="8.09765625" style="127" customWidth="1"/>
    <col min="15" max="15" width="7.09765625" style="127" customWidth="1"/>
    <col min="16" max="16" width="5.09765625" style="127" customWidth="1"/>
    <col min="17" max="17" width="4.69921875" style="127" customWidth="1"/>
    <col min="18" max="18" width="7.8984375" style="127" customWidth="1"/>
    <col min="19" max="19" width="9" style="127" hidden="1" customWidth="1"/>
    <col min="20" max="20" width="6.69921875" style="127" hidden="1" customWidth="1"/>
    <col min="21" max="21" width="8.09765625" style="127" hidden="1" customWidth="1"/>
    <col min="22" max="22" width="3.09765625" style="127" hidden="1" customWidth="1"/>
    <col min="23" max="23" width="8.8984375" style="127" hidden="1" customWidth="1"/>
    <col min="24" max="24" width="3.09765625" style="127" hidden="1" customWidth="1"/>
    <col min="25" max="25" width="5.69921875" style="127" hidden="1" customWidth="1"/>
    <col min="26" max="28" width="8.8984375" style="127" hidden="1" customWidth="1"/>
    <col min="29" max="34" width="12.09765625" style="127" hidden="1" customWidth="1"/>
    <col min="35" max="35" width="12.09765625" style="227" hidden="1" customWidth="1"/>
    <col min="36" max="36" width="8.8984375" style="127" hidden="1" customWidth="1"/>
    <col min="37" max="42" width="8.8984375" style="127" customWidth="1"/>
    <col min="43" max="43" width="57.09765625" style="127" hidden="1" customWidth="1"/>
    <col min="44" max="44" width="9" style="127" customWidth="1"/>
    <col min="45" max="16384" width="9" style="127"/>
  </cols>
  <sheetData>
    <row r="1" spans="2:43" ht="14.4" thickTop="1" thickBot="1" x14ac:dyDescent="0.3">
      <c r="B1" s="495">
        <f ca="1">NOW()</f>
        <v>45867.452342592595</v>
      </c>
      <c r="C1" s="495"/>
      <c r="D1" s="495"/>
      <c r="E1" s="495"/>
      <c r="F1" s="465" t="s">
        <v>1772</v>
      </c>
      <c r="G1" s="465"/>
      <c r="H1" s="465"/>
      <c r="I1" s="465"/>
      <c r="J1" s="465"/>
      <c r="K1" s="465"/>
      <c r="L1" s="465"/>
      <c r="M1" s="465"/>
      <c r="N1" s="465"/>
      <c r="O1" s="465"/>
      <c r="P1" s="465"/>
      <c r="Q1" s="465"/>
      <c r="R1" s="465"/>
      <c r="T1" s="128" t="b">
        <f>IF(AND(I12="A",H12=1),35000,IF(OR(I12="ج",I12="ر1",I12="ر2"),IF(H12=1,IF(OR($E$22=$AQ$8,$E$22=$AQ$9),0,IF($E$22=$AQ$2,IF(I12="ج",4000,IF(I12="ر1",5200,IF(I12="ر2",6000,""))),IF(OR($E$22=$AQ$3,$E$22=$AQ$7),IF(I12="ج",2500,IF(I12="ر1",3250,IF(I12="ر2",3750,""))),IF($E$22=$AQ$4,500,IF(OR($E$22=$AQ$1,$E$22=$AQ$5,$E$22=$AQ$6),IF(I12="ج",4000,IF(I12="ر1",5500,IF(I12="ر2",6500,""))),IF(I12="ج",5000,IF(I12="ر1",6500,IF(I12="ر2",7500,"")))))))))))</f>
        <v>0</v>
      </c>
      <c r="AC1" s="129"/>
      <c r="AD1" s="487" t="str">
        <f>IF(AJ1&gt;0,"يجب عليك ادخال البيانات المطلوبة أدناه بالمعلومات الصحيحة في صفحة إدخال البيانات لتتمكن من طباعة استمارة المقررات بشكل صحيح","")</f>
        <v/>
      </c>
      <c r="AE1" s="488"/>
      <c r="AF1" s="488"/>
      <c r="AG1" s="488"/>
      <c r="AH1" s="489"/>
      <c r="AI1" s="226"/>
      <c r="AJ1" s="157">
        <v>0</v>
      </c>
      <c r="AQ1" s="131" t="s">
        <v>208</v>
      </c>
    </row>
    <row r="2" spans="2:43" ht="17.25" customHeight="1" thickTop="1" thickBot="1" x14ac:dyDescent="0.3">
      <c r="B2" s="496" t="s">
        <v>676</v>
      </c>
      <c r="C2" s="497"/>
      <c r="D2" s="498">
        <f>'اختيار المقررات'!F1</f>
        <v>0</v>
      </c>
      <c r="E2" s="498"/>
      <c r="F2" s="483" t="s">
        <v>3</v>
      </c>
      <c r="G2" s="483"/>
      <c r="H2" s="499" t="str">
        <f>'اختيار المقررات'!M1</f>
        <v/>
      </c>
      <c r="I2" s="499"/>
      <c r="J2" s="499"/>
      <c r="K2" s="483" t="s">
        <v>4</v>
      </c>
      <c r="L2" s="483"/>
      <c r="M2" s="467" t="e">
        <f>'اختيار المقررات'!R1</f>
        <v>#N/A</v>
      </c>
      <c r="N2" s="467"/>
      <c r="O2" s="150" t="s">
        <v>5</v>
      </c>
      <c r="P2" s="467" t="e">
        <f>'اختيار المقررات'!X1</f>
        <v>#N/A</v>
      </c>
      <c r="Q2" s="467"/>
      <c r="R2" s="468"/>
      <c r="T2" s="128" t="b">
        <f>IF(AND(I13="A",H13=1),35000,IF(OR(I13="ج",I13="ر1",I13="ر2"),IF(H13=1,IF(OR($E$22=$AQ$8,$E$22=$AQ$9),0,IF($E$22=$AQ$2,IF(I13="ج",4000,IF(I13="ر1",5200,IF(I13="ر2",6000,""))),IF(OR($E$22=$AQ$3,$E$22=$AQ$7),IF(I13="ج",2500,IF(I13="ر1",3250,IF(I13="ر2",3750,""))),IF($E$22=$AQ$4,500,IF(OR($E$22=$AQ$1,$E$22=$AQ$5,$E$22=$AQ$6),IF(I13="ج",4000,IF(I13="ر1",5500,IF(I13="ر2",6500,""))),IF(I13="ج",5000,IF(I13="ر1",6500,IF(I13="ر2",7500,"")))))))))))</f>
        <v>0</v>
      </c>
      <c r="AC2" s="129"/>
      <c r="AD2" s="490"/>
      <c r="AE2" s="491"/>
      <c r="AF2" s="491"/>
      <c r="AG2" s="491"/>
      <c r="AH2" s="492"/>
      <c r="AI2" s="229" t="s">
        <v>1773</v>
      </c>
      <c r="AQ2" s="132" t="s">
        <v>209</v>
      </c>
    </row>
    <row r="3" spans="2:43" ht="18.75" customHeight="1" thickTop="1" thickBot="1" x14ac:dyDescent="0.3">
      <c r="B3" s="473" t="s">
        <v>677</v>
      </c>
      <c r="C3" s="459"/>
      <c r="D3" s="460" t="e">
        <f>'اختيار المقررات'!F2</f>
        <v>#N/A</v>
      </c>
      <c r="E3" s="460"/>
      <c r="F3" s="469"/>
      <c r="G3" s="469"/>
      <c r="H3" s="470"/>
      <c r="I3" s="470"/>
      <c r="J3" s="469"/>
      <c r="K3" s="469"/>
      <c r="L3" s="469"/>
      <c r="M3" s="152"/>
      <c r="N3" s="460"/>
      <c r="O3" s="460"/>
      <c r="P3" s="460"/>
      <c r="Q3" s="484"/>
      <c r="R3" s="485"/>
      <c r="X3" s="127">
        <v>1</v>
      </c>
      <c r="Y3" s="127" t="e">
        <f>IF(Z3&lt;&gt;"",X3,"")</f>
        <v>#N/A</v>
      </c>
      <c r="Z3" s="127" t="e">
        <f>IF(LEN(M2)&lt;2,K2,"")</f>
        <v>#N/A</v>
      </c>
      <c r="AA3" s="127" t="str">
        <f>IFERROR(SMALL($Y$3:$Y$22,X3),"")</f>
        <v/>
      </c>
      <c r="AC3" s="130"/>
      <c r="AD3" s="130"/>
      <c r="AE3" s="493" t="str">
        <f>IFERROR(VLOOKUP(AA3,$X$3:$Z$22,3,0),"")</f>
        <v/>
      </c>
      <c r="AF3" s="493"/>
      <c r="AG3" s="493"/>
      <c r="AH3" s="130"/>
      <c r="AI3" s="228"/>
      <c r="AQ3" s="132" t="s">
        <v>45</v>
      </c>
    </row>
    <row r="4" spans="2:43" ht="14.4" thickTop="1" thickBot="1" x14ac:dyDescent="0.3">
      <c r="B4" s="473" t="s">
        <v>678</v>
      </c>
      <c r="C4" s="459"/>
      <c r="D4" s="469" t="str">
        <f>'اختيار المقررات'!F3</f>
        <v/>
      </c>
      <c r="E4" s="469"/>
      <c r="F4" s="466" t="s">
        <v>679</v>
      </c>
      <c r="G4" s="466"/>
      <c r="H4" s="494" t="e">
        <f>'اختيار المقررات'!AC1</f>
        <v>#N/A</v>
      </c>
      <c r="I4" s="494"/>
      <c r="J4" s="153" t="s">
        <v>680</v>
      </c>
      <c r="K4" s="469" t="e">
        <f>'اختيار المقررات'!AF1</f>
        <v>#N/A</v>
      </c>
      <c r="L4" s="469"/>
      <c r="M4" s="469"/>
      <c r="N4" s="460"/>
      <c r="O4" s="460"/>
      <c r="P4" s="460"/>
      <c r="Q4" s="470"/>
      <c r="R4" s="486"/>
      <c r="X4" s="127">
        <v>2</v>
      </c>
      <c r="Y4" s="127" t="e">
        <f t="shared" ref="Y4:Y22" si="0">IF(Z4&lt;&gt;"",X4,"")</f>
        <v>#N/A</v>
      </c>
      <c r="Z4" s="127" t="e">
        <f>IF(LEN(P2)&lt;2,O2,"")</f>
        <v>#N/A</v>
      </c>
      <c r="AA4" s="127" t="str">
        <f t="shared" ref="AA4:AA21" si="1">IFERROR(SMALL($Y$3:$Y$22,X4),"")</f>
        <v/>
      </c>
      <c r="AC4" s="130"/>
      <c r="AD4" s="130"/>
      <c r="AE4" s="493" t="str">
        <f t="shared" ref="AE4:AE22" si="2">IFERROR(VLOOKUP(AA4,$X$3:$Z$22,3,0),"")</f>
        <v/>
      </c>
      <c r="AF4" s="493"/>
      <c r="AG4" s="493"/>
      <c r="AH4" s="130"/>
      <c r="AQ4" s="133" t="s">
        <v>57</v>
      </c>
    </row>
    <row r="5" spans="2:43" ht="15.75" customHeight="1" thickTop="1" thickBot="1" x14ac:dyDescent="0.3">
      <c r="B5" s="473" t="s">
        <v>681</v>
      </c>
      <c r="C5" s="459"/>
      <c r="D5" s="469" t="str">
        <f>'اختيار المقررات'!M3</f>
        <v/>
      </c>
      <c r="E5" s="469"/>
      <c r="F5" s="459" t="s">
        <v>682</v>
      </c>
      <c r="G5" s="459"/>
      <c r="H5" s="460">
        <f>'اختيار المقررات'!R3</f>
        <v>0</v>
      </c>
      <c r="I5" s="460"/>
      <c r="J5" s="153" t="s">
        <v>683</v>
      </c>
      <c r="K5" s="460" t="str">
        <f>'اختيار المقررات'!AC3</f>
        <v>غير سوري</v>
      </c>
      <c r="L5" s="460"/>
      <c r="M5" s="460"/>
      <c r="N5" s="459" t="s">
        <v>684</v>
      </c>
      <c r="O5" s="459"/>
      <c r="P5" s="469" t="str">
        <f>'اختيار المقررات'!X3</f>
        <v>غير سوري</v>
      </c>
      <c r="Q5" s="469"/>
      <c r="R5" s="474"/>
      <c r="X5" s="127">
        <v>3</v>
      </c>
      <c r="Y5" s="127">
        <f t="shared" si="0"/>
        <v>3</v>
      </c>
      <c r="Z5" s="127">
        <f>IF(LEN(N3)&lt;2,Q3,"")</f>
        <v>0</v>
      </c>
      <c r="AA5" s="127" t="str">
        <f t="shared" si="1"/>
        <v/>
      </c>
      <c r="AC5" s="130"/>
      <c r="AD5" s="130"/>
      <c r="AE5" s="493" t="str">
        <f t="shared" si="2"/>
        <v/>
      </c>
      <c r="AF5" s="493"/>
      <c r="AG5" s="493"/>
      <c r="AH5" s="130"/>
      <c r="AQ5" s="132" t="s">
        <v>619</v>
      </c>
    </row>
    <row r="6" spans="2:43" ht="15.75" customHeight="1" thickTop="1" thickBot="1" x14ac:dyDescent="0.3">
      <c r="B6" s="477" t="s">
        <v>685</v>
      </c>
      <c r="C6" s="466"/>
      <c r="D6" s="469" t="str">
        <f>'اختيار المقررات'!AF3</f>
        <v>لايوجد</v>
      </c>
      <c r="E6" s="469"/>
      <c r="F6" s="466" t="s">
        <v>686</v>
      </c>
      <c r="G6" s="466"/>
      <c r="H6" s="469" t="e">
        <f>'اختيار المقررات'!F4</f>
        <v>#N/A</v>
      </c>
      <c r="I6" s="469"/>
      <c r="J6" s="151" t="s">
        <v>687</v>
      </c>
      <c r="K6" s="460" t="e">
        <f>'اختيار المقررات'!R4</f>
        <v>#N/A</v>
      </c>
      <c r="L6" s="460"/>
      <c r="M6" s="460"/>
      <c r="N6" s="466" t="s">
        <v>688</v>
      </c>
      <c r="O6" s="466"/>
      <c r="P6" s="469" t="e">
        <f>'اختيار المقررات'!M4</f>
        <v>#N/A</v>
      </c>
      <c r="Q6" s="469"/>
      <c r="R6" s="474"/>
      <c r="X6" s="127">
        <v>4</v>
      </c>
      <c r="Y6" s="127">
        <f t="shared" si="0"/>
        <v>4</v>
      </c>
      <c r="Z6" s="127">
        <f>IF(LEN(J3)&lt;2,M3,"")</f>
        <v>0</v>
      </c>
      <c r="AA6" s="127" t="str">
        <f t="shared" si="1"/>
        <v/>
      </c>
      <c r="AC6" s="130"/>
      <c r="AD6" s="130"/>
      <c r="AE6" s="493" t="str">
        <f t="shared" si="2"/>
        <v/>
      </c>
      <c r="AF6" s="493"/>
      <c r="AG6" s="493"/>
      <c r="AH6" s="130"/>
      <c r="AQ6" s="132" t="s">
        <v>620</v>
      </c>
    </row>
    <row r="7" spans="2:43" ht="15" customHeight="1" thickTop="1" thickBot="1" x14ac:dyDescent="0.3">
      <c r="B7" s="475" t="s">
        <v>689</v>
      </c>
      <c r="C7" s="476"/>
      <c r="D7" s="478">
        <f>'اختيار المقررات'!X4</f>
        <v>0</v>
      </c>
      <c r="E7" s="479"/>
      <c r="F7" s="476" t="s">
        <v>690</v>
      </c>
      <c r="G7" s="476"/>
      <c r="H7" s="480">
        <f>'اختيار المقررات'!AC4</f>
        <v>0</v>
      </c>
      <c r="I7" s="481"/>
      <c r="J7" s="154" t="s">
        <v>203</v>
      </c>
      <c r="K7" s="479">
        <f>'اختيار المقررات'!AF4</f>
        <v>0</v>
      </c>
      <c r="L7" s="479"/>
      <c r="M7" s="479"/>
      <c r="N7" s="479"/>
      <c r="O7" s="479"/>
      <c r="P7" s="479"/>
      <c r="Q7" s="479"/>
      <c r="R7" s="482"/>
      <c r="X7" s="127">
        <v>5</v>
      </c>
      <c r="Y7" s="127">
        <f t="shared" si="0"/>
        <v>5</v>
      </c>
      <c r="Z7" s="127">
        <f>IF(LEN(F3)&lt;2,H3,"")</f>
        <v>0</v>
      </c>
      <c r="AA7" s="127" t="str">
        <f t="shared" si="1"/>
        <v/>
      </c>
      <c r="AC7" s="130"/>
      <c r="AD7" s="130"/>
      <c r="AE7" s="493" t="str">
        <f t="shared" si="2"/>
        <v/>
      </c>
      <c r="AF7" s="493"/>
      <c r="AG7" s="493"/>
      <c r="AH7" s="130"/>
      <c r="AQ7" s="132" t="s">
        <v>210</v>
      </c>
    </row>
    <row r="8" spans="2:43" ht="19.95" customHeight="1" thickTop="1" thickBot="1" x14ac:dyDescent="0.3">
      <c r="B8" s="471" t="e">
        <f>IF('اختيار المقررات'!F2="مستنفذ",'اختيار المقررات'!C6,IF(AD1&lt;&gt;"",AD1,AI2))</f>
        <v>#N/A</v>
      </c>
      <c r="C8" s="471"/>
      <c r="D8" s="471"/>
      <c r="E8" s="471"/>
      <c r="F8" s="471"/>
      <c r="G8" s="471"/>
      <c r="H8" s="471"/>
      <c r="I8" s="471"/>
      <c r="J8" s="471"/>
      <c r="K8" s="471"/>
      <c r="L8" s="471"/>
      <c r="M8" s="471"/>
      <c r="N8" s="471"/>
      <c r="O8" s="471"/>
      <c r="P8" s="471"/>
      <c r="Q8" s="471"/>
      <c r="R8" s="471"/>
      <c r="X8" s="127">
        <v>6</v>
      </c>
      <c r="Y8" s="127">
        <f>IF(Z8&lt;&gt;"",X8,"")</f>
        <v>6</v>
      </c>
      <c r="Z8" s="127" t="str">
        <f>IF(LEN(D4)&lt;2,B4,"")</f>
        <v>الجنس:</v>
      </c>
      <c r="AA8" s="127" t="str">
        <f t="shared" si="1"/>
        <v/>
      </c>
      <c r="AC8" s="130"/>
      <c r="AD8" s="130"/>
      <c r="AE8" s="493" t="str">
        <f t="shared" si="2"/>
        <v/>
      </c>
      <c r="AF8" s="493"/>
      <c r="AG8" s="493"/>
      <c r="AH8" s="130"/>
      <c r="AQ8" s="132" t="s">
        <v>8</v>
      </c>
    </row>
    <row r="9" spans="2:43" ht="19.95" customHeight="1" thickTop="1" thickBot="1" x14ac:dyDescent="0.3">
      <c r="B9" s="472"/>
      <c r="C9" s="472"/>
      <c r="D9" s="472"/>
      <c r="E9" s="472"/>
      <c r="F9" s="472"/>
      <c r="G9" s="472"/>
      <c r="H9" s="472"/>
      <c r="I9" s="472"/>
      <c r="J9" s="472"/>
      <c r="K9" s="472"/>
      <c r="L9" s="472"/>
      <c r="M9" s="472"/>
      <c r="N9" s="472"/>
      <c r="O9" s="472"/>
      <c r="P9" s="472"/>
      <c r="Q9" s="472"/>
      <c r="R9" s="472"/>
      <c r="S9" s="133"/>
      <c r="T9" s="133"/>
      <c r="U9" s="133"/>
      <c r="X9" s="127">
        <v>7</v>
      </c>
      <c r="Y9" s="127" t="e">
        <f t="shared" si="0"/>
        <v>#N/A</v>
      </c>
      <c r="Z9" s="127" t="e">
        <f>IF(LEN(H4)&lt;2,F4,"")</f>
        <v>#N/A</v>
      </c>
      <c r="AA9" s="127" t="str">
        <f t="shared" si="1"/>
        <v/>
      </c>
      <c r="AC9" s="130"/>
      <c r="AD9" s="130"/>
      <c r="AE9" s="493" t="str">
        <f t="shared" si="2"/>
        <v/>
      </c>
      <c r="AF9" s="493"/>
      <c r="AG9" s="493"/>
      <c r="AH9" s="130"/>
      <c r="AQ9" s="127" t="s">
        <v>15</v>
      </c>
    </row>
    <row r="10" spans="2:43" ht="19.95" customHeight="1" thickTop="1" thickBot="1" x14ac:dyDescent="0.3">
      <c r="B10" s="472"/>
      <c r="C10" s="472"/>
      <c r="D10" s="472"/>
      <c r="E10" s="472"/>
      <c r="F10" s="472"/>
      <c r="G10" s="472"/>
      <c r="H10" s="472"/>
      <c r="I10" s="472"/>
      <c r="J10" s="472"/>
      <c r="K10" s="472"/>
      <c r="L10" s="472"/>
      <c r="M10" s="472"/>
      <c r="N10" s="472"/>
      <c r="O10" s="472"/>
      <c r="P10" s="472"/>
      <c r="Q10" s="472"/>
      <c r="R10" s="472"/>
      <c r="S10" s="133"/>
      <c r="T10" s="133"/>
      <c r="U10" s="133"/>
      <c r="X10" s="127">
        <v>8</v>
      </c>
      <c r="Y10" s="127" t="e">
        <f t="shared" si="0"/>
        <v>#N/A</v>
      </c>
      <c r="Z10" s="127" t="e">
        <f>IF(LEN(K4)&lt;2,J4,"")</f>
        <v>#N/A</v>
      </c>
      <c r="AA10" s="127" t="str">
        <f t="shared" si="1"/>
        <v/>
      </c>
      <c r="AC10" s="130"/>
      <c r="AD10" s="130"/>
      <c r="AE10" s="493" t="str">
        <f t="shared" si="2"/>
        <v/>
      </c>
      <c r="AF10" s="493"/>
      <c r="AG10" s="493"/>
      <c r="AH10" s="130"/>
    </row>
    <row r="11" spans="2:43" ht="24" customHeight="1" thickTop="1" thickBot="1" x14ac:dyDescent="0.3">
      <c r="B11" s="134"/>
      <c r="C11" s="126" t="s">
        <v>28</v>
      </c>
      <c r="D11" s="462" t="s">
        <v>29</v>
      </c>
      <c r="E11" s="463"/>
      <c r="F11" s="463"/>
      <c r="G11" s="464"/>
      <c r="H11" s="136"/>
      <c r="I11" s="137"/>
      <c r="J11" s="134"/>
      <c r="K11" s="135" t="s">
        <v>28</v>
      </c>
      <c r="L11" s="462" t="s">
        <v>29</v>
      </c>
      <c r="M11" s="463"/>
      <c r="N11" s="463"/>
      <c r="O11" s="464"/>
      <c r="P11" s="136"/>
      <c r="Q11" s="138"/>
      <c r="R11" s="139"/>
      <c r="S11" s="140"/>
      <c r="T11" s="140"/>
      <c r="U11" s="141"/>
      <c r="V11" s="127" t="str">
        <f>IFERROR(SMALL('اختيار المقررات'!$AM$8:$AM$56,'اختيار المقررات'!AN8),"")</f>
        <v/>
      </c>
      <c r="X11" s="127">
        <v>9</v>
      </c>
      <c r="Y11" s="127">
        <f t="shared" si="0"/>
        <v>9</v>
      </c>
      <c r="Z11" s="127">
        <f>IF(LEN(N4)&lt;2,Q4,"")</f>
        <v>0</v>
      </c>
      <c r="AA11" s="127" t="str">
        <f t="shared" si="1"/>
        <v/>
      </c>
      <c r="AC11" s="130"/>
      <c r="AD11" s="130"/>
      <c r="AE11" s="493" t="str">
        <f t="shared" si="2"/>
        <v/>
      </c>
      <c r="AF11" s="493"/>
      <c r="AG11" s="493"/>
      <c r="AH11" s="130"/>
    </row>
    <row r="12" spans="2:43" ht="15.6" customHeight="1" thickTop="1" thickBot="1" x14ac:dyDescent="0.3">
      <c r="B12" s="142" t="str">
        <f t="shared" ref="B12:B18" si="3">IF($AJ$1&gt;0,"",V11)</f>
        <v/>
      </c>
      <c r="C12" s="158" t="str">
        <f>IFERROR(VLOOKUP(B12,'اختيار المقررات'!AV5:BQ53,2,0),"")</f>
        <v/>
      </c>
      <c r="D12" s="461" t="str">
        <f>IFERROR(VLOOKUP(B12,'اختيار المقررات'!AV5:BQ53,3,0),"")</f>
        <v/>
      </c>
      <c r="E12" s="461"/>
      <c r="F12" s="461"/>
      <c r="G12" s="461"/>
      <c r="H12" s="143" t="str">
        <f>IFERROR(VLOOKUP(B12,'اختيار المقررات'!AV5:BQ53,4,0),"")</f>
        <v/>
      </c>
      <c r="I12" s="144" t="str">
        <f>IFERROR(VLOOKUP(B12,'اختيار المقررات'!AV5:BQ53,5,0),"")</f>
        <v/>
      </c>
      <c r="J12" s="142" t="str">
        <f>IF($AJ$1&gt;0,"",V18)</f>
        <v/>
      </c>
      <c r="K12" s="158" t="str">
        <f>IFERROR(VLOOKUP(J12,'اختيار المقررات'!AV5:BQ53,2,0),"")</f>
        <v/>
      </c>
      <c r="L12" s="461" t="str">
        <f>IFERROR(VLOOKUP(J12,'اختيار المقررات'!AV5:BQ53,3,0),"")</f>
        <v/>
      </c>
      <c r="M12" s="461"/>
      <c r="N12" s="461"/>
      <c r="O12" s="461"/>
      <c r="P12" s="143" t="str">
        <f>IFERROR(VLOOKUP(J12,'اختيار المقررات'!AV5:BQ53,4,0),"")</f>
        <v/>
      </c>
      <c r="Q12" s="144" t="str">
        <f>IFERROR(VLOOKUP(J12,'اختيار المقررات'!AV5:BQ53,5,0),"")</f>
        <v/>
      </c>
      <c r="R12" s="145"/>
      <c r="T12" s="146"/>
      <c r="V12" s="127" t="str">
        <f>IFERROR(SMALL('اختيار المقررات'!$AM$8:$AM$56,'اختيار المقررات'!AN9),"")</f>
        <v/>
      </c>
      <c r="X12" s="127">
        <v>10</v>
      </c>
      <c r="Y12" s="127">
        <f t="shared" si="0"/>
        <v>10</v>
      </c>
      <c r="Z12" s="127" t="str">
        <f>IF(LEN(D5)&lt;2,B5,"")</f>
        <v>الجنسية:</v>
      </c>
      <c r="AA12" s="127" t="str">
        <f t="shared" si="1"/>
        <v/>
      </c>
      <c r="AC12" s="130"/>
      <c r="AD12" s="130"/>
      <c r="AE12" s="493" t="str">
        <f t="shared" si="2"/>
        <v/>
      </c>
      <c r="AF12" s="493"/>
      <c r="AG12" s="493"/>
      <c r="AH12" s="130"/>
    </row>
    <row r="13" spans="2:43" ht="15.6" customHeight="1" thickTop="1" thickBot="1" x14ac:dyDescent="0.3">
      <c r="B13" s="142" t="str">
        <f t="shared" si="3"/>
        <v/>
      </c>
      <c r="C13" s="158" t="str">
        <f>IFERROR(VLOOKUP(B13,'اختيار المقررات'!AV6:BQ54,2,0),"")</f>
        <v/>
      </c>
      <c r="D13" s="461" t="str">
        <f>IFERROR(VLOOKUP(B13,'اختيار المقررات'!AV6:BQ54,3,0),"")</f>
        <v/>
      </c>
      <c r="E13" s="461"/>
      <c r="F13" s="461"/>
      <c r="G13" s="461"/>
      <c r="H13" s="143" t="str">
        <f>IFERROR(VLOOKUP(B13,'اختيار المقررات'!AV6:BQ54,4,0),"")</f>
        <v/>
      </c>
      <c r="I13" s="144" t="str">
        <f>IFERROR(VLOOKUP(B13,'اختيار المقررات'!AV6:BQ54,5,0),"")</f>
        <v/>
      </c>
      <c r="J13" s="142" t="str">
        <f t="shared" ref="J13:J18" si="4">IF($AJ$1&gt;0,"",V19)</f>
        <v/>
      </c>
      <c r="K13" s="158" t="str">
        <f>IFERROR(VLOOKUP(J13,'اختيار المقررات'!AV6:BQ54,2,0),"")</f>
        <v/>
      </c>
      <c r="L13" s="461" t="str">
        <f>IFERROR(VLOOKUP(J13,'اختيار المقررات'!AV6:BQ54,3,0),"")</f>
        <v/>
      </c>
      <c r="M13" s="461"/>
      <c r="N13" s="461"/>
      <c r="O13" s="461"/>
      <c r="P13" s="143" t="str">
        <f>IFERROR(VLOOKUP(J13,'اختيار المقررات'!AV6:BQ54,4,0),"")</f>
        <v/>
      </c>
      <c r="Q13" s="144" t="str">
        <f>IFERROR(VLOOKUP(J13,'اختيار المقررات'!AV6:BQ54,5,0),"")</f>
        <v/>
      </c>
      <c r="R13" s="145"/>
      <c r="S13" s="146"/>
      <c r="T13" s="146"/>
      <c r="U13" s="134"/>
      <c r="V13" s="127" t="str">
        <f>IFERROR(SMALL('اختيار المقررات'!$AM$8:$AM$56,'اختيار المقررات'!AN10),"")</f>
        <v/>
      </c>
      <c r="X13" s="127">
        <v>11</v>
      </c>
      <c r="Y13" s="127">
        <f t="shared" si="0"/>
        <v>11</v>
      </c>
      <c r="Z13" s="127" t="str">
        <f>IF(LEN(H5)&lt;2,F5,"")</f>
        <v>الرقم الوطني:</v>
      </c>
      <c r="AA13" s="127" t="str">
        <f t="shared" si="1"/>
        <v/>
      </c>
      <c r="AC13" s="130"/>
      <c r="AD13" s="130"/>
      <c r="AE13" s="493" t="str">
        <f t="shared" si="2"/>
        <v/>
      </c>
      <c r="AF13" s="493"/>
      <c r="AG13" s="493"/>
      <c r="AH13" s="130"/>
    </row>
    <row r="14" spans="2:43" ht="15.6" customHeight="1" thickTop="1" thickBot="1" x14ac:dyDescent="0.3">
      <c r="B14" s="142" t="str">
        <f t="shared" si="3"/>
        <v/>
      </c>
      <c r="C14" s="158" t="str">
        <f>IFERROR(VLOOKUP(B14,'اختيار المقررات'!AV7:BQ55,2,0),"")</f>
        <v/>
      </c>
      <c r="D14" s="461" t="str">
        <f>IFERROR(VLOOKUP(B14,'اختيار المقررات'!AV7:BQ55,3,0),"")</f>
        <v/>
      </c>
      <c r="E14" s="461"/>
      <c r="F14" s="461"/>
      <c r="G14" s="461"/>
      <c r="H14" s="143" t="str">
        <f>IFERROR(VLOOKUP(B14,'اختيار المقررات'!AV7:BQ55,4,0),"")</f>
        <v/>
      </c>
      <c r="I14" s="144" t="str">
        <f>IFERROR(VLOOKUP(B14,'اختيار المقررات'!AV7:BQ55,5,0),"")</f>
        <v/>
      </c>
      <c r="J14" s="142" t="str">
        <f t="shared" si="4"/>
        <v/>
      </c>
      <c r="K14" s="158" t="str">
        <f>IFERROR(VLOOKUP(J14,'اختيار المقررات'!AV7:BQ55,2,0),"")</f>
        <v/>
      </c>
      <c r="L14" s="461" t="str">
        <f>IFERROR(VLOOKUP(J14,'اختيار المقررات'!AV7:BQ55,3,0),"")</f>
        <v/>
      </c>
      <c r="M14" s="461"/>
      <c r="N14" s="461"/>
      <c r="O14" s="461"/>
      <c r="P14" s="143" t="str">
        <f>IFERROR(VLOOKUP(J14,'اختيار المقررات'!AV7:BQ55,4,0),"")</f>
        <v/>
      </c>
      <c r="Q14" s="144" t="str">
        <f>IFERROR(VLOOKUP(J14,'اختيار المقررات'!AV7:BQ55,5,0),"")</f>
        <v/>
      </c>
      <c r="R14" s="145"/>
      <c r="S14" s="146"/>
      <c r="T14" s="146"/>
      <c r="U14" s="134"/>
      <c r="V14" s="127" t="str">
        <f>IFERROR(SMALL('اختيار المقررات'!$AM$8:$AM$56,'اختيار المقررات'!AN11),"")</f>
        <v/>
      </c>
      <c r="X14" s="127">
        <v>12</v>
      </c>
      <c r="Y14" s="127" t="str">
        <f t="shared" si="0"/>
        <v/>
      </c>
      <c r="Z14" s="127" t="str">
        <f>IF(LEN(K5)&lt;2,J5,"")</f>
        <v/>
      </c>
      <c r="AA14" s="127" t="str">
        <f t="shared" si="1"/>
        <v/>
      </c>
      <c r="AC14" s="130"/>
      <c r="AD14" s="130"/>
      <c r="AE14" s="493" t="str">
        <f t="shared" si="2"/>
        <v/>
      </c>
      <c r="AF14" s="493"/>
      <c r="AG14" s="493"/>
      <c r="AH14" s="130"/>
    </row>
    <row r="15" spans="2:43" ht="15.6" customHeight="1" thickTop="1" thickBot="1" x14ac:dyDescent="0.3">
      <c r="B15" s="142" t="str">
        <f t="shared" si="3"/>
        <v/>
      </c>
      <c r="C15" s="158" t="str">
        <f>IFERROR(VLOOKUP(B15,'اختيار المقررات'!AV8:BQ56,2,0),"")</f>
        <v/>
      </c>
      <c r="D15" s="461" t="str">
        <f>IFERROR(VLOOKUP(B15,'اختيار المقررات'!AV8:BQ56,3,0),"")</f>
        <v/>
      </c>
      <c r="E15" s="461"/>
      <c r="F15" s="461"/>
      <c r="G15" s="461"/>
      <c r="H15" s="143" t="str">
        <f>IFERROR(VLOOKUP(B15,'اختيار المقررات'!AV8:BQ56,4,0),"")</f>
        <v/>
      </c>
      <c r="I15" s="144" t="str">
        <f>IFERROR(VLOOKUP(B15,'اختيار المقررات'!AV8:BQ56,5,0),"")</f>
        <v/>
      </c>
      <c r="J15" s="142" t="str">
        <f t="shared" si="4"/>
        <v/>
      </c>
      <c r="K15" s="158" t="str">
        <f>IFERROR(VLOOKUP(J15,'اختيار المقررات'!AV8:BQ56,2,0),"")</f>
        <v/>
      </c>
      <c r="L15" s="461" t="str">
        <f>IFERROR(VLOOKUP(J15,'اختيار المقررات'!AV8:BQ56,3,0),"")</f>
        <v/>
      </c>
      <c r="M15" s="461"/>
      <c r="N15" s="461"/>
      <c r="O15" s="461"/>
      <c r="P15" s="143" t="str">
        <f>IFERROR(VLOOKUP(J15,'اختيار المقررات'!AV8:BQ56,4,0),"")</f>
        <v/>
      </c>
      <c r="Q15" s="144" t="str">
        <f>IFERROR(VLOOKUP(J15,'اختيار المقررات'!AV8:BQ56,5,0),"")</f>
        <v/>
      </c>
      <c r="R15" s="145"/>
      <c r="S15" s="146"/>
      <c r="T15" s="146"/>
      <c r="U15" s="134"/>
      <c r="V15" s="127" t="str">
        <f>IFERROR(SMALL('اختيار المقررات'!$AM$8:$AM$56,'اختيار المقررات'!AN12),"")</f>
        <v/>
      </c>
      <c r="X15" s="127">
        <v>13</v>
      </c>
      <c r="Y15" s="127" t="str">
        <f t="shared" si="0"/>
        <v/>
      </c>
      <c r="Z15" s="127" t="str">
        <f>IF(LEN(P5)&lt;2,N5,"")</f>
        <v/>
      </c>
      <c r="AA15" s="127" t="str">
        <f t="shared" si="1"/>
        <v/>
      </c>
      <c r="AC15" s="130"/>
      <c r="AD15" s="130"/>
      <c r="AE15" s="493" t="str">
        <f t="shared" si="2"/>
        <v/>
      </c>
      <c r="AF15" s="493"/>
      <c r="AG15" s="493"/>
      <c r="AH15" s="130"/>
    </row>
    <row r="16" spans="2:43" ht="15.6" customHeight="1" thickTop="1" thickBot="1" x14ac:dyDescent="0.3">
      <c r="B16" s="142" t="str">
        <f t="shared" si="3"/>
        <v/>
      </c>
      <c r="C16" s="158" t="str">
        <f>IFERROR(VLOOKUP(B16,'اختيار المقررات'!AV9:BQ57,2,0),"")</f>
        <v/>
      </c>
      <c r="D16" s="461" t="str">
        <f>IFERROR(VLOOKUP(B16,'اختيار المقررات'!AV9:BQ57,3,0),"")</f>
        <v/>
      </c>
      <c r="E16" s="461"/>
      <c r="F16" s="461"/>
      <c r="G16" s="461"/>
      <c r="H16" s="143" t="str">
        <f>IFERROR(VLOOKUP(B16,'اختيار المقررات'!AV9:BQ57,4,0),"")</f>
        <v/>
      </c>
      <c r="I16" s="144" t="str">
        <f>IFERROR(VLOOKUP(B16,'اختيار المقررات'!AV9:BQ57,5,0),"")</f>
        <v/>
      </c>
      <c r="J16" s="142" t="str">
        <f t="shared" si="4"/>
        <v/>
      </c>
      <c r="K16" s="158" t="str">
        <f>IFERROR(VLOOKUP(J16,'اختيار المقررات'!AV9:BQ57,2,0),"")</f>
        <v/>
      </c>
      <c r="L16" s="461" t="str">
        <f>IFERROR(VLOOKUP(J16,'اختيار المقررات'!AV9:BQ57,3,0),"")</f>
        <v/>
      </c>
      <c r="M16" s="461"/>
      <c r="N16" s="461"/>
      <c r="O16" s="461"/>
      <c r="P16" s="143" t="str">
        <f>IFERROR(VLOOKUP(J16,'اختيار المقررات'!AV9:BQ57,4,0),"")</f>
        <v/>
      </c>
      <c r="Q16" s="144" t="str">
        <f>IFERROR(VLOOKUP(J16,'اختيار المقررات'!AV9:BQ57,5,0),"")</f>
        <v/>
      </c>
      <c r="R16" s="145"/>
      <c r="S16" s="146"/>
      <c r="T16" s="146"/>
      <c r="U16" s="134"/>
      <c r="V16" s="127" t="str">
        <f>IFERROR(SMALL('اختيار المقررات'!$AM$8:$AM$56,'اختيار المقررات'!AN13),"")</f>
        <v/>
      </c>
      <c r="X16" s="127">
        <v>14</v>
      </c>
      <c r="Y16" s="127" t="str">
        <f t="shared" si="0"/>
        <v/>
      </c>
      <c r="Z16" s="127" t="str">
        <f>IF(LEN(D6)&lt;2,B6,"")</f>
        <v/>
      </c>
      <c r="AA16" s="127" t="str">
        <f t="shared" si="1"/>
        <v/>
      </c>
      <c r="AC16" s="130"/>
      <c r="AD16" s="130"/>
      <c r="AE16" s="493" t="str">
        <f t="shared" si="2"/>
        <v/>
      </c>
      <c r="AF16" s="493"/>
      <c r="AG16" s="493"/>
      <c r="AH16" s="130"/>
    </row>
    <row r="17" spans="2:34" ht="15.6" customHeight="1" thickTop="1" thickBot="1" x14ac:dyDescent="0.3">
      <c r="B17" s="142" t="str">
        <f t="shared" si="3"/>
        <v/>
      </c>
      <c r="C17" s="158" t="str">
        <f>IFERROR(VLOOKUP(B17,'اختيار المقررات'!AV10:BQ58,2,0),"")</f>
        <v/>
      </c>
      <c r="D17" s="461" t="str">
        <f>IFERROR(VLOOKUP(B17,'اختيار المقررات'!AV10:BQ58,3,0),"")</f>
        <v/>
      </c>
      <c r="E17" s="461"/>
      <c r="F17" s="461"/>
      <c r="G17" s="461"/>
      <c r="H17" s="143" t="str">
        <f>IFERROR(VLOOKUP(B17,'اختيار المقررات'!AV10:BQ58,4,0),"")</f>
        <v/>
      </c>
      <c r="I17" s="144" t="str">
        <f>IFERROR(VLOOKUP(B17,'اختيار المقررات'!AV10:BQ58,5,0),"")</f>
        <v/>
      </c>
      <c r="J17" s="142" t="str">
        <f t="shared" si="4"/>
        <v/>
      </c>
      <c r="K17" s="158" t="str">
        <f>IFERROR(VLOOKUP(J17,'اختيار المقررات'!AV10:BQ58,2,0),"")</f>
        <v/>
      </c>
      <c r="L17" s="461" t="str">
        <f>IFERROR(VLOOKUP(J17,'اختيار المقررات'!AV10:BQ58,3,0),"")</f>
        <v/>
      </c>
      <c r="M17" s="461"/>
      <c r="N17" s="461"/>
      <c r="O17" s="461"/>
      <c r="P17" s="143" t="str">
        <f>IFERROR(VLOOKUP(J17,'اختيار المقررات'!AV10:BQ58,4,0),"")</f>
        <v/>
      </c>
      <c r="Q17" s="144" t="str">
        <f>IFERROR(VLOOKUP(J17,'اختيار المقررات'!AV10:BQ58,5,0),"")</f>
        <v/>
      </c>
      <c r="R17" s="145"/>
      <c r="S17" s="146"/>
      <c r="T17" s="146"/>
      <c r="U17" s="134"/>
      <c r="V17" s="127" t="str">
        <f>IFERROR(SMALL('اختيار المقررات'!$AM$8:$AM$56,'اختيار المقررات'!AN14),"")</f>
        <v/>
      </c>
      <c r="X17" s="127">
        <v>15</v>
      </c>
      <c r="Y17" s="127" t="e">
        <f t="shared" si="0"/>
        <v>#N/A</v>
      </c>
      <c r="Z17" s="127" t="e">
        <f>IF(LEN(H6)&lt;2,F6,"")</f>
        <v>#N/A</v>
      </c>
      <c r="AA17" s="127" t="str">
        <f t="shared" si="1"/>
        <v/>
      </c>
      <c r="AC17" s="130"/>
      <c r="AD17" s="130"/>
      <c r="AE17" s="493" t="str">
        <f t="shared" si="2"/>
        <v/>
      </c>
      <c r="AF17" s="493"/>
      <c r="AG17" s="493"/>
      <c r="AH17" s="130"/>
    </row>
    <row r="18" spans="2:34" ht="15.6" customHeight="1" thickTop="1" thickBot="1" x14ac:dyDescent="0.3">
      <c r="B18" s="142" t="str">
        <f t="shared" si="3"/>
        <v/>
      </c>
      <c r="C18" s="158" t="str">
        <f>IFERROR(VLOOKUP(B18,'اختيار المقررات'!AV11:BQ59,2,0),"")</f>
        <v/>
      </c>
      <c r="D18" s="461" t="str">
        <f>IFERROR(VLOOKUP(B18,'اختيار المقررات'!AV11:BQ59,3,0),"")</f>
        <v/>
      </c>
      <c r="E18" s="461"/>
      <c r="F18" s="461"/>
      <c r="G18" s="461"/>
      <c r="H18" s="143" t="str">
        <f>IFERROR(VLOOKUP(B18,'اختيار المقررات'!AV11:BQ59,4,0),"")</f>
        <v/>
      </c>
      <c r="I18" s="144" t="str">
        <f>IFERROR(VLOOKUP(B18,'اختيار المقررات'!AV11:BQ59,5,0),"")</f>
        <v/>
      </c>
      <c r="J18" s="142" t="str">
        <f t="shared" si="4"/>
        <v/>
      </c>
      <c r="K18" s="158" t="str">
        <f>IFERROR(VLOOKUP(J18,'اختيار المقررات'!AV11:BQ59,2,0),"")</f>
        <v/>
      </c>
      <c r="L18" s="461" t="str">
        <f>IFERROR(VLOOKUP(J18,'اختيار المقررات'!AV11:BQ59,3,0),"")</f>
        <v/>
      </c>
      <c r="M18" s="461"/>
      <c r="N18" s="461"/>
      <c r="O18" s="461"/>
      <c r="P18" s="143" t="str">
        <f>IFERROR(VLOOKUP(J18,'اختيار المقررات'!AV11:BQ59,4,0),"")</f>
        <v/>
      </c>
      <c r="Q18" s="144" t="str">
        <f>IFERROR(VLOOKUP(J18,'اختيار المقررات'!AV11:BQ59,5,0),"")</f>
        <v/>
      </c>
      <c r="R18" s="145"/>
      <c r="S18" s="146"/>
      <c r="T18" s="146"/>
      <c r="U18" s="134"/>
      <c r="V18" s="127" t="str">
        <f>IFERROR(SMALL('اختيار المقررات'!$AM$8:$AM$56,'اختيار المقررات'!AN15),"")</f>
        <v/>
      </c>
      <c r="X18" s="127">
        <v>16</v>
      </c>
      <c r="Y18" s="127" t="e">
        <f t="shared" si="0"/>
        <v>#N/A</v>
      </c>
      <c r="Z18" s="127" t="e">
        <f>IF(LEN(K6)&lt;2,J6,"")</f>
        <v>#N/A</v>
      </c>
      <c r="AA18" s="127" t="str">
        <f t="shared" si="1"/>
        <v/>
      </c>
      <c r="AC18" s="130"/>
      <c r="AD18" s="130"/>
      <c r="AE18" s="493" t="str">
        <f t="shared" si="2"/>
        <v/>
      </c>
      <c r="AF18" s="493"/>
      <c r="AG18" s="493"/>
      <c r="AH18" s="130"/>
    </row>
    <row r="19" spans="2:34" ht="15.6" customHeight="1" thickTop="1" thickBot="1" x14ac:dyDescent="0.3">
      <c r="B19" s="501" t="e">
        <f>'إدخال البيانات'!A2</f>
        <v>#N/A</v>
      </c>
      <c r="C19" s="501"/>
      <c r="D19" s="501"/>
      <c r="E19" s="501"/>
      <c r="F19" s="501"/>
      <c r="G19" s="501"/>
      <c r="H19" s="501"/>
      <c r="I19" s="501"/>
      <c r="J19" s="501"/>
      <c r="K19" s="501"/>
      <c r="L19" s="501"/>
      <c r="M19" s="501"/>
      <c r="N19" s="501"/>
      <c r="O19" s="501"/>
      <c r="P19" s="501"/>
      <c r="Q19" s="501"/>
      <c r="R19" s="501"/>
      <c r="S19" s="146"/>
      <c r="T19" s="146"/>
      <c r="U19" s="134"/>
      <c r="V19" s="127" t="str">
        <f>IFERROR(SMALL('اختيار المقررات'!$AM$8:$AM$56,'اختيار المقررات'!AN16),"")</f>
        <v/>
      </c>
      <c r="X19" s="127">
        <v>17</v>
      </c>
      <c r="Y19" s="127" t="e">
        <f t="shared" si="0"/>
        <v>#N/A</v>
      </c>
      <c r="Z19" s="127" t="e">
        <f>IF(LEN(P6)&lt;2,N6,"")</f>
        <v>#N/A</v>
      </c>
      <c r="AA19" s="127" t="str">
        <f t="shared" si="1"/>
        <v/>
      </c>
      <c r="AC19" s="130"/>
      <c r="AD19" s="130"/>
      <c r="AE19" s="493" t="str">
        <f t="shared" si="2"/>
        <v/>
      </c>
      <c r="AF19" s="493"/>
      <c r="AG19" s="493"/>
      <c r="AH19" s="130"/>
    </row>
    <row r="20" spans="2:34" ht="15.6" customHeight="1" thickTop="1" thickBot="1" x14ac:dyDescent="0.3">
      <c r="B20" s="502"/>
      <c r="C20" s="502"/>
      <c r="D20" s="502"/>
      <c r="E20" s="502"/>
      <c r="F20" s="502"/>
      <c r="G20" s="502"/>
      <c r="H20" s="502"/>
      <c r="I20" s="502"/>
      <c r="J20" s="502"/>
      <c r="K20" s="502"/>
      <c r="L20" s="502"/>
      <c r="M20" s="502"/>
      <c r="N20" s="502"/>
      <c r="O20" s="502"/>
      <c r="P20" s="502"/>
      <c r="Q20" s="502"/>
      <c r="R20" s="502"/>
      <c r="S20" s="146"/>
      <c r="T20" s="146"/>
      <c r="U20" s="134"/>
      <c r="V20" s="127" t="str">
        <f>IFERROR(SMALL('اختيار المقررات'!$AM$8:$AM$56,'اختيار المقررات'!AN17),"")</f>
        <v/>
      </c>
      <c r="X20" s="127">
        <v>18</v>
      </c>
      <c r="Y20" s="127">
        <f t="shared" si="0"/>
        <v>18</v>
      </c>
      <c r="Z20" s="127" t="str">
        <f>IF(LEN(D7)&lt;2,B7,"")</f>
        <v>الموبايل:</v>
      </c>
      <c r="AA20" s="127" t="str">
        <f t="shared" si="1"/>
        <v/>
      </c>
      <c r="AC20" s="130"/>
      <c r="AD20" s="130"/>
      <c r="AE20" s="493" t="str">
        <f t="shared" si="2"/>
        <v/>
      </c>
      <c r="AF20" s="493"/>
      <c r="AG20" s="493"/>
      <c r="AH20" s="130"/>
    </row>
    <row r="21" spans="2:34" ht="15.6" customHeight="1" thickTop="1" thickBot="1" x14ac:dyDescent="0.3">
      <c r="B21" s="503" t="s">
        <v>212</v>
      </c>
      <c r="C21" s="504"/>
      <c r="D21" s="504"/>
      <c r="E21" s="504"/>
      <c r="F21" s="121">
        <f>'اختيار المقررات'!AE25</f>
        <v>0</v>
      </c>
      <c r="G21" s="504" t="s">
        <v>213</v>
      </c>
      <c r="H21" s="504"/>
      <c r="I21" s="504"/>
      <c r="J21" s="504"/>
      <c r="K21" s="506">
        <f>'اختيار المقررات'!AE26</f>
        <v>0</v>
      </c>
      <c r="L21" s="506"/>
      <c r="M21" s="504" t="e">
        <f>'اختيار المقررات'!Z27</f>
        <v>#N/A</v>
      </c>
      <c r="N21" s="504"/>
      <c r="O21" s="504"/>
      <c r="P21" s="504"/>
      <c r="Q21" s="506" t="e">
        <f>'اختيار المقررات'!AE27</f>
        <v>#N/A</v>
      </c>
      <c r="R21" s="526"/>
      <c r="S21" s="147"/>
      <c r="V21" s="127" t="str">
        <f>IFERROR(SMALL('اختيار المقررات'!$AM$8:$AM$56,'اختيار المقررات'!AN18),"")</f>
        <v/>
      </c>
      <c r="X21" s="127">
        <v>19</v>
      </c>
      <c r="Y21" s="127">
        <f t="shared" si="0"/>
        <v>19</v>
      </c>
      <c r="Z21" s="127" t="str">
        <f>IF(LEN(H7)&lt;2,F7,"")</f>
        <v>الهاتف:</v>
      </c>
      <c r="AA21" s="127" t="str">
        <f t="shared" si="1"/>
        <v/>
      </c>
      <c r="AC21" s="130"/>
      <c r="AD21" s="130"/>
      <c r="AE21" s="493" t="str">
        <f t="shared" si="2"/>
        <v/>
      </c>
      <c r="AF21" s="493"/>
      <c r="AG21" s="493"/>
      <c r="AH21" s="130"/>
    </row>
    <row r="22" spans="2:34" ht="15.6" customHeight="1" thickTop="1" x14ac:dyDescent="0.25">
      <c r="B22" s="452" t="s">
        <v>207</v>
      </c>
      <c r="C22" s="453"/>
      <c r="D22" s="453"/>
      <c r="E22" s="454">
        <f>'اختيار المقررات'!G5</f>
        <v>0</v>
      </c>
      <c r="F22" s="454"/>
      <c r="G22" s="454"/>
      <c r="H22" s="454"/>
      <c r="I22" s="455"/>
      <c r="J22" s="102" t="s">
        <v>58</v>
      </c>
      <c r="K22" s="456" t="e">
        <f>'اختيار المقررات'!R5</f>
        <v>#N/A</v>
      </c>
      <c r="L22" s="456"/>
      <c r="M22" s="122" t="s">
        <v>0</v>
      </c>
      <c r="N22" s="505" t="e">
        <f>'اختيار المقررات'!X5</f>
        <v>#N/A</v>
      </c>
      <c r="O22" s="505"/>
      <c r="P22" s="457"/>
      <c r="Q22" s="457"/>
      <c r="R22" s="458"/>
      <c r="V22" s="127" t="str">
        <f>IFERROR(SMALL('اختيار المقررات'!$AM$8:$AM$56,'اختيار المقررات'!AN19),"")</f>
        <v/>
      </c>
      <c r="X22" s="127">
        <v>20</v>
      </c>
      <c r="Y22" s="127">
        <f t="shared" si="0"/>
        <v>20</v>
      </c>
      <c r="Z22" s="127" t="str">
        <f>IF(LEN(K7)&lt;2,J7,"")</f>
        <v>العنوان :</v>
      </c>
      <c r="AC22" s="130"/>
      <c r="AD22" s="130"/>
      <c r="AE22" s="493" t="str">
        <f t="shared" si="2"/>
        <v/>
      </c>
      <c r="AF22" s="493"/>
      <c r="AG22" s="493"/>
      <c r="AH22" s="130"/>
    </row>
    <row r="23" spans="2:34" ht="15.6" customHeight="1" x14ac:dyDescent="0.25">
      <c r="B23" s="527" t="s">
        <v>211</v>
      </c>
      <c r="C23" s="528"/>
      <c r="D23" s="528"/>
      <c r="E23" s="529" t="e">
        <f>'اختيار المقررات'!O25</f>
        <v>#N/A</v>
      </c>
      <c r="F23" s="529"/>
      <c r="G23" s="530"/>
      <c r="H23" s="508" t="s">
        <v>691</v>
      </c>
      <c r="I23" s="509"/>
      <c r="J23" s="510" t="e">
        <f>'اختيار المقررات'!W25</f>
        <v>#N/A</v>
      </c>
      <c r="K23" s="510"/>
      <c r="L23" s="511"/>
      <c r="M23" s="500" t="s">
        <v>621</v>
      </c>
      <c r="N23" s="500"/>
      <c r="O23" s="500" t="s">
        <v>622</v>
      </c>
      <c r="P23" s="500"/>
      <c r="Q23" s="500" t="s">
        <v>639</v>
      </c>
      <c r="R23" s="500"/>
      <c r="V23" s="127" t="str">
        <f>IFERROR(SMALL('اختيار المقررات'!$AM$8:$AM$56,'اختيار المقررات'!AN20),"")</f>
        <v/>
      </c>
    </row>
    <row r="24" spans="2:34" ht="15.6" customHeight="1" x14ac:dyDescent="0.25">
      <c r="B24" s="527" t="s">
        <v>623</v>
      </c>
      <c r="C24" s="528"/>
      <c r="D24" s="528"/>
      <c r="E24" s="514" t="e">
        <f>'اختيار المقررات'!O27</f>
        <v>#N/A</v>
      </c>
      <c r="F24" s="514"/>
      <c r="G24" s="515"/>
      <c r="H24" s="512" t="s">
        <v>25</v>
      </c>
      <c r="I24" s="513"/>
      <c r="J24" s="514" t="e">
        <f>'اختيار المقررات'!O26</f>
        <v>#N/A</v>
      </c>
      <c r="K24" s="514"/>
      <c r="L24" s="515"/>
      <c r="M24" s="500"/>
      <c r="N24" s="500"/>
      <c r="O24" s="500"/>
      <c r="P24" s="500"/>
      <c r="Q24" s="500"/>
      <c r="R24" s="500"/>
      <c r="V24" s="127" t="str">
        <f>IFERROR(SMALL('اختيار المقررات'!$AM$8:$AM$56,'اختيار المقررات'!AN21),"")</f>
        <v/>
      </c>
    </row>
    <row r="25" spans="2:34" ht="15.6" customHeight="1" x14ac:dyDescent="0.25">
      <c r="B25" s="527" t="s">
        <v>617</v>
      </c>
      <c r="C25" s="528"/>
      <c r="D25" s="528"/>
      <c r="E25" s="514" t="e">
        <f>'اختيار المقررات'!O28</f>
        <v>#N/A</v>
      </c>
      <c r="F25" s="514"/>
      <c r="G25" s="515"/>
      <c r="H25" s="516" t="s">
        <v>20</v>
      </c>
      <c r="I25" s="517"/>
      <c r="J25" s="456" t="str">
        <f>'اختيار المقررات'!W28</f>
        <v>لا</v>
      </c>
      <c r="K25" s="456"/>
      <c r="L25" s="539"/>
      <c r="M25" s="500"/>
      <c r="N25" s="500"/>
      <c r="O25" s="500"/>
      <c r="P25" s="500"/>
      <c r="Q25" s="500"/>
      <c r="R25" s="500"/>
    </row>
    <row r="26" spans="2:34" ht="15.6" customHeight="1" x14ac:dyDescent="0.25">
      <c r="B26" s="548" t="s">
        <v>23</v>
      </c>
      <c r="C26" s="549"/>
      <c r="D26" s="549"/>
      <c r="E26" s="540" t="e">
        <f>IF(AJ1&gt;0,"",'اختيار المقررات'!O29)</f>
        <v>#N/A</v>
      </c>
      <c r="F26" s="540"/>
      <c r="G26" s="540"/>
      <c r="H26" s="540"/>
      <c r="I26" s="540"/>
      <c r="J26" s="540"/>
      <c r="K26" s="540"/>
      <c r="L26" s="541"/>
      <c r="M26" s="500"/>
      <c r="N26" s="500"/>
      <c r="O26" s="500"/>
      <c r="P26" s="500"/>
      <c r="Q26" s="500"/>
      <c r="R26" s="500"/>
    </row>
    <row r="27" spans="2:34" ht="15.6" customHeight="1" x14ac:dyDescent="0.25">
      <c r="B27" s="518" t="str">
        <f>'اختيار المقررات'!D25</f>
        <v>منقطع عن التسجيل في</v>
      </c>
      <c r="C27" s="519"/>
      <c r="D27" s="519"/>
      <c r="E27" s="519"/>
      <c r="F27" s="519"/>
      <c r="G27" s="519"/>
      <c r="H27" s="519"/>
      <c r="I27" s="519"/>
      <c r="J27" s="519"/>
      <c r="K27" s="519"/>
      <c r="L27" s="520"/>
      <c r="M27" s="500"/>
      <c r="N27" s="500"/>
      <c r="O27" s="500"/>
      <c r="P27" s="500"/>
      <c r="Q27" s="500"/>
      <c r="R27" s="500"/>
    </row>
    <row r="28" spans="2:34" ht="15.6" customHeight="1" x14ac:dyDescent="0.25">
      <c r="B28" s="521" t="str">
        <f>'اختيار المقررات'!D26</f>
        <v/>
      </c>
      <c r="C28" s="522"/>
      <c r="D28" s="522"/>
      <c r="E28" s="522"/>
      <c r="F28" s="522"/>
      <c r="G28" s="522" t="str">
        <f>'اختيار المقررات'!D27</f>
        <v/>
      </c>
      <c r="H28" s="522"/>
      <c r="I28" s="522"/>
      <c r="J28" s="522"/>
      <c r="K28" s="522"/>
      <c r="L28" s="523"/>
      <c r="M28" s="500"/>
      <c r="N28" s="500"/>
      <c r="O28" s="500"/>
      <c r="P28" s="500"/>
      <c r="Q28" s="500"/>
      <c r="R28" s="500"/>
      <c r="V28" s="127" t="str">
        <f>IFERROR(SMALL('اختيار المقررات'!$V$10:$V$30,'اختيار المقررات'!W39),"")</f>
        <v/>
      </c>
    </row>
    <row r="29" spans="2:34" ht="15.6" customHeight="1" x14ac:dyDescent="0.25">
      <c r="B29" s="521" t="str">
        <f>'اختيار المقررات'!D28</f>
        <v/>
      </c>
      <c r="C29" s="522"/>
      <c r="D29" s="522"/>
      <c r="E29" s="522"/>
      <c r="F29" s="522"/>
      <c r="G29" s="522" t="str">
        <f>'اختيار المقررات'!D29</f>
        <v xml:space="preserve"> </v>
      </c>
      <c r="H29" s="522"/>
      <c r="I29" s="522"/>
      <c r="J29" s="522"/>
      <c r="K29" s="522"/>
      <c r="L29" s="523"/>
      <c r="M29" s="500"/>
      <c r="N29" s="500"/>
      <c r="O29" s="500"/>
      <c r="P29" s="500"/>
      <c r="Q29" s="500"/>
      <c r="R29" s="500"/>
      <c r="V29" s="127" t="str">
        <f>IFERROR(SMALL('اختيار المقررات'!$V$10:$V$30,'اختيار المقررات'!W41),"")</f>
        <v/>
      </c>
    </row>
    <row r="30" spans="2:34" ht="15.6" customHeight="1" x14ac:dyDescent="0.25">
      <c r="B30" s="531" t="str">
        <f>'اختيار المقررات'!D30</f>
        <v/>
      </c>
      <c r="C30" s="524"/>
      <c r="D30" s="524"/>
      <c r="E30" s="524"/>
      <c r="F30" s="524"/>
      <c r="G30" s="524" t="str">
        <f>'اختيار المقررات'!D31</f>
        <v/>
      </c>
      <c r="H30" s="524"/>
      <c r="I30" s="524"/>
      <c r="J30" s="524"/>
      <c r="K30" s="524"/>
      <c r="L30" s="525"/>
      <c r="M30" s="500"/>
      <c r="N30" s="500"/>
      <c r="O30" s="500"/>
      <c r="P30" s="500"/>
      <c r="Q30" s="500"/>
      <c r="R30" s="500"/>
      <c r="V30" s="127" t="str">
        <f>IFERROR(SMALL('اختيار المقررات'!$V$10:$V$30,'اختيار المقررات'!W42),"")</f>
        <v/>
      </c>
    </row>
    <row r="31" spans="2:34" ht="15.6" customHeight="1" x14ac:dyDescent="0.25">
      <c r="B31" s="545" t="s">
        <v>640</v>
      </c>
      <c r="C31" s="546"/>
      <c r="D31" s="546"/>
      <c r="E31" s="546"/>
      <c r="F31" s="546"/>
      <c r="G31" s="546"/>
      <c r="H31" s="546"/>
      <c r="I31" s="546"/>
      <c r="J31" s="546"/>
      <c r="K31" s="546"/>
      <c r="L31" s="546"/>
      <c r="M31" s="546"/>
      <c r="N31" s="546"/>
      <c r="O31" s="546"/>
      <c r="P31" s="546"/>
      <c r="Q31" s="546"/>
      <c r="R31" s="547"/>
      <c r="V31" s="127" t="str">
        <f>IFERROR(SMALL('اختيار المقررات'!$V$10:$V$30,'اختيار المقررات'!W30),"")</f>
        <v/>
      </c>
    </row>
    <row r="32" spans="2:34" ht="15.6" customHeight="1" x14ac:dyDescent="0.25">
      <c r="B32" s="507" t="s">
        <v>30</v>
      </c>
      <c r="C32" s="507"/>
      <c r="D32" s="507"/>
      <c r="E32" s="507"/>
      <c r="F32" s="507"/>
      <c r="G32" s="507"/>
      <c r="H32" s="507"/>
      <c r="I32" s="507"/>
      <c r="J32" s="507"/>
      <c r="K32" s="507"/>
      <c r="L32" s="507"/>
      <c r="M32" s="507"/>
      <c r="N32" s="507"/>
      <c r="O32" s="507"/>
      <c r="P32" s="507"/>
      <c r="Q32" s="507"/>
      <c r="R32" s="507"/>
    </row>
    <row r="33" spans="2:18" ht="15.6" customHeight="1" x14ac:dyDescent="0.25">
      <c r="B33" s="532" t="s">
        <v>31</v>
      </c>
      <c r="C33" s="532"/>
      <c r="D33" s="532"/>
      <c r="E33" s="532"/>
      <c r="F33" s="533" t="e">
        <f>IF(AJ1=0,E26,"لم يتم التسجيل")</f>
        <v>#N/A</v>
      </c>
      <c r="G33" s="534"/>
      <c r="H33" s="542" t="str">
        <f>IF(D4="أنثى","ليرة سورية فقط لا غير من الطالبة","ليرة سورية فقط لا غير من الطالب")&amp;" "&amp;H2</f>
        <v xml:space="preserve">ليرة سورية فقط لا غير من الطالب </v>
      </c>
      <c r="I33" s="542"/>
      <c r="J33" s="542"/>
      <c r="K33" s="542"/>
      <c r="L33" s="542"/>
      <c r="M33" s="542"/>
      <c r="N33" s="542"/>
      <c r="O33" s="542"/>
      <c r="P33" s="542"/>
      <c r="Q33" s="542"/>
      <c r="R33" s="542"/>
    </row>
    <row r="34" spans="2:18" ht="15.6" customHeight="1" x14ac:dyDescent="0.25">
      <c r="B34" s="532" t="str">
        <f>IF(D4="أنثى","رقمها الامتحاني","رقمه الامتحاني")</f>
        <v>رقمه الامتحاني</v>
      </c>
      <c r="C34" s="532"/>
      <c r="D34" s="532"/>
      <c r="E34" s="534">
        <f>D2</f>
        <v>0</v>
      </c>
      <c r="F34" s="534"/>
      <c r="G34" s="532" t="s">
        <v>32</v>
      </c>
      <c r="H34" s="532"/>
      <c r="I34" s="532"/>
      <c r="J34" s="532"/>
      <c r="K34" s="532"/>
      <c r="L34" s="532"/>
      <c r="M34" s="532"/>
      <c r="N34" s="532"/>
      <c r="O34" s="532"/>
      <c r="P34" s="532"/>
      <c r="Q34" s="532"/>
      <c r="R34" s="532"/>
    </row>
    <row r="35" spans="2:18" ht="15.6" customHeight="1" x14ac:dyDescent="0.25">
      <c r="B35" s="159"/>
      <c r="C35" s="160"/>
      <c r="D35" s="543"/>
      <c r="E35" s="543"/>
      <c r="F35" s="543"/>
      <c r="G35" s="543"/>
      <c r="H35" s="543"/>
      <c r="I35" s="161"/>
      <c r="J35" s="161"/>
      <c r="K35" s="159"/>
      <c r="L35" s="160"/>
      <c r="M35" s="543"/>
      <c r="N35" s="543"/>
      <c r="O35" s="543"/>
      <c r="P35" s="543"/>
      <c r="Q35" s="161"/>
      <c r="R35" s="161"/>
    </row>
    <row r="36" spans="2:18" ht="24" customHeight="1" x14ac:dyDescent="0.25">
      <c r="B36" s="544" t="s">
        <v>26</v>
      </c>
      <c r="C36" s="544"/>
      <c r="D36" s="544"/>
      <c r="E36" s="544"/>
      <c r="F36" s="544"/>
      <c r="G36" s="544"/>
      <c r="H36" s="544"/>
      <c r="I36" s="544"/>
      <c r="J36" s="544"/>
      <c r="K36" s="544"/>
      <c r="L36" s="544"/>
      <c r="M36" s="544"/>
      <c r="N36" s="544"/>
      <c r="O36" s="544"/>
      <c r="P36" s="544"/>
      <c r="Q36" s="544"/>
      <c r="R36" s="544"/>
    </row>
    <row r="37" spans="2:18" ht="24" customHeight="1" x14ac:dyDescent="0.25">
      <c r="B37" s="507" t="s">
        <v>30</v>
      </c>
      <c r="C37" s="507"/>
      <c r="D37" s="507"/>
      <c r="E37" s="507"/>
      <c r="F37" s="507"/>
      <c r="G37" s="507"/>
      <c r="H37" s="507"/>
      <c r="I37" s="507"/>
      <c r="J37" s="507"/>
      <c r="K37" s="507"/>
      <c r="L37" s="507"/>
      <c r="M37" s="507"/>
      <c r="N37" s="507"/>
      <c r="O37" s="507"/>
      <c r="P37" s="507"/>
      <c r="Q37" s="507"/>
      <c r="R37" s="507"/>
    </row>
    <row r="38" spans="2:18" ht="24" customHeight="1" x14ac:dyDescent="0.25">
      <c r="B38" s="532" t="s">
        <v>31</v>
      </c>
      <c r="C38" s="532"/>
      <c r="D38" s="532"/>
      <c r="E38" s="532"/>
      <c r="F38" s="533" t="e">
        <f>IF(AJ1&lt;&gt;0,F33,'اختيار المقررات'!AD29)</f>
        <v>#N/A</v>
      </c>
      <c r="G38" s="534"/>
      <c r="H38" s="535" t="str">
        <f>H33</f>
        <v xml:space="preserve">ليرة سورية فقط لا غير من الطالب </v>
      </c>
      <c r="I38" s="535"/>
      <c r="J38" s="535"/>
      <c r="K38" s="535"/>
      <c r="L38" s="535"/>
      <c r="M38" s="535"/>
      <c r="N38" s="535"/>
      <c r="O38" s="535"/>
      <c r="P38" s="535"/>
      <c r="Q38" s="535"/>
      <c r="R38" s="535"/>
    </row>
    <row r="39" spans="2:18" ht="24" customHeight="1" x14ac:dyDescent="0.3">
      <c r="B39" s="536" t="str">
        <f>B34</f>
        <v>رقمه الامتحاني</v>
      </c>
      <c r="C39" s="536"/>
      <c r="D39" s="536"/>
      <c r="E39" s="537">
        <f>E34</f>
        <v>0</v>
      </c>
      <c r="F39" s="537"/>
      <c r="G39" s="538" t="str">
        <f>G34</f>
        <v xml:space="preserve">وتحويله إلى حساب التعليم المفتوح رقم ck1-10173186 وتسليم إشعار القبض إلى صاحب العلاقة  </v>
      </c>
      <c r="H39" s="538"/>
      <c r="I39" s="538"/>
      <c r="J39" s="538"/>
      <c r="K39" s="538"/>
      <c r="L39" s="538"/>
      <c r="M39" s="538"/>
      <c r="N39" s="538"/>
      <c r="O39" s="538"/>
      <c r="P39" s="538"/>
      <c r="Q39" s="538"/>
      <c r="R39" s="538"/>
    </row>
    <row r="40" spans="2:18" ht="15.75" customHeight="1" x14ac:dyDescent="0.25"/>
    <row r="41" spans="2:18" ht="22.5" customHeight="1" x14ac:dyDescent="0.25"/>
    <row r="42" spans="2:18" ht="22.5" customHeight="1" x14ac:dyDescent="0.25">
      <c r="C42" s="148"/>
      <c r="D42" s="148"/>
      <c r="E42" s="148"/>
      <c r="F42" s="148"/>
      <c r="G42" s="148"/>
    </row>
    <row r="43" spans="2:18" ht="26.25" customHeight="1" x14ac:dyDescent="0.25">
      <c r="C43" s="148"/>
      <c r="D43" s="148"/>
      <c r="E43" s="148"/>
      <c r="F43" s="148"/>
      <c r="G43" s="148"/>
      <c r="H43" s="149"/>
      <c r="I43" s="149"/>
      <c r="J43" s="149"/>
      <c r="K43" s="149"/>
      <c r="L43" s="149"/>
      <c r="M43" s="149"/>
      <c r="N43" s="149"/>
      <c r="O43" s="149"/>
      <c r="P43" s="149"/>
      <c r="Q43" s="149"/>
      <c r="R43" s="149"/>
    </row>
    <row r="44" spans="2:18" x14ac:dyDescent="0.25">
      <c r="C44" s="148"/>
      <c r="D44" s="148"/>
      <c r="E44" s="148"/>
      <c r="F44" s="148"/>
      <c r="G44" s="148"/>
      <c r="H44" s="149"/>
      <c r="I44" s="149"/>
      <c r="J44" s="149"/>
      <c r="K44" s="149"/>
      <c r="L44" s="149"/>
      <c r="M44" s="149"/>
      <c r="N44" s="149"/>
      <c r="O44" s="149"/>
      <c r="P44" s="149"/>
      <c r="Q44" s="149"/>
      <c r="R44" s="149"/>
    </row>
  </sheetData>
  <sheetProtection algorithmName="SHA-512" hashValue="E2KkpbskI47NdJ2+0VHjEotBFaoaF4b8QE9vhI5uP6RTKEBV4r+9C41ScJYgH/2hsf9qFbiHYCq0zrMre/LsZQ==" saltValue="5wA/edAFQqXVZ6yiaW89SA=="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B32:R32">
    <cfRule type="expression" dxfId="68" priority="2">
      <formula>$K$25="لا"</formula>
    </cfRule>
  </conditionalFormatting>
  <conditionalFormatting sqref="B35:R35">
    <cfRule type="expression" dxfId="67" priority="3">
      <formula>#REF!="لا"</formula>
    </cfRule>
  </conditionalFormatting>
  <conditionalFormatting sqref="B36:R37 B38:E38 H38 B39:R39">
    <cfRule type="expression" dxfId="66" priority="4">
      <formula>$K$25="لا"</formula>
    </cfRule>
  </conditionalFormatting>
  <conditionalFormatting sqref="B36:R37 B38:E38 H38:R38 B39:R39">
    <cfRule type="expression" dxfId="65" priority="1">
      <formula>$J$25="لا"</formula>
    </cfRule>
  </conditionalFormatting>
  <conditionalFormatting sqref="C13:I18">
    <cfRule type="expression" dxfId="64" priority="29">
      <formula>$C$13=""</formula>
    </cfRule>
  </conditionalFormatting>
  <conditionalFormatting sqref="C14:I18">
    <cfRule type="expression" dxfId="63" priority="28">
      <formula>$C$14=""</formula>
    </cfRule>
  </conditionalFormatting>
  <conditionalFormatting sqref="C15:I18">
    <cfRule type="expression" dxfId="62" priority="27">
      <formula>$C$15=""</formula>
    </cfRule>
  </conditionalFormatting>
  <conditionalFormatting sqref="C16:I18">
    <cfRule type="expression" dxfId="61" priority="26">
      <formula>$C$16=""</formula>
    </cfRule>
  </conditionalFormatting>
  <conditionalFormatting sqref="C17:I18">
    <cfRule type="expression" dxfId="60" priority="25">
      <formula>$C$17=""</formula>
    </cfRule>
  </conditionalFormatting>
  <conditionalFormatting sqref="C18:I18">
    <cfRule type="expression" dxfId="59" priority="24">
      <formula>$C$18=""</formula>
    </cfRule>
  </conditionalFormatting>
  <conditionalFormatting sqref="C11:Q18">
    <cfRule type="expression" dxfId="58" priority="30">
      <formula>$C$12=""</formula>
    </cfRule>
  </conditionalFormatting>
  <conditionalFormatting sqref="C43:R44">
    <cfRule type="expression" dxfId="57" priority="5">
      <formula>$K$26="لا"</formula>
    </cfRule>
  </conditionalFormatting>
  <conditionalFormatting sqref="K11:Q18">
    <cfRule type="expression" dxfId="56" priority="22">
      <formula>$K$12=""</formula>
    </cfRule>
  </conditionalFormatting>
  <conditionalFormatting sqref="K13:Q18">
    <cfRule type="expression" dxfId="55" priority="21">
      <formula>$K$13=""</formula>
    </cfRule>
  </conditionalFormatting>
  <conditionalFormatting sqref="K14:Q18">
    <cfRule type="expression" dxfId="54" priority="20">
      <formula>$K$14=""</formula>
    </cfRule>
  </conditionalFormatting>
  <conditionalFormatting sqref="K15:Q18">
    <cfRule type="expression" dxfId="53" priority="19">
      <formula>$K$15=""</formula>
    </cfRule>
  </conditionalFormatting>
  <conditionalFormatting sqref="K16:Q18">
    <cfRule type="expression" dxfId="52" priority="18">
      <formula>$K$16=""</formula>
    </cfRule>
  </conditionalFormatting>
  <conditionalFormatting sqref="K17:Q18">
    <cfRule type="expression" dxfId="51" priority="17">
      <formula>$K$17=""</formula>
    </cfRule>
  </conditionalFormatting>
  <conditionalFormatting sqref="K18:Q18">
    <cfRule type="expression" dxfId="50" priority="16">
      <formula>$K$18=""</formula>
    </cfRule>
  </conditionalFormatting>
  <conditionalFormatting sqref="AC1">
    <cfRule type="expression" dxfId="49" priority="7">
      <formula>AC1&lt;&gt;""</formula>
    </cfRule>
  </conditionalFormatting>
  <conditionalFormatting sqref="AD1:AH2">
    <cfRule type="expression" dxfId="48" priority="6">
      <formula>$AD$1&lt;&gt;""</formula>
    </cfRule>
  </conditionalFormatting>
  <conditionalFormatting sqref="AE3:AE22">
    <cfRule type="expression" dxfId="47"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09765625" style="213" bestFit="1" customWidth="1"/>
    <col min="7" max="7" width="11.09765625" style="213" customWidth="1"/>
    <col min="8" max="8" width="13.09765625" style="1" customWidth="1"/>
    <col min="9" max="9" width="10.09765625" style="1" bestFit="1" customWidth="1"/>
    <col min="10" max="10" width="11.69921875" style="1" bestFit="1" customWidth="1"/>
    <col min="11" max="11" width="21.8984375" style="1" customWidth="1"/>
    <col min="12" max="12" width="24.0976562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09765625" style="1" customWidth="1"/>
    <col min="49" max="49" width="4" style="1" customWidth="1"/>
    <col min="50" max="99" width="4.09765625" style="1" customWidth="1"/>
    <col min="100" max="100" width="9.09765625" style="1" bestFit="1" customWidth="1"/>
    <col min="101" max="101" width="11.0976562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09765625" style="1" bestFit="1" customWidth="1"/>
    <col min="109" max="109" width="10.69921875" style="1" bestFit="1" customWidth="1"/>
    <col min="110" max="110" width="13.09765625" style="1" bestFit="1" customWidth="1"/>
    <col min="111" max="111" width="9.09765625" style="1" bestFit="1" customWidth="1"/>
    <col min="112" max="112" width="9.09765625" style="1" customWidth="1"/>
    <col min="113" max="113" width="6.09765625" style="1" bestFit="1" customWidth="1"/>
    <col min="114" max="117" width="9" style="1"/>
    <col min="118" max="118" width="12.09765625" style="1" bestFit="1" customWidth="1"/>
    <col min="119" max="119" width="13.09765625" style="1" bestFit="1" customWidth="1"/>
    <col min="120" max="16384" width="9" style="1"/>
  </cols>
  <sheetData>
    <row r="1" spans="1:129" s="182" customFormat="1" ht="18" thickBot="1" x14ac:dyDescent="0.3">
      <c r="A1" s="602"/>
      <c r="B1" s="603">
        <v>9999</v>
      </c>
      <c r="C1" s="604" t="s">
        <v>33</v>
      </c>
      <c r="D1" s="604"/>
      <c r="E1" s="604"/>
      <c r="F1" s="604"/>
      <c r="G1" s="604"/>
      <c r="H1" s="604"/>
      <c r="I1" s="604"/>
      <c r="J1" s="604"/>
      <c r="K1" s="605" t="s">
        <v>16</v>
      </c>
      <c r="L1" s="607" t="s">
        <v>202</v>
      </c>
      <c r="M1" s="600" t="s">
        <v>200</v>
      </c>
      <c r="N1" s="600" t="s">
        <v>201</v>
      </c>
      <c r="O1" s="610" t="s">
        <v>55</v>
      </c>
      <c r="P1" s="604" t="s">
        <v>34</v>
      </c>
      <c r="Q1" s="604"/>
      <c r="R1" s="604"/>
      <c r="S1" s="612" t="s">
        <v>9</v>
      </c>
      <c r="T1" s="560" t="s">
        <v>35</v>
      </c>
      <c r="U1" s="561"/>
      <c r="V1" s="561"/>
      <c r="W1" s="561"/>
      <c r="X1" s="561"/>
      <c r="Y1" s="561"/>
      <c r="Z1" s="561"/>
      <c r="AA1" s="561"/>
      <c r="AB1" s="561"/>
      <c r="AC1" s="561"/>
      <c r="AD1" s="561"/>
      <c r="AE1" s="561"/>
      <c r="AF1" s="561"/>
      <c r="AG1" s="561"/>
      <c r="AH1" s="561"/>
      <c r="AI1" s="561"/>
      <c r="AJ1" s="561"/>
      <c r="AK1" s="561"/>
      <c r="AL1" s="561"/>
      <c r="AM1" s="562"/>
      <c r="AN1" s="560" t="s">
        <v>21</v>
      </c>
      <c r="AO1" s="561"/>
      <c r="AP1" s="561"/>
      <c r="AQ1" s="561"/>
      <c r="AR1" s="561"/>
      <c r="AS1" s="561"/>
      <c r="AT1" s="561"/>
      <c r="AU1" s="561"/>
      <c r="AV1" s="561"/>
      <c r="AW1" s="561"/>
      <c r="AX1" s="561"/>
      <c r="AY1" s="561"/>
      <c r="AZ1" s="561"/>
      <c r="BA1" s="561"/>
      <c r="BB1" s="561"/>
      <c r="BC1" s="561"/>
      <c r="BD1" s="561"/>
      <c r="BE1" s="561"/>
      <c r="BF1" s="561"/>
      <c r="BG1" s="562"/>
      <c r="BH1" s="560" t="s">
        <v>36</v>
      </c>
      <c r="BI1" s="561"/>
      <c r="BJ1" s="561"/>
      <c r="BK1" s="561"/>
      <c r="BL1" s="561"/>
      <c r="BM1" s="561"/>
      <c r="BN1" s="561"/>
      <c r="BO1" s="561"/>
      <c r="BP1" s="561"/>
      <c r="BQ1" s="561"/>
      <c r="BR1" s="561"/>
      <c r="BS1" s="561"/>
      <c r="BT1" s="561"/>
      <c r="BU1" s="561"/>
      <c r="BV1" s="561"/>
      <c r="BW1" s="561"/>
      <c r="BX1" s="561"/>
      <c r="BY1" s="561"/>
      <c r="BZ1" s="561"/>
      <c r="CA1" s="562"/>
      <c r="CB1" s="560" t="s">
        <v>37</v>
      </c>
      <c r="CC1" s="561"/>
      <c r="CD1" s="561"/>
      <c r="CE1" s="561"/>
      <c r="CF1" s="561"/>
      <c r="CG1" s="561"/>
      <c r="CH1" s="561"/>
      <c r="CI1" s="561"/>
      <c r="CJ1" s="561"/>
      <c r="CK1" s="561"/>
      <c r="CL1" s="561"/>
      <c r="CM1" s="561"/>
      <c r="CN1" s="561"/>
      <c r="CO1" s="561"/>
      <c r="CP1" s="561"/>
      <c r="CQ1" s="561"/>
      <c r="CR1" s="561"/>
      <c r="CS1" s="561"/>
      <c r="CT1" s="561"/>
      <c r="CU1" s="562"/>
      <c r="CV1" s="550" t="s">
        <v>1</v>
      </c>
      <c r="CW1" s="551"/>
      <c r="CX1" s="552"/>
      <c r="CY1" s="552"/>
      <c r="CZ1" s="556" t="s">
        <v>692</v>
      </c>
      <c r="DA1" s="557"/>
      <c r="DB1" s="557"/>
      <c r="DC1" s="557"/>
      <c r="DD1" s="557"/>
      <c r="DE1" s="557"/>
      <c r="DF1" s="557"/>
      <c r="DG1" s="557"/>
      <c r="DH1" s="556" t="s">
        <v>38</v>
      </c>
      <c r="DI1" s="557"/>
      <c r="DJ1" s="557"/>
      <c r="DK1" s="558"/>
      <c r="DL1" s="556" t="s">
        <v>693</v>
      </c>
      <c r="DM1" s="557"/>
      <c r="DN1" s="557"/>
      <c r="DO1" s="558"/>
      <c r="DP1" s="94"/>
      <c r="DQ1" s="94"/>
      <c r="DR1" s="94"/>
      <c r="DS1" s="94"/>
    </row>
    <row r="2" spans="1:129" s="182" customFormat="1" ht="18" thickBot="1" x14ac:dyDescent="0.3">
      <c r="A2" s="602"/>
      <c r="B2" s="603"/>
      <c r="C2" s="604"/>
      <c r="D2" s="604"/>
      <c r="E2" s="604"/>
      <c r="F2" s="604"/>
      <c r="G2" s="604"/>
      <c r="H2" s="604"/>
      <c r="I2" s="604"/>
      <c r="J2" s="604"/>
      <c r="K2" s="606"/>
      <c r="L2" s="608"/>
      <c r="M2" s="601"/>
      <c r="N2" s="601"/>
      <c r="O2" s="611"/>
      <c r="P2" s="604"/>
      <c r="Q2" s="604"/>
      <c r="R2" s="604"/>
      <c r="S2" s="612"/>
      <c r="T2" s="595" t="s">
        <v>17</v>
      </c>
      <c r="U2" s="596"/>
      <c r="V2" s="596"/>
      <c r="W2" s="596"/>
      <c r="X2" s="596"/>
      <c r="Y2" s="596"/>
      <c r="Z2" s="596"/>
      <c r="AA2" s="596"/>
      <c r="AB2" s="596"/>
      <c r="AC2" s="597"/>
      <c r="AD2" s="596" t="s">
        <v>18</v>
      </c>
      <c r="AE2" s="596"/>
      <c r="AF2" s="596"/>
      <c r="AG2" s="596"/>
      <c r="AH2" s="596"/>
      <c r="AI2" s="596"/>
      <c r="AJ2" s="596"/>
      <c r="AK2" s="596"/>
      <c r="AL2" s="596"/>
      <c r="AM2" s="598"/>
      <c r="AN2" s="595" t="s">
        <v>17</v>
      </c>
      <c r="AO2" s="596"/>
      <c r="AP2" s="596"/>
      <c r="AQ2" s="596"/>
      <c r="AR2" s="596"/>
      <c r="AS2" s="596"/>
      <c r="AT2" s="596"/>
      <c r="AU2" s="596"/>
      <c r="AV2" s="596"/>
      <c r="AW2" s="597"/>
      <c r="AX2" s="596" t="s">
        <v>18</v>
      </c>
      <c r="AY2" s="596"/>
      <c r="AZ2" s="596"/>
      <c r="BA2" s="596"/>
      <c r="BB2" s="596"/>
      <c r="BC2" s="596"/>
      <c r="BD2" s="596"/>
      <c r="BE2" s="596"/>
      <c r="BF2" s="596"/>
      <c r="BG2" s="598"/>
      <c r="BH2" s="595" t="s">
        <v>17</v>
      </c>
      <c r="BI2" s="596"/>
      <c r="BJ2" s="596"/>
      <c r="BK2" s="596"/>
      <c r="BL2" s="596"/>
      <c r="BM2" s="596"/>
      <c r="BN2" s="596"/>
      <c r="BO2" s="596"/>
      <c r="BP2" s="596"/>
      <c r="BQ2" s="597"/>
      <c r="BR2" s="596" t="s">
        <v>18</v>
      </c>
      <c r="BS2" s="596"/>
      <c r="BT2" s="596"/>
      <c r="BU2" s="596"/>
      <c r="BV2" s="596"/>
      <c r="BW2" s="596"/>
      <c r="BX2" s="596"/>
      <c r="BY2" s="596"/>
      <c r="BZ2" s="596"/>
      <c r="CA2" s="598"/>
      <c r="CB2" s="595" t="s">
        <v>17</v>
      </c>
      <c r="CC2" s="596"/>
      <c r="CD2" s="596"/>
      <c r="CE2" s="596"/>
      <c r="CF2" s="596"/>
      <c r="CG2" s="596"/>
      <c r="CH2" s="596"/>
      <c r="CI2" s="596"/>
      <c r="CJ2" s="596"/>
      <c r="CK2" s="597"/>
      <c r="CL2" s="596" t="s">
        <v>18</v>
      </c>
      <c r="CM2" s="596"/>
      <c r="CN2" s="596"/>
      <c r="CO2" s="596"/>
      <c r="CP2" s="596"/>
      <c r="CQ2" s="596"/>
      <c r="CR2" s="596"/>
      <c r="CS2" s="596"/>
      <c r="CT2" s="596"/>
      <c r="CU2" s="598"/>
      <c r="CV2" s="553"/>
      <c r="CW2" s="554"/>
      <c r="CX2" s="555"/>
      <c r="CY2" s="555"/>
      <c r="CZ2" s="553"/>
      <c r="DA2" s="554"/>
      <c r="DB2" s="554"/>
      <c r="DC2" s="554"/>
      <c r="DD2" s="554"/>
      <c r="DE2" s="554"/>
      <c r="DF2" s="554"/>
      <c r="DG2" s="554"/>
      <c r="DH2" s="553"/>
      <c r="DI2" s="554"/>
      <c r="DJ2" s="554"/>
      <c r="DK2" s="555"/>
      <c r="DL2" s="553"/>
      <c r="DM2" s="554"/>
      <c r="DN2" s="554"/>
      <c r="DO2" s="555"/>
      <c r="DP2" s="94"/>
      <c r="DQ2" s="94"/>
      <c r="DR2" s="94"/>
      <c r="DS2" s="94"/>
    </row>
    <row r="3" spans="1:129" ht="80.25" customHeight="1" thickBot="1" x14ac:dyDescent="0.3">
      <c r="A3" s="183" t="s">
        <v>2</v>
      </c>
      <c r="B3" s="184" t="s">
        <v>39</v>
      </c>
      <c r="C3" s="184" t="s">
        <v>40</v>
      </c>
      <c r="D3" s="184" t="s">
        <v>41</v>
      </c>
      <c r="E3" s="184" t="s">
        <v>6</v>
      </c>
      <c r="F3" s="185" t="s">
        <v>7</v>
      </c>
      <c r="G3" s="185" t="s">
        <v>360</v>
      </c>
      <c r="H3" s="184" t="s">
        <v>52</v>
      </c>
      <c r="I3" s="184" t="s">
        <v>11</v>
      </c>
      <c r="J3" s="184" t="s">
        <v>10</v>
      </c>
      <c r="K3" s="606"/>
      <c r="L3" s="608"/>
      <c r="M3" s="601"/>
      <c r="N3" s="601"/>
      <c r="O3" s="611"/>
      <c r="P3" s="614" t="s">
        <v>27</v>
      </c>
      <c r="Q3" s="614" t="s">
        <v>42</v>
      </c>
      <c r="R3" s="616" t="s">
        <v>14</v>
      </c>
      <c r="S3" s="612"/>
      <c r="T3" s="581" t="s">
        <v>1200</v>
      </c>
      <c r="U3" s="564"/>
      <c r="V3" s="565" t="s">
        <v>1201</v>
      </c>
      <c r="W3" s="564"/>
      <c r="X3" s="565" t="s">
        <v>1202</v>
      </c>
      <c r="Y3" s="564"/>
      <c r="Z3" s="565" t="s">
        <v>1163</v>
      </c>
      <c r="AA3" s="564"/>
      <c r="AB3" s="565" t="s">
        <v>1203</v>
      </c>
      <c r="AC3" s="599"/>
      <c r="AD3" s="563" t="s">
        <v>1165</v>
      </c>
      <c r="AE3" s="564"/>
      <c r="AF3" s="565" t="s">
        <v>1204</v>
      </c>
      <c r="AG3" s="564"/>
      <c r="AH3" s="565" t="s">
        <v>1205</v>
      </c>
      <c r="AI3" s="564"/>
      <c r="AJ3" s="565" t="s">
        <v>1168</v>
      </c>
      <c r="AK3" s="564"/>
      <c r="AL3" s="565" t="s">
        <v>1203</v>
      </c>
      <c r="AM3" s="566"/>
      <c r="AN3" s="581" t="s">
        <v>1170</v>
      </c>
      <c r="AO3" s="564"/>
      <c r="AP3" s="565" t="s">
        <v>1206</v>
      </c>
      <c r="AQ3" s="564"/>
      <c r="AR3" s="565" t="s">
        <v>1207</v>
      </c>
      <c r="AS3" s="564"/>
      <c r="AT3" s="565" t="s">
        <v>1208</v>
      </c>
      <c r="AU3" s="564"/>
      <c r="AV3" s="565" t="s">
        <v>1174</v>
      </c>
      <c r="AW3" s="599"/>
      <c r="AX3" s="563" t="s">
        <v>1209</v>
      </c>
      <c r="AY3" s="564"/>
      <c r="AZ3" s="565" t="s">
        <v>1176</v>
      </c>
      <c r="BA3" s="564"/>
      <c r="BB3" s="565" t="s">
        <v>1177</v>
      </c>
      <c r="BC3" s="564"/>
      <c r="BD3" s="565" t="s">
        <v>1210</v>
      </c>
      <c r="BE3" s="564"/>
      <c r="BF3" s="565" t="s">
        <v>1179</v>
      </c>
      <c r="BG3" s="566"/>
      <c r="BH3" s="581" t="s">
        <v>1211</v>
      </c>
      <c r="BI3" s="564"/>
      <c r="BJ3" s="565" t="s">
        <v>1181</v>
      </c>
      <c r="BK3" s="564"/>
      <c r="BL3" s="565" t="s">
        <v>1212</v>
      </c>
      <c r="BM3" s="564"/>
      <c r="BN3" s="565" t="s">
        <v>1213</v>
      </c>
      <c r="BO3" s="564"/>
      <c r="BP3" s="565" t="s">
        <v>1214</v>
      </c>
      <c r="BQ3" s="599"/>
      <c r="BR3" s="563" t="s">
        <v>1215</v>
      </c>
      <c r="BS3" s="564"/>
      <c r="BT3" s="565" t="s">
        <v>1191</v>
      </c>
      <c r="BU3" s="564"/>
      <c r="BV3" s="565" t="s">
        <v>1216</v>
      </c>
      <c r="BW3" s="564"/>
      <c r="BX3" s="565" t="s">
        <v>1213</v>
      </c>
      <c r="BY3" s="564"/>
      <c r="BZ3" s="565" t="s">
        <v>1217</v>
      </c>
      <c r="CA3" s="566"/>
      <c r="CB3" s="581" t="s">
        <v>1185</v>
      </c>
      <c r="CC3" s="564"/>
      <c r="CD3" s="565" t="s">
        <v>1218</v>
      </c>
      <c r="CE3" s="564"/>
      <c r="CF3" s="565" t="s">
        <v>1219</v>
      </c>
      <c r="CG3" s="564"/>
      <c r="CH3" s="565" t="s">
        <v>1188</v>
      </c>
      <c r="CI3" s="564"/>
      <c r="CJ3" s="565" t="s">
        <v>1220</v>
      </c>
      <c r="CK3" s="599"/>
      <c r="CL3" s="563" t="s">
        <v>1215</v>
      </c>
      <c r="CM3" s="564"/>
      <c r="CN3" s="565" t="s">
        <v>1218</v>
      </c>
      <c r="CO3" s="564"/>
      <c r="CP3" s="565" t="s">
        <v>1221</v>
      </c>
      <c r="CQ3" s="564"/>
      <c r="CR3" s="565" t="s">
        <v>1198</v>
      </c>
      <c r="CS3" s="564"/>
      <c r="CT3" s="565" t="s">
        <v>1222</v>
      </c>
      <c r="CU3" s="566"/>
      <c r="CV3" s="582" t="s">
        <v>43</v>
      </c>
      <c r="CW3" s="592" t="s">
        <v>0</v>
      </c>
      <c r="CX3" s="587" t="s">
        <v>44</v>
      </c>
      <c r="CY3" s="587" t="s">
        <v>207</v>
      </c>
      <c r="CZ3" s="589" t="s">
        <v>694</v>
      </c>
      <c r="DA3" s="590" t="s">
        <v>695</v>
      </c>
      <c r="DB3" s="591" t="s">
        <v>25</v>
      </c>
      <c r="DC3" s="591" t="s">
        <v>617</v>
      </c>
      <c r="DD3" s="591" t="s">
        <v>23</v>
      </c>
      <c r="DE3" s="591" t="s">
        <v>46</v>
      </c>
      <c r="DF3" s="559" t="s">
        <v>24</v>
      </c>
      <c r="DG3" s="559" t="s">
        <v>26</v>
      </c>
      <c r="DH3" s="579" t="s">
        <v>47</v>
      </c>
      <c r="DI3" s="569" t="s">
        <v>214</v>
      </c>
      <c r="DJ3" s="569" t="s">
        <v>215</v>
      </c>
      <c r="DK3" s="571" t="s">
        <v>48</v>
      </c>
      <c r="DL3" s="573" t="s">
        <v>359</v>
      </c>
      <c r="DM3" s="575" t="s">
        <v>358</v>
      </c>
      <c r="DN3" s="575" t="s">
        <v>357</v>
      </c>
      <c r="DO3" s="567" t="s">
        <v>356</v>
      </c>
      <c r="DP3" s="618" t="s">
        <v>625</v>
      </c>
      <c r="DQ3" s="619"/>
      <c r="DR3" s="619"/>
      <c r="DS3" s="619"/>
      <c r="DT3" s="619"/>
      <c r="DU3" s="619"/>
      <c r="DV3" s="620" t="s">
        <v>742</v>
      </c>
      <c r="DW3" s="186"/>
      <c r="DX3" s="186"/>
      <c r="DY3" s="58"/>
    </row>
    <row r="4" spans="1:129" s="59" customFormat="1" ht="24.9" customHeight="1" thickBot="1" x14ac:dyDescent="0.3">
      <c r="A4" s="187" t="s">
        <v>2</v>
      </c>
      <c r="B4" s="188" t="s">
        <v>39</v>
      </c>
      <c r="C4" s="188" t="s">
        <v>40</v>
      </c>
      <c r="D4" s="188" t="s">
        <v>41</v>
      </c>
      <c r="E4" s="188" t="s">
        <v>6</v>
      </c>
      <c r="F4" s="189" t="s">
        <v>7</v>
      </c>
      <c r="G4" s="189"/>
      <c r="H4" s="188"/>
      <c r="I4" s="188" t="s">
        <v>11</v>
      </c>
      <c r="J4" s="188" t="s">
        <v>10</v>
      </c>
      <c r="K4" s="606"/>
      <c r="L4" s="609"/>
      <c r="M4" s="601"/>
      <c r="N4" s="601"/>
      <c r="O4" s="611"/>
      <c r="P4" s="615"/>
      <c r="Q4" s="615"/>
      <c r="R4" s="617"/>
      <c r="S4" s="613"/>
      <c r="T4" s="594">
        <v>111</v>
      </c>
      <c r="U4" s="584"/>
      <c r="V4" s="577">
        <v>112</v>
      </c>
      <c r="W4" s="584"/>
      <c r="X4" s="577">
        <v>113</v>
      </c>
      <c r="Y4" s="584"/>
      <c r="Z4" s="577">
        <v>114</v>
      </c>
      <c r="AA4" s="584"/>
      <c r="AB4" s="577">
        <v>115</v>
      </c>
      <c r="AC4" s="585"/>
      <c r="AD4" s="586">
        <v>121</v>
      </c>
      <c r="AE4" s="584"/>
      <c r="AF4" s="577">
        <v>122</v>
      </c>
      <c r="AG4" s="584"/>
      <c r="AH4" s="577">
        <v>123</v>
      </c>
      <c r="AI4" s="584"/>
      <c r="AJ4" s="577">
        <v>124</v>
      </c>
      <c r="AK4" s="584"/>
      <c r="AL4" s="577">
        <v>125</v>
      </c>
      <c r="AM4" s="578"/>
      <c r="AN4" s="594">
        <v>211</v>
      </c>
      <c r="AO4" s="584"/>
      <c r="AP4" s="577">
        <v>212</v>
      </c>
      <c r="AQ4" s="584"/>
      <c r="AR4" s="577">
        <v>213</v>
      </c>
      <c r="AS4" s="584"/>
      <c r="AT4" s="577">
        <v>214</v>
      </c>
      <c r="AU4" s="584"/>
      <c r="AV4" s="577">
        <v>215</v>
      </c>
      <c r="AW4" s="585"/>
      <c r="AX4" s="586">
        <v>221</v>
      </c>
      <c r="AY4" s="584"/>
      <c r="AZ4" s="577">
        <v>222</v>
      </c>
      <c r="BA4" s="584"/>
      <c r="BB4" s="577">
        <v>223</v>
      </c>
      <c r="BC4" s="584"/>
      <c r="BD4" s="577">
        <v>224</v>
      </c>
      <c r="BE4" s="584"/>
      <c r="BF4" s="577">
        <v>225</v>
      </c>
      <c r="BG4" s="578"/>
      <c r="BH4" s="594">
        <v>311</v>
      </c>
      <c r="BI4" s="584"/>
      <c r="BJ4" s="577">
        <v>312</v>
      </c>
      <c r="BK4" s="584"/>
      <c r="BL4" s="577">
        <v>313</v>
      </c>
      <c r="BM4" s="584"/>
      <c r="BN4" s="577">
        <v>314</v>
      </c>
      <c r="BO4" s="584"/>
      <c r="BP4" s="577">
        <v>315</v>
      </c>
      <c r="BQ4" s="585"/>
      <c r="BR4" s="586">
        <v>321</v>
      </c>
      <c r="BS4" s="584"/>
      <c r="BT4" s="577">
        <v>322</v>
      </c>
      <c r="BU4" s="584"/>
      <c r="BV4" s="577">
        <v>323</v>
      </c>
      <c r="BW4" s="584"/>
      <c r="BX4" s="577">
        <v>324</v>
      </c>
      <c r="BY4" s="584"/>
      <c r="BZ4" s="577">
        <v>325</v>
      </c>
      <c r="CA4" s="578"/>
      <c r="CB4" s="594">
        <v>411</v>
      </c>
      <c r="CC4" s="584"/>
      <c r="CD4" s="577">
        <v>412</v>
      </c>
      <c r="CE4" s="584"/>
      <c r="CF4" s="577">
        <v>413</v>
      </c>
      <c r="CG4" s="584"/>
      <c r="CH4" s="577">
        <v>414</v>
      </c>
      <c r="CI4" s="584"/>
      <c r="CJ4" s="577">
        <v>415</v>
      </c>
      <c r="CK4" s="585"/>
      <c r="CL4" s="586">
        <v>421</v>
      </c>
      <c r="CM4" s="584"/>
      <c r="CN4" s="577">
        <v>422</v>
      </c>
      <c r="CO4" s="584"/>
      <c r="CP4" s="577">
        <v>423</v>
      </c>
      <c r="CQ4" s="584"/>
      <c r="CR4" s="577">
        <v>424</v>
      </c>
      <c r="CS4" s="584"/>
      <c r="CT4" s="577">
        <v>425</v>
      </c>
      <c r="CU4" s="578"/>
      <c r="CV4" s="583"/>
      <c r="CW4" s="593"/>
      <c r="CX4" s="588"/>
      <c r="CY4" s="588"/>
      <c r="CZ4" s="589"/>
      <c r="DA4" s="590"/>
      <c r="DB4" s="591"/>
      <c r="DC4" s="591"/>
      <c r="DD4" s="591"/>
      <c r="DE4" s="591"/>
      <c r="DF4" s="559"/>
      <c r="DG4" s="559"/>
      <c r="DH4" s="580"/>
      <c r="DI4" s="570"/>
      <c r="DJ4" s="570"/>
      <c r="DK4" s="572"/>
      <c r="DL4" s="574"/>
      <c r="DM4" s="576"/>
      <c r="DN4" s="576"/>
      <c r="DO4" s="568"/>
      <c r="DP4" s="618"/>
      <c r="DQ4" s="619"/>
      <c r="DR4" s="619"/>
      <c r="DS4" s="619"/>
      <c r="DT4" s="619"/>
      <c r="DU4" s="619"/>
      <c r="DV4" s="620"/>
    </row>
    <row r="5" spans="1:129" s="88" customFormat="1" ht="24.9" customHeight="1" x14ac:dyDescent="0.65">
      <c r="A5" s="190">
        <f>'اختيار المقررات'!F1</f>
        <v>0</v>
      </c>
      <c r="B5" s="190" t="str">
        <f>'اختيار المقررات'!M1</f>
        <v/>
      </c>
      <c r="C5" s="190" t="e">
        <f>'اختيار المقررات'!R1</f>
        <v>#N/A</v>
      </c>
      <c r="D5" s="190" t="e">
        <f>'اختيار المقررات'!X1</f>
        <v>#N/A</v>
      </c>
      <c r="E5" s="190" t="e">
        <f>'اختيار المقررات'!AF1</f>
        <v>#N/A</v>
      </c>
      <c r="F5" s="191" t="e">
        <f>'اختيار المقررات'!AC1</f>
        <v>#N/A</v>
      </c>
      <c r="G5" s="190" t="str">
        <f>'اختيار المقررات'!AC3</f>
        <v>غير سوري</v>
      </c>
      <c r="H5" s="192">
        <f>'اختيار المقررات'!R3</f>
        <v>0</v>
      </c>
      <c r="I5" s="190" t="str">
        <f>'اختيار المقررات'!F3</f>
        <v/>
      </c>
      <c r="J5" s="193" t="str">
        <f>'اختيار المقررات'!M3</f>
        <v/>
      </c>
      <c r="K5" s="194" t="str">
        <f>'اختيار المقررات'!X3</f>
        <v>غير سوري</v>
      </c>
      <c r="L5" s="194" t="str">
        <f>'اختيار المقررات'!AF3</f>
        <v>لايوجد</v>
      </c>
      <c r="M5" s="194">
        <f>'اختيار المقررات'!X4</f>
        <v>0</v>
      </c>
      <c r="N5" s="194">
        <f>'اختيار المقررات'!AC4</f>
        <v>0</v>
      </c>
      <c r="O5" s="193">
        <f>'اختيار المقررات'!AF4</f>
        <v>0</v>
      </c>
      <c r="P5" s="195" t="e">
        <f>'اختيار المقررات'!F4</f>
        <v>#N/A</v>
      </c>
      <c r="Q5" s="190" t="e">
        <f>'اختيار المقررات'!M4</f>
        <v>#N/A</v>
      </c>
      <c r="R5" s="193" t="e">
        <f>'اختيار المقررات'!R4</f>
        <v>#N/A</v>
      </c>
      <c r="S5" s="196" t="e">
        <f>'اختيار المقررات'!F2</f>
        <v>#N/A</v>
      </c>
      <c r="T5" s="197" t="str">
        <f>IFERROR(IF(OR(T4=الإستمارة!$C$12,T4=الإستمارة!$C$13,T4=الإستمارة!$C$14,T4=الإستمارة!$C$15,T4=الإستمارة!$C$16,T4=الإستمارة!$C$17,T4=الإستمارة!$C$18),VLOOKUP(T4,الإستمارة!$C$12:$H$19,6,0),VLOOKUP(T4,الإستمارة!$K$12:$P$19,6,0)),"")</f>
        <v/>
      </c>
      <c r="U5" s="198" t="e">
        <f>'اختيار المقررات'!J8</f>
        <v>#N/A</v>
      </c>
      <c r="V5" s="197" t="str">
        <f>IFERROR(IF(OR(V4=الإستمارة!$C$12,V4=الإستمارة!$C$13,V4=الإستمارة!$C$14,V4=الإستمارة!$C$15,V4=الإستمارة!$C$16,V4=الإستمارة!$C$17,V4=الإستمارة!$C$18),VLOOKUP(V4,الإستمارة!$C$12:$H$19,6,0),VLOOKUP(V4,الإستمارة!$K$12:$P$19,6,0)),"")</f>
        <v/>
      </c>
      <c r="W5" s="198" t="e">
        <f>'اختيار المقررات'!J9</f>
        <v>#N/A</v>
      </c>
      <c r="X5" s="197" t="str">
        <f>IFERROR(IF(OR(X4=الإستمارة!$C$12,X4=الإستمارة!$C$13,X4=الإستمارة!$C$14,X4=الإستمارة!$C$15,X4=الإستمارة!$C$16,X4=الإستمارة!$C$17,X4=الإستمارة!$C$18),VLOOKUP(X4,الإستمارة!$C$12:$H$19,6,0),VLOOKUP(X4,الإستمارة!$K$12:$P$19,6,0)),"")</f>
        <v/>
      </c>
      <c r="Y5" s="198" t="e">
        <f>'اختيار المقررات'!J10</f>
        <v>#N/A</v>
      </c>
      <c r="Z5" s="197" t="str">
        <f>IFERROR(IF(OR(Z4=الإستمارة!$C$12,Z4=الإستمارة!$C$13,Z4=الإستمارة!$C$14,Z4=الإستمارة!$C$15,Z4=الإستمارة!$C$16,Z4=الإستمارة!$C$17,Z4=الإستمارة!$C$18),VLOOKUP(Z4,الإستمارة!$C$12:$H$19,6,0),VLOOKUP(Z4,الإستمارة!$K$12:$P$19,6,0)),"")</f>
        <v/>
      </c>
      <c r="AA5" s="198" t="e">
        <f>'اختيار المقررات'!J11</f>
        <v>#N/A</v>
      </c>
      <c r="AB5" s="197" t="str">
        <f>IFERROR(IF(OR(AB4=الإستمارة!$C$12,AB4=الإستمارة!$C$13,AB4=الإستمارة!$C$14,AB4=الإستمارة!$C$15,AB4=الإستمارة!$C$16,AB4=الإستمارة!$C$17,AB4=الإستمارة!$C$18),VLOOKUP(AB4,الإستمارة!$C$12:$H$19,6,0),VLOOKUP(AB4,الإستمارة!$K$12:$P$19,6,0)),"")</f>
        <v/>
      </c>
      <c r="AC5" s="198" t="e">
        <f>'اختيار المقررات'!J12</f>
        <v>#N/A</v>
      </c>
      <c r="AD5" s="199" t="str">
        <f>IFERROR(IF(OR(AD4=الإستمارة!$C$12,AD4=الإستمارة!$C$13,AD4=الإستمارة!$C$14,AD4=الإستمارة!$C$15,AD4=الإستمارة!$C$16,AD4=الإستمارة!$C$17,AD4=الإستمارة!$C$18),VLOOKUP(AD4,الإستمارة!$C$12:$H$19,6,0),VLOOKUP(AD4,الإستمارة!$K$12:$P$19,6,0)),"")</f>
        <v/>
      </c>
      <c r="AE5" s="200" t="e">
        <f>'اختيار المقررات'!R8</f>
        <v>#N/A</v>
      </c>
      <c r="AF5" s="201" t="str">
        <f>IFERROR(IF(OR(AF4=الإستمارة!$C$12,AF4=الإستمارة!$C$13,AF4=الإستمارة!$C$14,AF4=الإستمارة!$C$15,AF4=الإستمارة!$C$16,AF4=الإستمارة!$C$17,AF4=الإستمارة!$C$18),VLOOKUP(AF4,الإستمارة!$C$12:$H$19,6,0),VLOOKUP(AF4,الإستمارة!$K$12:$P$19,6,0)),"")</f>
        <v/>
      </c>
      <c r="AG5" s="198" t="e">
        <f>'اختيار المقررات'!R9</f>
        <v>#N/A</v>
      </c>
      <c r="AH5" s="199" t="str">
        <f>IFERROR(IF(OR(AH4=الإستمارة!$C$12,AH4=الإستمارة!$C$13,AH4=الإستمارة!$C$14,AH4=الإستمارة!$C$15,AH4=الإستمارة!$C$16,AH4=الإستمارة!$C$17,AH4=الإستمارة!$C$18),VLOOKUP(AH4,الإستمارة!$C$12:$H$19,6,0),VLOOKUP(AH4,الإستمارة!$K$12:$P$19,6,0)),"")</f>
        <v/>
      </c>
      <c r="AI5" s="198" t="e">
        <f>'اختيار المقررات'!R10</f>
        <v>#N/A</v>
      </c>
      <c r="AJ5" s="199" t="str">
        <f>IFERROR(IF(OR(AJ4=الإستمارة!$C$12,AJ4=الإستمارة!$C$13,AJ4=الإستمارة!$C$14,AJ4=الإستمارة!$C$15,AJ4=الإستمارة!$C$16,AJ4=الإستمارة!$C$17,AJ4=الإستمارة!$C$18),VLOOKUP(AJ4,الإستمارة!$C$12:$H$19,6,0),VLOOKUP(AJ4,الإستمارة!$K$12:$P$19,6,0)),"")</f>
        <v/>
      </c>
      <c r="AK5" s="198" t="e">
        <f>'اختيار المقررات'!R11</f>
        <v>#N/A</v>
      </c>
      <c r="AL5" s="199" t="str">
        <f>IFERROR(IF(OR(AL4=الإستمارة!$C$12,AL4=الإستمارة!$C$13,AL4=الإستمارة!$C$14,AL4=الإستمارة!$C$15,AL4=الإستمارة!$C$16,AL4=الإستمارة!$C$17,AL4=الإستمارة!$C$18),VLOOKUP(AL4,الإستمارة!$C$12:$H$19,6,0),VLOOKUP(AL4,الإستمارة!$K$12:$P$19,6,0)),"")</f>
        <v/>
      </c>
      <c r="AM5" s="198" t="e">
        <f>'اختيار المقررات'!R12</f>
        <v>#N/A</v>
      </c>
      <c r="AN5" s="199" t="str">
        <f>IFERROR(IF(OR(AN4=الإستمارة!$C$12,AN4=الإستمارة!$C$13,AN4=الإستمارة!$C$14,AN4=الإستمارة!$C$15,AN4=الإستمارة!$C$16,AN4=الإستمارة!$C$17,AN4=الإستمارة!$C$18),VLOOKUP(AN4,الإستمارة!$C$12:$H$19,6,0),VLOOKUP(AN4,الإستمارة!$K$12:$P$19,6,0)),"")</f>
        <v/>
      </c>
      <c r="AO5" s="198" t="e">
        <f>'اختيار المقررات'!J15</f>
        <v>#N/A</v>
      </c>
      <c r="AP5" s="199" t="str">
        <f>IFERROR(IF(OR(AP4=الإستمارة!$C$12,AP4=الإستمارة!$C$13,AP4=الإستمارة!$C$14,AP4=الإستمارة!$C$15,AP4=الإستمارة!$C$16,AP4=الإستمارة!$C$17,AP4=الإستمارة!$C$18),VLOOKUP(AP4,الإستمارة!$C$12:$H$19,6,0),VLOOKUP(AP4,الإستمارة!$K$12:$P$19,6,0)),"")</f>
        <v/>
      </c>
      <c r="AQ5" s="202" t="e">
        <f>'اختيار المقررات'!J16</f>
        <v>#N/A</v>
      </c>
      <c r="AR5" s="197" t="str">
        <f>IFERROR(IF(OR(AR4=الإستمارة!$C$12,AR4=الإستمارة!$C$13,AR4=الإستمارة!$C$14,AR4=الإستمارة!$C$15,AR4=الإستمارة!$C$16,AR4=الإستمارة!$C$17,AR4=الإستمارة!$C$18),VLOOKUP(AR4,الإستمارة!$C$12:$H$19,6,0),VLOOKUP(AR4,الإستمارة!$K$12:$P$19,6,0)),"")</f>
        <v/>
      </c>
      <c r="AS5" s="198" t="e">
        <f>'اختيار المقررات'!J17</f>
        <v>#N/A</v>
      </c>
      <c r="AT5" s="199" t="str">
        <f>IFERROR(IF(OR(AT4=الإستمارة!$C$12,AT4=الإستمارة!$C$13,AT4=الإستمارة!$C$14,AT4=الإستمارة!$C$15,AT4=الإستمارة!$C$16,AT4=الإستمارة!$C$17,AT4=الإستمارة!$C$18),VLOOKUP(AT4,الإستمارة!$C$12:$H$19,6,0),VLOOKUP(AT4,الإستمارة!$K$12:$P$19,6,0)),"")</f>
        <v/>
      </c>
      <c r="AU5" s="198" t="e">
        <f>'اختيار المقررات'!J18</f>
        <v>#N/A</v>
      </c>
      <c r="AV5" s="199" t="str">
        <f>IFERROR(IF(OR(AV4=الإستمارة!$C$12,AV4=الإستمارة!$C$13,AV4=الإستمارة!$C$14,AV4=الإستمارة!$C$15,AV4=الإستمارة!$C$16,AV4=الإستمارة!$C$17,AV4=الإستمارة!$C$18),VLOOKUP(AV4,الإستمارة!$C$12:$H$19,6,0),VLOOKUP(AV4,الإستمارة!$K$12:$P$19,6,0)),"")</f>
        <v/>
      </c>
      <c r="AW5" s="198" t="e">
        <f>'اختيار المقررات'!J19</f>
        <v>#N/A</v>
      </c>
      <c r="AX5" s="199" t="str">
        <f>IFERROR(IF(OR(AX4=الإستمارة!$C$12,AX4=الإستمارة!$C$13,AX4=الإستمارة!$C$14,AX4=الإستمارة!$C$15,AX4=الإستمارة!$C$16,AX4=الإستمارة!$C$17,AX4=الإستمارة!$C$18),VLOOKUP(AX4,الإستمارة!$C$12:$H$19,6,0),VLOOKUP(AX4,الإستمارة!$K$12:$P$19,6,0)),"")</f>
        <v/>
      </c>
      <c r="AY5" s="198" t="e">
        <f>'اختيار المقررات'!R15</f>
        <v>#N/A</v>
      </c>
      <c r="AZ5" s="199" t="str">
        <f>IFERROR(IF(OR(AZ4=الإستمارة!$C$12,AZ4=الإستمارة!$C$13,AZ4=الإستمارة!$C$14,AZ4=الإستمارة!$C$15,AZ4=الإستمارة!$C$16,AZ4=الإستمارة!$C$17,AZ4=الإستمارة!$C$18),VLOOKUP(AZ4,الإستمارة!$C$12:$H$19,6,0),VLOOKUP(AZ4,الإستمارة!$K$12:$P$19,6,0)),"")</f>
        <v/>
      </c>
      <c r="BA5" s="198" t="e">
        <f>'اختيار المقررات'!R16</f>
        <v>#N/A</v>
      </c>
      <c r="BB5" s="199" t="str">
        <f>IFERROR(IF(OR(BB4=الإستمارة!$C$12,BB4=الإستمارة!$C$13,BB4=الإستمارة!$C$14,BB4=الإستمارة!$C$15,BB4=الإستمارة!$C$16,BB4=الإستمارة!$C$17,BB4=الإستمارة!$C$18),VLOOKUP(BB4,الإستمارة!$C$12:$H$19,6,0),VLOOKUP(BB4,الإستمارة!$K$12:$P$19,6,0)),"")</f>
        <v/>
      </c>
      <c r="BC5" s="200" t="e">
        <f>'اختيار المقررات'!R17</f>
        <v>#N/A</v>
      </c>
      <c r="BD5" s="201" t="str">
        <f>IFERROR(IF(OR(BD4=الإستمارة!$C$12,BD4=الإستمارة!$C$13,BD4=الإستمارة!$C$14,BD4=الإستمارة!$C$15,BD4=الإستمارة!$C$16,BD4=الإستمارة!$C$17,BD4=الإستمارة!$C$18),VLOOKUP(BD4,الإستمارة!$C$12:$H$19,6,0),VLOOKUP(BD4,الإستمارة!$K$12:$P$19,6,0)),"")</f>
        <v/>
      </c>
      <c r="BE5" s="198" t="e">
        <f>'اختيار المقررات'!R18</f>
        <v>#N/A</v>
      </c>
      <c r="BF5" s="199" t="str">
        <f>IFERROR(IF(OR(BF4=الإستمارة!$C$12,BF4=الإستمارة!$C$13,BF4=الإستمارة!$C$14,BF4=الإستمارة!$C$15,BF4=الإستمارة!$C$16,BF4=الإستمارة!$C$17,BF4=الإستمارة!$C$18),VLOOKUP(BF4,الإستمارة!$C$12:$H$19,6,0),VLOOKUP(BF4,الإستمارة!$K$12:$P$19,6,0)),"")</f>
        <v/>
      </c>
      <c r="BG5" s="198" t="e">
        <f>'اختيار المقررات'!R19</f>
        <v>#N/A</v>
      </c>
      <c r="BH5" s="199" t="str">
        <f>IFERROR(IF(OR(BH4=الإستمارة!$C$12,BH4=الإستمارة!$C$13,BH4=الإستمارة!$C$14,BH4=الإستمارة!$C$15,BH4=الإستمارة!$C$16,BH4=الإستمارة!$C$17,BH4=الإستمارة!$C$18),VLOOKUP(BH4,الإستمارة!$C$12:$H$19,6,0),VLOOKUP(BH4,الإستمارة!$K$12:$P$19,6,0)),"")</f>
        <v/>
      </c>
      <c r="BI5" s="198" t="e">
        <f>'اختيار المقررات'!Z8</f>
        <v>#N/A</v>
      </c>
      <c r="BJ5" s="199" t="str">
        <f>IFERROR(IF(OR(BJ4=الإستمارة!$C$12,BJ4=الإستمارة!$C$13,BJ4=الإستمارة!$C$14,BJ4=الإستمارة!$C$15,BJ4=الإستمارة!$C$16,BJ4=الإستمارة!$C$17,BJ4=الإستمارة!$C$18),VLOOKUP(BJ4,الإستمارة!$C$12:$H$19,6,0),VLOOKUP(BJ4,الإستمارة!$K$12:$P$19,6,0)),"")</f>
        <v/>
      </c>
      <c r="BK5" s="198" t="e">
        <f>'اختيار المقررات'!Z9</f>
        <v>#N/A</v>
      </c>
      <c r="BL5" s="199" t="str">
        <f>IFERROR(IF(OR(BL4=الإستمارة!$C$12,BL4=الإستمارة!$C$13,BL4=الإستمارة!$C$14,BL4=الإستمارة!$C$15,BL4=الإستمارة!$C$16,BL4=الإستمارة!$C$17,BL4=الإستمارة!$C$18),VLOOKUP(BL4,الإستمارة!$C$12:$H$19,6,0),VLOOKUP(BL4,الإستمارة!$K$12:$P$19,6,0)),"")</f>
        <v/>
      </c>
      <c r="BM5" s="198" t="e">
        <f>'اختيار المقررات'!Z10</f>
        <v>#N/A</v>
      </c>
      <c r="BN5" s="199" t="str">
        <f>IFERROR(IF(OR(BN4=الإستمارة!$C$12,BN4=الإستمارة!$C$13,BN4=الإستمارة!$C$14,BN4=الإستمارة!$C$15,BN4=الإستمارة!$C$16,BN4=الإستمارة!$C$17,BN4=الإستمارة!$C$18),VLOOKUP(BN4,الإستمارة!$C$12:$H$19,6,0),VLOOKUP(BN4,الإستمارة!$K$12:$P$19,6,0)),"")</f>
        <v/>
      </c>
      <c r="BO5" s="202" t="e">
        <f>'اختيار المقررات'!Z11</f>
        <v>#N/A</v>
      </c>
      <c r="BP5" s="197" t="str">
        <f>IFERROR(IF(OR(BP4=الإستمارة!$C$12,BP4=الإستمارة!$C$13,BP4=الإستمارة!$C$14,BP4=الإستمارة!$C$15,BP4=الإستمارة!$C$16,BP4=الإستمارة!$C$17,BP4=الإستمارة!$C$18),VLOOKUP(BP4,الإستمارة!$C$12:$H$19,6,0),VLOOKUP(BP4,الإستمارة!$K$12:$P$19,6,0)),"")</f>
        <v/>
      </c>
      <c r="BQ5" s="198" t="e">
        <f>'اختيار المقررات'!Z12</f>
        <v>#N/A</v>
      </c>
      <c r="BR5" s="199" t="str">
        <f>IFERROR(IF(OR(BR4=الإستمارة!$C$12,BR4=الإستمارة!$C$13,BR4=الإستمارة!$C$14,BR4=الإستمارة!$C$15,BR4=الإستمارة!$C$16,BR4=الإستمارة!$C$17,BR4=الإستمارة!$C$18),VLOOKUP(BR4,الإستمارة!$C$12:$H$19,6,0),VLOOKUP(BR4,الإستمارة!$K$12:$P$19,6,0)),"")</f>
        <v/>
      </c>
      <c r="BS5" s="198" t="e">
        <f>'اختيار المقررات'!AH8</f>
        <v>#N/A</v>
      </c>
      <c r="BT5" s="199" t="str">
        <f>IFERROR(IF(OR(BT4=الإستمارة!$C$12,BT4=الإستمارة!$C$13,BT4=الإستمارة!$C$14,BT4=الإستمارة!$C$15,BT4=الإستمارة!$C$16,BT4=الإستمارة!$C$17,BT4=الإستمارة!$C$18),VLOOKUP(BT4,الإستمارة!$C$12:$H$19,6,0),VLOOKUP(BT4,الإستمارة!$K$12:$P$19,6,0)),"")</f>
        <v/>
      </c>
      <c r="BU5" s="198" t="e">
        <f>'اختيار المقررات'!AH9</f>
        <v>#N/A</v>
      </c>
      <c r="BV5" s="199" t="str">
        <f>IFERROR(IF(OR(BV4=الإستمارة!$C$12,BV4=الإستمارة!$C$13,BV4=الإستمارة!$C$14,BV4=الإستمارة!$C$15,BV4=الإستمارة!$C$16,BV4=الإستمارة!$C$17,BV4=الإستمارة!$C$18),VLOOKUP(BV4,الإستمارة!$C$12:$H$19,6,0),VLOOKUP(BV4,الإستمارة!$K$12:$P$19,6,0)),"")</f>
        <v/>
      </c>
      <c r="BW5" s="198" t="e">
        <f>'اختيار المقررات'!AH10</f>
        <v>#N/A</v>
      </c>
      <c r="BX5" s="199" t="str">
        <f>IFERROR(IF(OR(BX4=الإستمارة!$C$12,BX4=الإستمارة!$C$13,BX4=الإستمارة!$C$14,BX4=الإستمارة!$C$15,BX4=الإستمارة!$C$16,BX4=الإستمارة!$C$17,BX4=الإستمارة!$C$18),VLOOKUP(BX4,الإستمارة!$C$12:$H$19,6,0),VLOOKUP(BX4,الإستمارة!$K$12:$P$19,6,0)),"")</f>
        <v/>
      </c>
      <c r="BY5" s="198" t="e">
        <f>'اختيار المقررات'!AH11</f>
        <v>#N/A</v>
      </c>
      <c r="BZ5" s="199" t="str">
        <f>IFERROR(IF(OR(BZ4=الإستمارة!$C$12,BZ4=الإستمارة!$C$13,BZ4=الإستمارة!$C$14,BZ4=الإستمارة!$C$15,BZ4=الإستمارة!$C$16,BZ4=الإستمارة!$C$17,BZ4=الإستمارة!$C$18),VLOOKUP(BZ4,الإستمارة!$C$12:$H$19,6,0),VLOOKUP(BZ4,الإستمارة!$K$12:$P$19,6,0)),"")</f>
        <v/>
      </c>
      <c r="CA5" s="200" t="e">
        <f>'اختيار المقررات'!AH12</f>
        <v>#N/A</v>
      </c>
      <c r="CB5" s="201" t="str">
        <f>IFERROR(IF(OR(CB4=الإستمارة!$C$12,CB4=الإستمارة!$C$13,CB4=الإستمارة!$C$14,CB4=الإستمارة!$C$15,CB4=الإستمارة!$C$16,CB4=الإستمارة!$C$17,CB4=الإستمارة!$C$18),VLOOKUP(CB4,الإستمارة!$C$12:$H$19,6,0),VLOOKUP(CB4,الإستمارة!$K$12:$P$19,6,0)),"")</f>
        <v/>
      </c>
      <c r="CC5" s="198" t="e">
        <f>'اختيار المقررات'!Z15</f>
        <v>#N/A</v>
      </c>
      <c r="CD5" s="199" t="str">
        <f>IFERROR(IF(OR(CD4=الإستمارة!$C$12,CD4=الإستمارة!$C$13,CD4=الإستمارة!$C$14,CD4=الإستمارة!$C$15,CD4=الإستمارة!$C$16,CD4=الإستمارة!$C$17,CD4=الإستمارة!$C$18),VLOOKUP(CD4,الإستمارة!$C$12:$H$19,6,0),VLOOKUP(CD4,الإستمارة!$K$12:$P$19,6,0)),"")</f>
        <v/>
      </c>
      <c r="CE5" s="198" t="e">
        <f>'اختيار المقررات'!Z16</f>
        <v>#N/A</v>
      </c>
      <c r="CF5" s="199" t="str">
        <f>IFERROR(IF(OR(CF4=الإستمارة!$C$12,CF4=الإستمارة!$C$13,CF4=الإستمارة!$C$14,CF4=الإستمارة!$C$15,CF4=الإستمارة!$C$16,CF4=الإستمارة!$C$17,CF4=الإستمارة!$C$18),VLOOKUP(CF4,الإستمارة!$C$12:$H$19,6,0),VLOOKUP(CF4,الإستمارة!$K$12:$P$19,6,0)),"")</f>
        <v/>
      </c>
      <c r="CG5" s="198" t="e">
        <f>'اختيار المقررات'!Z17</f>
        <v>#N/A</v>
      </c>
      <c r="CH5" s="199" t="str">
        <f>IFERROR(IF(OR(CH4=الإستمارة!$C$12,CH4=الإستمارة!$C$13,CH4=الإستمارة!$C$14,CH4=الإستمارة!$C$15,CH4=الإستمارة!$C$16,CH4=الإستمارة!$C$17,CH4=الإستمارة!$C$18),VLOOKUP(CH4,الإستمارة!$C$12:$H$19,6,0),VLOOKUP(CH4,الإستمارة!$K$12:$P$19,6,0)),"")</f>
        <v/>
      </c>
      <c r="CI5" s="198" t="e">
        <f>'اختيار المقررات'!Z18</f>
        <v>#N/A</v>
      </c>
      <c r="CJ5" s="199" t="str">
        <f>IFERROR(IF(OR(CJ4=الإستمارة!$C$12,CJ4=الإستمارة!$C$13,CJ4=الإستمارة!$C$14,CJ4=الإستمارة!$C$15,CJ4=الإستمارة!$C$16,CJ4=الإستمارة!$C$17,CJ4=الإستمارة!$C$18),VLOOKUP(CJ4,الإستمارة!$C$12:$H$19,6,0),VLOOKUP(CJ4,الإستمارة!$K$12:$P$19,6,0)),"")</f>
        <v/>
      </c>
      <c r="CK5" s="198" t="e">
        <f>'اختيار المقررات'!Z19</f>
        <v>#N/A</v>
      </c>
      <c r="CL5" s="199" t="str">
        <f>IFERROR(IF(OR(CL4=الإستمارة!$C$12,CL4=الإستمارة!$C$13,CL4=الإستمارة!$C$14,CL4=الإستمارة!$C$15,CL4=الإستمارة!$C$16,CL4=الإستمارة!$C$17,CL4=الإستمارة!$C$18),VLOOKUP(CL4,الإستمارة!$C$12:$H$19,6,0),VLOOKUP(CL4,الإستمارة!$K$12:$P$19,6,0)),"")</f>
        <v/>
      </c>
      <c r="CM5" s="202" t="e">
        <f>'اختيار المقررات'!AH15</f>
        <v>#N/A</v>
      </c>
      <c r="CN5" s="197" t="str">
        <f>IFERROR(IF(OR(CN4=الإستمارة!$C$12,CN4=الإستمارة!$C$13,CN4=الإستمارة!$C$14,CN4=الإستمارة!$C$15,CN4=الإستمارة!$C$16,CN4=الإستمارة!$C$17,CN4=الإستمارة!$C$18),VLOOKUP(CN4,الإستمارة!$C$12:$H$19,6,0),VLOOKUP(CN4,الإستمارة!$K$12:$P$19,6,0)),"")</f>
        <v/>
      </c>
      <c r="CO5" s="198" t="e">
        <f>'اختيار المقررات'!AH16</f>
        <v>#N/A</v>
      </c>
      <c r="CP5" s="199" t="str">
        <f>IFERROR(IF(OR(CP4=الإستمارة!$C$12,CP4=الإستمارة!$C$13,CP4=الإستمارة!$C$14,CP4=الإستمارة!$C$15,CP4=الإستمارة!$C$16,CP4=الإستمارة!$C$17,CP4=الإستمارة!$C$18),VLOOKUP(CP4,الإستمارة!$C$12:$H$19,6,0),VLOOKUP(CP4,الإستمارة!$K$12:$P$19,6,0)),"")</f>
        <v/>
      </c>
      <c r="CQ5" s="198" t="e">
        <f>'اختيار المقررات'!AH17</f>
        <v>#N/A</v>
      </c>
      <c r="CR5" s="199" t="str">
        <f>IFERROR(IF(OR(CR4=الإستمارة!$C$12,CR4=الإستمارة!$C$13,CR4=الإستمارة!$C$14,CR4=الإستمارة!$C$15,CR4=الإستمارة!$C$16,CR4=الإستمارة!$C$17,CR4=الإستمارة!$C$18),VLOOKUP(CR4,الإستمارة!$C$12:$H$19,6,0),VLOOKUP(CR4,الإستمارة!$K$12:$P$19,6,0)),"")</f>
        <v/>
      </c>
      <c r="CS5" s="198" t="e">
        <f>'اختيار المقررات'!AH18</f>
        <v>#N/A</v>
      </c>
      <c r="CT5" s="199" t="str">
        <f>IFERROR(IF(OR(CT4=الإستمارة!$C$12,CT4=الإستمارة!$C$13,CT4=الإستمارة!$C$14,CT4=الإستمارة!$C$15,CT4=الإستمارة!$C$16,CT4=الإستمارة!$C$17,CT4=الإستمارة!$C$18),VLOOKUP(CT4,الإستمارة!$C$12:$H$19,6,0),VLOOKUP(CT4,الإستمارة!$K$12:$P$19,6,0)),"")</f>
        <v/>
      </c>
      <c r="CU5" s="198" t="e">
        <f>'اختيار المقررات'!AH19</f>
        <v>#N/A</v>
      </c>
      <c r="CV5" s="203" t="e">
        <f>'اختيار المقررات'!R5</f>
        <v>#N/A</v>
      </c>
      <c r="CW5" s="204" t="e">
        <f>'اختيار المقررات'!X5</f>
        <v>#N/A</v>
      </c>
      <c r="CX5" s="205" t="e">
        <f>'اختيار المقررات'!AC5</f>
        <v>#N/A</v>
      </c>
      <c r="CY5" s="206">
        <f>'اختيار المقررات'!G5</f>
        <v>0</v>
      </c>
      <c r="CZ5" s="207" t="e">
        <f>'اختيار المقررات'!O27</f>
        <v>#N/A</v>
      </c>
      <c r="DA5" s="208" t="e">
        <f>'اختيار المقررات'!O25</f>
        <v>#N/A</v>
      </c>
      <c r="DB5" s="208" t="e">
        <f>'اختيار المقررات'!O26</f>
        <v>#N/A</v>
      </c>
      <c r="DC5" s="208" t="e">
        <f>'اختيار المقررات'!O28</f>
        <v>#N/A</v>
      </c>
      <c r="DD5" s="209" t="e">
        <f>'اختيار المقررات'!O29</f>
        <v>#N/A</v>
      </c>
      <c r="DE5" s="208" t="str">
        <f>'اختيار المقررات'!W28</f>
        <v>لا</v>
      </c>
      <c r="DF5" s="208" t="e">
        <f>'اختيار المقررات'!W29</f>
        <v>#N/A</v>
      </c>
      <c r="DG5" s="208" t="e">
        <f>'اختيار المقررات'!AD29</f>
        <v>#N/A</v>
      </c>
      <c r="DH5" s="203">
        <f>'اختيار المقررات'!AE25</f>
        <v>0</v>
      </c>
      <c r="DI5" s="210">
        <f>'اختيار المقررات'!AE26</f>
        <v>0</v>
      </c>
      <c r="DJ5" s="208" t="e">
        <f>'اختيار المقررات'!AE27</f>
        <v>#N/A</v>
      </c>
      <c r="DK5" s="211" t="e">
        <f>SUM(DH5:DJ5)</f>
        <v>#N/A</v>
      </c>
      <c r="DL5" s="203">
        <f>'اختيار المقررات'!AC2</f>
        <v>0</v>
      </c>
      <c r="DM5" s="204">
        <f>'اختيار المقررات'!X2</f>
        <v>0</v>
      </c>
      <c r="DN5" s="204">
        <f>'اختيار المقررات'!R2</f>
        <v>0</v>
      </c>
      <c r="DO5" s="211">
        <f>'اختيار المقررات'!M2</f>
        <v>0</v>
      </c>
      <c r="DP5" s="212" t="str">
        <f>'اختيار المقررات'!D26</f>
        <v/>
      </c>
      <c r="DQ5" s="212" t="str">
        <f>'اختيار المقررات'!D27</f>
        <v/>
      </c>
      <c r="DR5" s="212" t="str">
        <f>'اختيار المقررات'!D28</f>
        <v/>
      </c>
      <c r="DS5" s="212" t="str">
        <f>'اختيار المقررات'!D29</f>
        <v xml:space="preserve"> </v>
      </c>
      <c r="DT5" s="212" t="str">
        <f>'اختيار المقررات'!D30</f>
        <v/>
      </c>
      <c r="DU5" s="212" t="str">
        <f>'اختيار المقررات'!D31</f>
        <v/>
      </c>
      <c r="DV5" s="88" t="str">
        <f>'اختيار المقررات'!D32</f>
        <v/>
      </c>
      <c r="DW5" s="88" t="str">
        <f>'اختيار المقررات'!D33</f>
        <v/>
      </c>
      <c r="DX5" s="212" t="e">
        <f>'اختيار المقررات'!Z28</f>
        <v>#N/A</v>
      </c>
    </row>
  </sheetData>
  <sheetProtection algorithmName="SHA-512" hashValue="k1aBvdZwK9mw9Fq9N7AtQ5W7oSQGASPwG41qeBNsJj05xkNc30p1I6I3k2tjdksH5626+s0XbtZs6ZIz+zL/8Q==" saltValue="9Qo0YW9Nmi3g0w2IE8J+OQ=="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46" priority="1"/>
    <cfRule type="duplicateValues" dxfId="45"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Z1996"/>
  <sheetViews>
    <sheetView rightToLeft="1" workbookViewId="0">
      <pane xSplit="9" ySplit="11" topLeftCell="J12" activePane="bottomRight" state="frozen"/>
      <selection pane="topRight" activeCell="J1" sqref="J1"/>
      <selection pane="bottomLeft" activeCell="A12" sqref="A12"/>
      <selection pane="bottomRight" activeCell="AE1816" sqref="AE1816:AE1989"/>
    </sheetView>
  </sheetViews>
  <sheetFormatPr defaultRowHeight="13.8" x14ac:dyDescent="0.25"/>
  <cols>
    <col min="2" max="2" width="19.59765625" customWidth="1"/>
    <col min="6" max="6" width="13.09765625" customWidth="1"/>
    <col min="15" max="15" width="19.8984375" style="230" customWidth="1"/>
    <col min="16" max="16" width="11.09765625" style="230" customWidth="1"/>
  </cols>
  <sheetData>
    <row r="1" spans="1:52" ht="19.5" customHeight="1" x14ac:dyDescent="0.25">
      <c r="B1">
        <v>2</v>
      </c>
      <c r="C1">
        <v>3</v>
      </c>
      <c r="D1">
        <v>4</v>
      </c>
      <c r="E1">
        <v>5</v>
      </c>
      <c r="F1">
        <v>6</v>
      </c>
      <c r="G1">
        <v>7</v>
      </c>
      <c r="H1">
        <v>8</v>
      </c>
      <c r="I1">
        <v>9</v>
      </c>
      <c r="J1">
        <v>10</v>
      </c>
      <c r="K1">
        <v>11</v>
      </c>
      <c r="L1">
        <v>12</v>
      </c>
      <c r="M1">
        <v>13</v>
      </c>
      <c r="N1">
        <v>14</v>
      </c>
      <c r="O1" s="230">
        <v>15</v>
      </c>
      <c r="P1" s="230">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45</v>
      </c>
      <c r="AR1">
        <v>46</v>
      </c>
      <c r="AS1">
        <v>47</v>
      </c>
      <c r="AT1">
        <v>48</v>
      </c>
      <c r="AU1">
        <v>49</v>
      </c>
      <c r="AV1">
        <v>50</v>
      </c>
      <c r="AW1">
        <v>51</v>
      </c>
      <c r="AX1">
        <v>52</v>
      </c>
      <c r="AY1">
        <v>53</v>
      </c>
      <c r="AZ1">
        <v>54</v>
      </c>
    </row>
    <row r="2" spans="1:52" ht="17.399999999999999" x14ac:dyDescent="0.3">
      <c r="A2" s="252" t="s">
        <v>1778</v>
      </c>
      <c r="B2" s="252" t="s">
        <v>39</v>
      </c>
      <c r="C2" s="252" t="s">
        <v>1540</v>
      </c>
      <c r="D2" s="252" t="s">
        <v>1541</v>
      </c>
      <c r="E2" s="253" t="s">
        <v>11</v>
      </c>
      <c r="F2" s="253" t="s">
        <v>51</v>
      </c>
      <c r="G2" s="253" t="s">
        <v>6</v>
      </c>
      <c r="H2" s="253" t="s">
        <v>10</v>
      </c>
      <c r="I2" s="253" t="s">
        <v>9</v>
      </c>
      <c r="J2" s="253"/>
      <c r="K2" s="254" t="s">
        <v>27</v>
      </c>
      <c r="L2" s="255" t="s">
        <v>42</v>
      </c>
      <c r="M2" s="253" t="s">
        <v>14</v>
      </c>
      <c r="N2" s="253" t="s">
        <v>16</v>
      </c>
      <c r="O2" s="253" t="s">
        <v>1779</v>
      </c>
      <c r="P2" s="269" t="s">
        <v>1780</v>
      </c>
      <c r="Q2" s="253" t="s">
        <v>668</v>
      </c>
      <c r="R2" s="253" t="s">
        <v>211</v>
      </c>
      <c r="S2" s="253" t="s">
        <v>359</v>
      </c>
      <c r="T2" s="253" t="s">
        <v>358</v>
      </c>
      <c r="U2" s="253" t="s">
        <v>357</v>
      </c>
      <c r="V2" s="253" t="s">
        <v>356</v>
      </c>
      <c r="W2" s="253" t="s">
        <v>1781</v>
      </c>
      <c r="X2" s="253" t="s">
        <v>1782</v>
      </c>
      <c r="Y2" s="253" t="s">
        <v>1783</v>
      </c>
      <c r="Z2" s="253" t="s">
        <v>1784</v>
      </c>
      <c r="AA2" s="253" t="s">
        <v>1785</v>
      </c>
      <c r="AB2" s="253" t="s">
        <v>1786</v>
      </c>
      <c r="AC2" s="253" t="s">
        <v>1787</v>
      </c>
      <c r="AD2" s="256" t="s">
        <v>1788</v>
      </c>
      <c r="AE2" s="257" t="s">
        <v>1789</v>
      </c>
      <c r="AG2" s="253" t="s">
        <v>742</v>
      </c>
      <c r="AH2" s="253"/>
      <c r="AI2" s="256" t="s">
        <v>3649</v>
      </c>
      <c r="AJ2">
        <v>0</v>
      </c>
      <c r="AL2" s="257"/>
      <c r="AM2" t="s">
        <v>1790</v>
      </c>
      <c r="AN2" t="s">
        <v>1791</v>
      </c>
      <c r="AO2" t="s">
        <v>1796</v>
      </c>
      <c r="AP2" t="s">
        <v>4242</v>
      </c>
    </row>
    <row r="3" spans="1:52" ht="16.8" x14ac:dyDescent="0.25">
      <c r="A3" s="266">
        <v>100468</v>
      </c>
      <c r="B3" s="266" t="s">
        <v>1798</v>
      </c>
      <c r="C3" s="266" t="s">
        <v>718</v>
      </c>
      <c r="D3" s="266"/>
      <c r="E3" s="266"/>
      <c r="F3" s="273"/>
      <c r="G3" s="266"/>
      <c r="H3" s="266"/>
      <c r="I3" t="s">
        <v>4246</v>
      </c>
      <c r="O3"/>
      <c r="AI3" t="s">
        <v>4246</v>
      </c>
      <c r="AO3" t="s">
        <v>1539</v>
      </c>
      <c r="AP3" t="s">
        <v>4243</v>
      </c>
    </row>
    <row r="4" spans="1:52" ht="16.8" x14ac:dyDescent="0.25">
      <c r="A4" s="266">
        <v>101177</v>
      </c>
      <c r="B4" s="266" t="s">
        <v>1799</v>
      </c>
      <c r="C4" s="266" t="s">
        <v>1572</v>
      </c>
      <c r="D4" s="266"/>
      <c r="E4" s="266"/>
      <c r="F4" s="273"/>
      <c r="G4" s="266"/>
      <c r="H4" s="266"/>
      <c r="I4" t="s">
        <v>4246</v>
      </c>
      <c r="O4"/>
      <c r="AI4" t="s">
        <v>4246</v>
      </c>
      <c r="AO4" t="s">
        <v>1539</v>
      </c>
      <c r="AP4" t="s">
        <v>4243</v>
      </c>
    </row>
    <row r="5" spans="1:52" ht="16.8" x14ac:dyDescent="0.25">
      <c r="A5" s="266">
        <v>101343</v>
      </c>
      <c r="B5" s="266" t="s">
        <v>1800</v>
      </c>
      <c r="C5" s="266" t="s">
        <v>105</v>
      </c>
      <c r="D5" s="266"/>
      <c r="E5" s="266"/>
      <c r="F5" s="273"/>
      <c r="G5" s="266"/>
      <c r="H5" s="266"/>
      <c r="I5" t="s">
        <v>4246</v>
      </c>
      <c r="O5"/>
      <c r="AI5" t="s">
        <v>4246</v>
      </c>
      <c r="AO5" t="s">
        <v>1539</v>
      </c>
      <c r="AP5" t="s">
        <v>4243</v>
      </c>
    </row>
    <row r="6" spans="1:52" ht="16.8" x14ac:dyDescent="0.25">
      <c r="A6" s="266">
        <v>101476</v>
      </c>
      <c r="B6" s="266" t="s">
        <v>1906</v>
      </c>
      <c r="C6" s="266" t="s">
        <v>101</v>
      </c>
      <c r="D6" s="266" t="s">
        <v>289</v>
      </c>
      <c r="E6" s="266"/>
      <c r="F6" s="273"/>
      <c r="G6" s="266"/>
      <c r="H6" s="266"/>
      <c r="I6" t="s">
        <v>4246</v>
      </c>
      <c r="O6"/>
      <c r="AI6" t="s">
        <v>4246</v>
      </c>
      <c r="AO6" t="s">
        <v>1539</v>
      </c>
      <c r="AP6" t="s">
        <v>4243</v>
      </c>
    </row>
    <row r="7" spans="1:52" ht="16.8" x14ac:dyDescent="0.25">
      <c r="A7" s="266">
        <v>101802</v>
      </c>
      <c r="B7" s="266" t="s">
        <v>1907</v>
      </c>
      <c r="C7" s="266" t="s">
        <v>105</v>
      </c>
      <c r="D7" s="266" t="s">
        <v>437</v>
      </c>
      <c r="E7" s="266"/>
      <c r="F7" s="273"/>
      <c r="G7" s="266"/>
      <c r="H7" s="266"/>
      <c r="I7" t="s">
        <v>4246</v>
      </c>
      <c r="O7"/>
      <c r="AI7" t="s">
        <v>4246</v>
      </c>
      <c r="AO7" t="s">
        <v>1539</v>
      </c>
      <c r="AP7" t="s">
        <v>4243</v>
      </c>
    </row>
    <row r="8" spans="1:52" ht="16.8" x14ac:dyDescent="0.25">
      <c r="A8" s="266">
        <v>102316</v>
      </c>
      <c r="B8" s="266" t="s">
        <v>1801</v>
      </c>
      <c r="C8" s="266" t="s">
        <v>184</v>
      </c>
      <c r="D8" s="266"/>
      <c r="E8" s="266"/>
      <c r="F8" s="273"/>
      <c r="G8" s="266"/>
      <c r="H8" s="266"/>
      <c r="I8" t="s">
        <v>4246</v>
      </c>
      <c r="O8"/>
      <c r="AI8" t="s">
        <v>4246</v>
      </c>
      <c r="AO8" t="s">
        <v>1539</v>
      </c>
      <c r="AP8" t="s">
        <v>4243</v>
      </c>
    </row>
    <row r="9" spans="1:52" ht="16.8" x14ac:dyDescent="0.25">
      <c r="A9" s="266">
        <v>102525</v>
      </c>
      <c r="B9" s="266" t="s">
        <v>1802</v>
      </c>
      <c r="C9" s="266" t="s">
        <v>1803</v>
      </c>
      <c r="D9" s="266"/>
      <c r="E9" s="266"/>
      <c r="F9" s="273"/>
      <c r="G9" s="266"/>
      <c r="H9" s="266"/>
      <c r="I9" t="s">
        <v>4246</v>
      </c>
      <c r="O9"/>
      <c r="AI9" t="s">
        <v>4246</v>
      </c>
      <c r="AO9" t="s">
        <v>1539</v>
      </c>
      <c r="AP9" t="s">
        <v>4243</v>
      </c>
    </row>
    <row r="10" spans="1:52" ht="16.8" x14ac:dyDescent="0.25">
      <c r="A10" s="266">
        <v>102583</v>
      </c>
      <c r="B10" s="266" t="s">
        <v>1804</v>
      </c>
      <c r="C10" s="266" t="s">
        <v>60</v>
      </c>
      <c r="D10" s="266"/>
      <c r="E10" s="266"/>
      <c r="F10" s="273"/>
      <c r="G10" s="266"/>
      <c r="H10" s="266"/>
      <c r="I10" t="s">
        <v>4246</v>
      </c>
      <c r="O10"/>
      <c r="AI10" t="s">
        <v>4246</v>
      </c>
      <c r="AO10" t="s">
        <v>1539</v>
      </c>
      <c r="AP10" t="s">
        <v>4243</v>
      </c>
    </row>
    <row r="11" spans="1:52" ht="16.8" x14ac:dyDescent="0.25">
      <c r="A11" s="266">
        <v>102688</v>
      </c>
      <c r="B11" s="266" t="s">
        <v>1805</v>
      </c>
      <c r="C11" s="266" t="s">
        <v>145</v>
      </c>
      <c r="D11" s="266"/>
      <c r="E11" s="266"/>
      <c r="F11" s="273"/>
      <c r="G11" s="266"/>
      <c r="H11" s="266"/>
      <c r="I11" t="s">
        <v>4246</v>
      </c>
      <c r="O11"/>
      <c r="AI11" t="s">
        <v>4246</v>
      </c>
      <c r="AO11" t="s">
        <v>1539</v>
      </c>
      <c r="AP11" t="s">
        <v>4243</v>
      </c>
    </row>
    <row r="12" spans="1:52" ht="16.8" x14ac:dyDescent="0.25">
      <c r="A12" s="266">
        <v>102929</v>
      </c>
      <c r="B12" s="266" t="s">
        <v>1806</v>
      </c>
      <c r="C12" s="266" t="s">
        <v>66</v>
      </c>
      <c r="D12" s="266"/>
      <c r="E12" s="266"/>
      <c r="F12" s="273"/>
      <c r="G12" s="266"/>
      <c r="H12" s="266"/>
      <c r="I12" t="s">
        <v>4246</v>
      </c>
      <c r="O12"/>
      <c r="AI12" t="s">
        <v>4246</v>
      </c>
      <c r="AO12" t="s">
        <v>1539</v>
      </c>
      <c r="AP12" t="s">
        <v>4243</v>
      </c>
    </row>
    <row r="13" spans="1:52" ht="16.8" x14ac:dyDescent="0.25">
      <c r="A13" s="266">
        <v>103033</v>
      </c>
      <c r="B13" s="266" t="s">
        <v>1807</v>
      </c>
      <c r="C13" s="266" t="s">
        <v>69</v>
      </c>
      <c r="D13" s="266"/>
      <c r="E13" s="266"/>
      <c r="F13" s="273"/>
      <c r="G13" s="266"/>
      <c r="H13" s="266"/>
      <c r="I13" t="s">
        <v>4246</v>
      </c>
      <c r="O13"/>
      <c r="AI13" t="s">
        <v>4246</v>
      </c>
      <c r="AO13" t="s">
        <v>1539</v>
      </c>
      <c r="AP13" t="s">
        <v>4243</v>
      </c>
    </row>
    <row r="14" spans="1:52" ht="16.8" x14ac:dyDescent="0.25">
      <c r="A14" s="266">
        <v>103053</v>
      </c>
      <c r="B14" s="266" t="s">
        <v>1808</v>
      </c>
      <c r="C14" s="266" t="s">
        <v>427</v>
      </c>
      <c r="D14" s="266"/>
      <c r="E14" s="266"/>
      <c r="F14" s="273"/>
      <c r="G14" s="266"/>
      <c r="H14" s="266"/>
      <c r="I14" t="s">
        <v>4246</v>
      </c>
      <c r="O14"/>
      <c r="AI14" t="s">
        <v>4246</v>
      </c>
      <c r="AO14" t="s">
        <v>1539</v>
      </c>
      <c r="AP14" t="s">
        <v>4243</v>
      </c>
    </row>
    <row r="15" spans="1:52" ht="16.8" x14ac:dyDescent="0.25">
      <c r="A15" s="266">
        <v>103336</v>
      </c>
      <c r="B15" s="266" t="s">
        <v>1809</v>
      </c>
      <c r="C15" s="266" t="s">
        <v>745</v>
      </c>
      <c r="D15" s="266"/>
      <c r="E15" s="266"/>
      <c r="F15" s="273"/>
      <c r="G15" s="266"/>
      <c r="H15" s="266"/>
      <c r="I15" t="s">
        <v>4246</v>
      </c>
      <c r="O15"/>
      <c r="AI15" t="s">
        <v>4246</v>
      </c>
      <c r="AO15" t="s">
        <v>1539</v>
      </c>
      <c r="AP15" t="s">
        <v>4243</v>
      </c>
    </row>
    <row r="16" spans="1:52" ht="16.8" x14ac:dyDescent="0.25">
      <c r="A16" s="266">
        <v>103380</v>
      </c>
      <c r="B16" s="266" t="s">
        <v>1810</v>
      </c>
      <c r="C16" s="266" t="s">
        <v>160</v>
      </c>
      <c r="D16" s="266"/>
      <c r="E16" s="266"/>
      <c r="F16" s="273"/>
      <c r="G16" s="266"/>
      <c r="H16" s="266"/>
      <c r="I16" t="s">
        <v>4246</v>
      </c>
      <c r="O16"/>
      <c r="AI16" t="s">
        <v>4246</v>
      </c>
      <c r="AO16" t="s">
        <v>1539</v>
      </c>
      <c r="AP16" t="s">
        <v>4243</v>
      </c>
    </row>
    <row r="17" spans="1:42" ht="16.8" x14ac:dyDescent="0.25">
      <c r="A17" s="266">
        <v>103599</v>
      </c>
      <c r="B17" s="266" t="s">
        <v>1908</v>
      </c>
      <c r="C17" s="266" t="s">
        <v>66</v>
      </c>
      <c r="D17" s="266" t="s">
        <v>233</v>
      </c>
      <c r="E17" s="266"/>
      <c r="F17" s="273"/>
      <c r="G17" s="266"/>
      <c r="H17" s="266"/>
      <c r="I17" t="s">
        <v>4246</v>
      </c>
      <c r="O17"/>
      <c r="AI17" t="s">
        <v>4246</v>
      </c>
      <c r="AO17" t="s">
        <v>1539</v>
      </c>
      <c r="AP17" t="s">
        <v>4243</v>
      </c>
    </row>
    <row r="18" spans="1:42" ht="16.8" x14ac:dyDescent="0.25">
      <c r="A18" s="266">
        <v>103635</v>
      </c>
      <c r="B18" s="266" t="s">
        <v>1811</v>
      </c>
      <c r="C18" s="266" t="s">
        <v>1812</v>
      </c>
      <c r="D18" s="266"/>
      <c r="E18" s="266"/>
      <c r="F18" s="273"/>
      <c r="G18" s="266"/>
      <c r="H18" s="266"/>
      <c r="I18" t="s">
        <v>4246</v>
      </c>
      <c r="O18"/>
      <c r="AI18" t="s">
        <v>4246</v>
      </c>
      <c r="AO18" t="s">
        <v>1539</v>
      </c>
      <c r="AP18" t="s">
        <v>4243</v>
      </c>
    </row>
    <row r="19" spans="1:42" ht="16.8" x14ac:dyDescent="0.25">
      <c r="A19" s="266">
        <v>103656</v>
      </c>
      <c r="B19" s="266" t="s">
        <v>1813</v>
      </c>
      <c r="C19" s="266" t="s">
        <v>716</v>
      </c>
      <c r="D19" s="266"/>
      <c r="E19" s="266"/>
      <c r="F19" s="273"/>
      <c r="G19" s="266"/>
      <c r="H19" s="266"/>
      <c r="I19" t="s">
        <v>4246</v>
      </c>
      <c r="O19"/>
      <c r="AI19" t="s">
        <v>4246</v>
      </c>
      <c r="AO19" t="s">
        <v>1539</v>
      </c>
      <c r="AP19" t="s">
        <v>4243</v>
      </c>
    </row>
    <row r="20" spans="1:42" ht="16.8" x14ac:dyDescent="0.25">
      <c r="A20" s="266">
        <v>103795</v>
      </c>
      <c r="B20" s="266" t="s">
        <v>1909</v>
      </c>
      <c r="C20" s="266" t="s">
        <v>105</v>
      </c>
      <c r="D20" s="266" t="s">
        <v>252</v>
      </c>
      <c r="E20" s="266"/>
      <c r="F20" s="273"/>
      <c r="G20" s="266"/>
      <c r="H20" s="266"/>
      <c r="I20" t="s">
        <v>4246</v>
      </c>
      <c r="O20"/>
      <c r="AI20" t="s">
        <v>4246</v>
      </c>
      <c r="AO20" t="s">
        <v>1539</v>
      </c>
      <c r="AP20" t="s">
        <v>4243</v>
      </c>
    </row>
    <row r="21" spans="1:42" ht="16.8" x14ac:dyDescent="0.3">
      <c r="A21" s="273">
        <v>104015</v>
      </c>
      <c r="B21" s="273" t="s">
        <v>2302</v>
      </c>
      <c r="C21" s="273" t="s">
        <v>2303</v>
      </c>
      <c r="D21" s="273" t="s">
        <v>1435</v>
      </c>
      <c r="E21" s="273"/>
      <c r="F21" s="273"/>
      <c r="G21" s="266"/>
      <c r="H21" s="266"/>
      <c r="I21" t="s">
        <v>474</v>
      </c>
      <c r="J21" s="279"/>
      <c r="K21" s="280"/>
      <c r="L21" s="279"/>
      <c r="N21" s="284"/>
      <c r="O21"/>
      <c r="AC21" s="279"/>
      <c r="AI21" t="s">
        <v>2304</v>
      </c>
      <c r="AO21" t="s">
        <v>1539</v>
      </c>
      <c r="AP21">
        <v>0</v>
      </c>
    </row>
    <row r="22" spans="1:42" ht="16.8" x14ac:dyDescent="0.3">
      <c r="A22" s="273">
        <v>104114</v>
      </c>
      <c r="B22" s="273" t="s">
        <v>2313</v>
      </c>
      <c r="C22" s="273" t="s">
        <v>1940</v>
      </c>
      <c r="D22" s="273" t="s">
        <v>2314</v>
      </c>
      <c r="E22" s="273"/>
      <c r="F22" s="273"/>
      <c r="G22" s="266"/>
      <c r="H22" s="266"/>
      <c r="I22" t="s">
        <v>474</v>
      </c>
      <c r="J22" s="279"/>
      <c r="K22" s="280"/>
      <c r="L22" s="279"/>
      <c r="N22" s="284"/>
      <c r="O22"/>
      <c r="AC22" s="279"/>
      <c r="AI22" t="s">
        <v>1542</v>
      </c>
      <c r="AO22" t="s">
        <v>1539</v>
      </c>
      <c r="AP22">
        <v>0</v>
      </c>
    </row>
    <row r="23" spans="1:42" ht="16.8" x14ac:dyDescent="0.25">
      <c r="A23" s="266">
        <v>104318</v>
      </c>
      <c r="B23" s="266" t="s">
        <v>1814</v>
      </c>
      <c r="C23" s="266" t="s">
        <v>104</v>
      </c>
      <c r="D23" s="266"/>
      <c r="E23" s="266"/>
      <c r="F23" s="273"/>
      <c r="G23" s="266"/>
      <c r="H23" s="266"/>
      <c r="I23" t="s">
        <v>4246</v>
      </c>
      <c r="O23"/>
      <c r="AI23" t="s">
        <v>4246</v>
      </c>
      <c r="AO23" t="s">
        <v>1539</v>
      </c>
      <c r="AP23" t="s">
        <v>4243</v>
      </c>
    </row>
    <row r="24" spans="1:42" ht="16.8" x14ac:dyDescent="0.25">
      <c r="A24" s="266">
        <v>104360</v>
      </c>
      <c r="B24" s="266" t="s">
        <v>1815</v>
      </c>
      <c r="C24" s="266" t="s">
        <v>1389</v>
      </c>
      <c r="D24" s="266"/>
      <c r="E24" s="266"/>
      <c r="F24" s="273"/>
      <c r="G24" s="266"/>
      <c r="H24" s="266"/>
      <c r="I24" t="s">
        <v>4246</v>
      </c>
      <c r="O24"/>
      <c r="AI24" t="s">
        <v>4246</v>
      </c>
      <c r="AO24" t="s">
        <v>1539</v>
      </c>
      <c r="AP24" t="s">
        <v>4243</v>
      </c>
    </row>
    <row r="25" spans="1:42" x14ac:dyDescent="0.25">
      <c r="A25">
        <v>104749</v>
      </c>
      <c r="B25" t="s">
        <v>1159</v>
      </c>
      <c r="C25" t="s">
        <v>79</v>
      </c>
      <c r="D25" t="s">
        <v>626</v>
      </c>
      <c r="I25" t="s">
        <v>474</v>
      </c>
      <c r="O25"/>
      <c r="AE25" t="str">
        <f>IFERROR(VLOOKUP(#REF!,[1]Sheet2!#REF!,2,0),"")</f>
        <v/>
      </c>
      <c r="AG25" t="s">
        <v>1545</v>
      </c>
      <c r="AI25" t="s">
        <v>1545</v>
      </c>
      <c r="AL25" t="str">
        <f>IFERROR(VLOOKUP(A25,[1]Sheet2!A$2:C$3613,2,0),"")</f>
        <v>م</v>
      </c>
      <c r="AN25" t="s">
        <v>1539</v>
      </c>
      <c r="AO25" t="s">
        <v>1539</v>
      </c>
      <c r="AP25">
        <v>0</v>
      </c>
    </row>
    <row r="26" spans="1:42" ht="16.8" x14ac:dyDescent="0.25">
      <c r="A26" s="266">
        <v>105205</v>
      </c>
      <c r="B26" s="266" t="s">
        <v>1816</v>
      </c>
      <c r="C26" s="266" t="s">
        <v>744</v>
      </c>
      <c r="D26" s="266"/>
      <c r="E26" s="266"/>
      <c r="F26" s="273"/>
      <c r="G26" s="266"/>
      <c r="H26" s="266"/>
      <c r="I26" t="s">
        <v>4246</v>
      </c>
      <c r="O26"/>
      <c r="AI26" t="s">
        <v>4246</v>
      </c>
      <c r="AO26" t="s">
        <v>1539</v>
      </c>
      <c r="AP26" t="s">
        <v>4243</v>
      </c>
    </row>
    <row r="27" spans="1:42" ht="16.8" x14ac:dyDescent="0.25">
      <c r="A27" s="266">
        <v>105277</v>
      </c>
      <c r="B27" s="266" t="s">
        <v>1817</v>
      </c>
      <c r="C27" s="266" t="s">
        <v>1818</v>
      </c>
      <c r="D27" s="266"/>
      <c r="E27" s="266"/>
      <c r="F27" s="273"/>
      <c r="G27" s="266"/>
      <c r="H27" s="266"/>
      <c r="I27" t="s">
        <v>4246</v>
      </c>
      <c r="O27"/>
      <c r="AI27" t="s">
        <v>4246</v>
      </c>
      <c r="AO27" t="s">
        <v>1539</v>
      </c>
      <c r="AP27" t="s">
        <v>4243</v>
      </c>
    </row>
    <row r="28" spans="1:42" ht="16.8" x14ac:dyDescent="0.25">
      <c r="A28" s="266">
        <v>105920</v>
      </c>
      <c r="B28" s="266" t="s">
        <v>1819</v>
      </c>
      <c r="C28" s="266" t="s">
        <v>610</v>
      </c>
      <c r="D28" s="266"/>
      <c r="E28" s="266"/>
      <c r="F28" s="273"/>
      <c r="G28" s="266"/>
      <c r="H28" s="266"/>
      <c r="I28" t="s">
        <v>4246</v>
      </c>
      <c r="O28"/>
      <c r="AI28" t="s">
        <v>4246</v>
      </c>
      <c r="AO28" t="s">
        <v>1539</v>
      </c>
      <c r="AP28" t="s">
        <v>4243</v>
      </c>
    </row>
    <row r="29" spans="1:42" ht="16.8" x14ac:dyDescent="0.25">
      <c r="A29" s="273">
        <v>105992</v>
      </c>
      <c r="B29" s="273" t="s">
        <v>3059</v>
      </c>
      <c r="C29" s="273" t="s">
        <v>63</v>
      </c>
      <c r="D29" s="273" t="s">
        <v>225</v>
      </c>
      <c r="E29" s="273"/>
      <c r="F29" s="273"/>
      <c r="G29" s="266"/>
      <c r="H29" s="266"/>
      <c r="I29" t="s">
        <v>474</v>
      </c>
      <c r="O29"/>
      <c r="AI29" t="s">
        <v>1547</v>
      </c>
      <c r="AO29" t="s">
        <v>1539</v>
      </c>
      <c r="AP29">
        <v>0</v>
      </c>
    </row>
    <row r="30" spans="1:42" ht="16.8" x14ac:dyDescent="0.25">
      <c r="A30" s="266">
        <v>106089</v>
      </c>
      <c r="B30" s="266" t="s">
        <v>1820</v>
      </c>
      <c r="C30" s="266" t="s">
        <v>118</v>
      </c>
      <c r="D30" s="266"/>
      <c r="E30" s="266"/>
      <c r="F30" s="273"/>
      <c r="G30" s="266"/>
      <c r="H30" s="266"/>
      <c r="I30" t="s">
        <v>4246</v>
      </c>
      <c r="O30"/>
      <c r="AI30" t="s">
        <v>4246</v>
      </c>
      <c r="AO30" t="s">
        <v>1539</v>
      </c>
      <c r="AP30" t="s">
        <v>4243</v>
      </c>
    </row>
    <row r="31" spans="1:42" ht="16.8" x14ac:dyDescent="0.25">
      <c r="A31" s="266">
        <v>106312</v>
      </c>
      <c r="B31" s="266" t="s">
        <v>1821</v>
      </c>
      <c r="C31" s="266" t="s">
        <v>837</v>
      </c>
      <c r="D31" s="266"/>
      <c r="E31" s="266"/>
      <c r="F31" s="273"/>
      <c r="G31" s="266"/>
      <c r="H31" s="266"/>
      <c r="I31" t="s">
        <v>4246</v>
      </c>
      <c r="O31"/>
      <c r="AI31" t="s">
        <v>4246</v>
      </c>
      <c r="AO31" t="s">
        <v>1539</v>
      </c>
      <c r="AP31" t="s">
        <v>4243</v>
      </c>
    </row>
    <row r="32" spans="1:42" ht="16.8" x14ac:dyDescent="0.25">
      <c r="A32" s="266">
        <v>106709</v>
      </c>
      <c r="B32" s="266" t="s">
        <v>1822</v>
      </c>
      <c r="C32" s="266" t="s">
        <v>105</v>
      </c>
      <c r="D32" s="266"/>
      <c r="E32" s="266"/>
      <c r="F32" s="273"/>
      <c r="G32" s="266"/>
      <c r="H32" s="266"/>
      <c r="I32" t="s">
        <v>4246</v>
      </c>
      <c r="O32"/>
      <c r="AI32" t="s">
        <v>4246</v>
      </c>
      <c r="AO32" t="s">
        <v>1539</v>
      </c>
      <c r="AP32" t="s">
        <v>4243</v>
      </c>
    </row>
    <row r="33" spans="1:42" ht="16.8" x14ac:dyDescent="0.25">
      <c r="A33" s="266">
        <v>106748</v>
      </c>
      <c r="B33" s="266" t="s">
        <v>1823</v>
      </c>
      <c r="C33" s="266" t="s">
        <v>90</v>
      </c>
      <c r="D33" s="266"/>
      <c r="E33" s="266"/>
      <c r="F33" s="273"/>
      <c r="G33" s="266"/>
      <c r="H33" s="266"/>
      <c r="I33" t="s">
        <v>4246</v>
      </c>
      <c r="O33"/>
      <c r="AI33" t="s">
        <v>4246</v>
      </c>
      <c r="AO33" t="s">
        <v>1539</v>
      </c>
      <c r="AP33" t="s">
        <v>4243</v>
      </c>
    </row>
    <row r="34" spans="1:42" ht="16.8" x14ac:dyDescent="0.3">
      <c r="A34" s="273">
        <v>106895</v>
      </c>
      <c r="B34" s="273" t="s">
        <v>2317</v>
      </c>
      <c r="C34" s="273" t="s">
        <v>882</v>
      </c>
      <c r="D34" s="273" t="s">
        <v>231</v>
      </c>
      <c r="E34" s="273"/>
      <c r="F34" s="273"/>
      <c r="G34" s="266"/>
      <c r="H34" s="266"/>
      <c r="I34" t="s">
        <v>474</v>
      </c>
      <c r="J34" s="279"/>
      <c r="K34" s="280"/>
      <c r="L34" s="279"/>
      <c r="N34" s="284"/>
      <c r="O34"/>
      <c r="AC34" s="279"/>
      <c r="AI34" t="s">
        <v>1542</v>
      </c>
      <c r="AO34" t="s">
        <v>1539</v>
      </c>
      <c r="AP34">
        <v>0</v>
      </c>
    </row>
    <row r="35" spans="1:42" ht="16.8" x14ac:dyDescent="0.25">
      <c r="A35" s="266">
        <v>107238</v>
      </c>
      <c r="B35" s="266" t="s">
        <v>1824</v>
      </c>
      <c r="C35" s="266" t="s">
        <v>1431</v>
      </c>
      <c r="D35" s="266"/>
      <c r="E35" s="266"/>
      <c r="F35" s="273"/>
      <c r="G35" s="266"/>
      <c r="H35" s="266"/>
      <c r="I35" t="s">
        <v>4246</v>
      </c>
      <c r="O35"/>
      <c r="AI35" t="s">
        <v>4246</v>
      </c>
      <c r="AO35" t="s">
        <v>1539</v>
      </c>
      <c r="AP35" t="s">
        <v>4243</v>
      </c>
    </row>
    <row r="36" spans="1:42" ht="16.8" x14ac:dyDescent="0.25">
      <c r="A36" s="266">
        <v>107968</v>
      </c>
      <c r="B36" s="266" t="s">
        <v>1825</v>
      </c>
      <c r="C36" s="266" t="s">
        <v>544</v>
      </c>
      <c r="D36" s="266"/>
      <c r="E36" s="266"/>
      <c r="F36" s="273"/>
      <c r="G36" s="266"/>
      <c r="H36" s="266"/>
      <c r="I36" t="s">
        <v>4246</v>
      </c>
      <c r="O36"/>
      <c r="AI36" t="s">
        <v>4246</v>
      </c>
      <c r="AO36" t="s">
        <v>1539</v>
      </c>
      <c r="AP36" t="s">
        <v>4243</v>
      </c>
    </row>
    <row r="37" spans="1:42" ht="16.8" x14ac:dyDescent="0.25">
      <c r="A37" s="273">
        <v>108142</v>
      </c>
      <c r="B37" s="273" t="s">
        <v>3206</v>
      </c>
      <c r="C37" s="273" t="s">
        <v>66</v>
      </c>
      <c r="D37" s="273" t="s">
        <v>256</v>
      </c>
      <c r="E37" s="273"/>
      <c r="F37" s="273"/>
      <c r="G37" s="266"/>
      <c r="H37" s="266"/>
      <c r="I37" t="s">
        <v>474</v>
      </c>
      <c r="O37"/>
      <c r="AI37" t="s">
        <v>1544</v>
      </c>
      <c r="AO37" t="s">
        <v>1539</v>
      </c>
      <c r="AP37">
        <v>0</v>
      </c>
    </row>
    <row r="38" spans="1:42" ht="16.8" x14ac:dyDescent="0.25">
      <c r="A38" s="266">
        <v>108323</v>
      </c>
      <c r="B38" s="266" t="s">
        <v>1826</v>
      </c>
      <c r="C38" s="266" t="s">
        <v>127</v>
      </c>
      <c r="D38" s="266"/>
      <c r="E38" s="266"/>
      <c r="F38" s="273"/>
      <c r="G38" s="266"/>
      <c r="H38" s="266"/>
      <c r="I38" t="s">
        <v>4246</v>
      </c>
      <c r="O38"/>
      <c r="AI38" t="s">
        <v>4246</v>
      </c>
      <c r="AO38" t="s">
        <v>1539</v>
      </c>
      <c r="AP38" t="s">
        <v>4243</v>
      </c>
    </row>
    <row r="39" spans="1:42" ht="16.8" x14ac:dyDescent="0.25">
      <c r="A39" s="266">
        <v>108441</v>
      </c>
      <c r="B39" s="266" t="s">
        <v>1827</v>
      </c>
      <c r="C39" s="266" t="s">
        <v>1828</v>
      </c>
      <c r="D39" s="266"/>
      <c r="E39" s="266"/>
      <c r="F39" s="273"/>
      <c r="G39" s="266"/>
      <c r="H39" s="266"/>
      <c r="I39" t="s">
        <v>4246</v>
      </c>
      <c r="O39"/>
      <c r="AI39" t="s">
        <v>4246</v>
      </c>
      <c r="AO39" t="s">
        <v>1539</v>
      </c>
      <c r="AP39" t="s">
        <v>4243</v>
      </c>
    </row>
    <row r="40" spans="1:42" ht="16.8" x14ac:dyDescent="0.25">
      <c r="A40" s="266">
        <v>108519</v>
      </c>
      <c r="B40" s="266" t="s">
        <v>1829</v>
      </c>
      <c r="C40" s="266" t="s">
        <v>837</v>
      </c>
      <c r="D40" s="266"/>
      <c r="E40" s="266"/>
      <c r="F40" s="273"/>
      <c r="G40" s="266"/>
      <c r="H40" s="266"/>
      <c r="I40" t="s">
        <v>4246</v>
      </c>
      <c r="O40"/>
      <c r="AI40" t="s">
        <v>4246</v>
      </c>
      <c r="AO40" t="s">
        <v>1539</v>
      </c>
      <c r="AP40" t="s">
        <v>4243</v>
      </c>
    </row>
    <row r="41" spans="1:42" ht="16.8" x14ac:dyDescent="0.25">
      <c r="A41" s="266">
        <v>108539</v>
      </c>
      <c r="B41" s="266" t="s">
        <v>1830</v>
      </c>
      <c r="C41" s="266" t="s">
        <v>191</v>
      </c>
      <c r="D41" s="266"/>
      <c r="E41" s="266"/>
      <c r="F41" s="273"/>
      <c r="G41" s="266"/>
      <c r="H41" s="266"/>
      <c r="I41" t="s">
        <v>4246</v>
      </c>
      <c r="O41"/>
      <c r="AI41" t="s">
        <v>4246</v>
      </c>
      <c r="AO41" t="s">
        <v>1539</v>
      </c>
      <c r="AP41" t="s">
        <v>4243</v>
      </c>
    </row>
    <row r="42" spans="1:42" ht="16.8" x14ac:dyDescent="0.25">
      <c r="A42" s="266">
        <v>108694</v>
      </c>
      <c r="B42" s="266" t="s">
        <v>1897</v>
      </c>
      <c r="C42" s="266" t="s">
        <v>116</v>
      </c>
      <c r="D42" s="266" t="s">
        <v>864</v>
      </c>
      <c r="E42" s="266"/>
      <c r="F42" s="273"/>
      <c r="G42" s="266"/>
      <c r="H42" s="266"/>
      <c r="I42" t="s">
        <v>4246</v>
      </c>
      <c r="O42"/>
      <c r="AI42" t="s">
        <v>4246</v>
      </c>
      <c r="AO42" t="s">
        <v>1539</v>
      </c>
      <c r="AP42" t="s">
        <v>4243</v>
      </c>
    </row>
    <row r="43" spans="1:42" ht="16.8" x14ac:dyDescent="0.25">
      <c r="A43" s="266">
        <v>108999</v>
      </c>
      <c r="B43" s="266" t="s">
        <v>1831</v>
      </c>
      <c r="C43" s="266" t="s">
        <v>60</v>
      </c>
      <c r="D43" s="266"/>
      <c r="E43" s="266"/>
      <c r="F43" s="273"/>
      <c r="G43" s="266"/>
      <c r="H43" s="266"/>
      <c r="I43" t="s">
        <v>4246</v>
      </c>
      <c r="O43"/>
      <c r="AI43" t="s">
        <v>4246</v>
      </c>
      <c r="AO43" t="s">
        <v>1539</v>
      </c>
      <c r="AP43" t="s">
        <v>4243</v>
      </c>
    </row>
    <row r="44" spans="1:42" ht="16.8" x14ac:dyDescent="0.25">
      <c r="A44" s="266">
        <v>109192</v>
      </c>
      <c r="B44" s="266" t="s">
        <v>1910</v>
      </c>
      <c r="C44" s="266" t="s">
        <v>66</v>
      </c>
      <c r="D44" s="266" t="s">
        <v>1911</v>
      </c>
      <c r="E44" s="266"/>
      <c r="F44" s="273"/>
      <c r="G44" s="266"/>
      <c r="H44" s="266"/>
      <c r="I44" t="s">
        <v>4246</v>
      </c>
      <c r="O44"/>
      <c r="AI44" t="s">
        <v>4246</v>
      </c>
      <c r="AO44" t="s">
        <v>1539</v>
      </c>
      <c r="AP44" t="s">
        <v>4243</v>
      </c>
    </row>
    <row r="45" spans="1:42" ht="16.8" x14ac:dyDescent="0.25">
      <c r="A45" s="266">
        <v>110142</v>
      </c>
      <c r="B45" s="266" t="s">
        <v>1832</v>
      </c>
      <c r="C45" s="266" t="s">
        <v>443</v>
      </c>
      <c r="D45" s="266"/>
      <c r="E45" s="266"/>
      <c r="F45" s="273"/>
      <c r="G45" s="266"/>
      <c r="H45" s="266"/>
      <c r="I45" t="s">
        <v>4246</v>
      </c>
      <c r="O45"/>
      <c r="AI45" t="s">
        <v>4246</v>
      </c>
      <c r="AO45" t="s">
        <v>1539</v>
      </c>
      <c r="AP45" t="s">
        <v>4243</v>
      </c>
    </row>
    <row r="46" spans="1:42" ht="16.8" x14ac:dyDescent="0.25">
      <c r="A46" s="266">
        <v>110228</v>
      </c>
      <c r="B46" s="266" t="s">
        <v>1833</v>
      </c>
      <c r="C46" s="266" t="s">
        <v>66</v>
      </c>
      <c r="D46" s="266"/>
      <c r="E46" s="266"/>
      <c r="F46" s="273"/>
      <c r="G46" s="266"/>
      <c r="H46" s="266"/>
      <c r="I46" t="s">
        <v>4246</v>
      </c>
      <c r="O46"/>
      <c r="AI46" t="s">
        <v>4246</v>
      </c>
      <c r="AO46" t="s">
        <v>1539</v>
      </c>
      <c r="AP46" t="s">
        <v>4243</v>
      </c>
    </row>
    <row r="47" spans="1:42" ht="16.8" x14ac:dyDescent="0.25">
      <c r="A47" s="266">
        <v>110528</v>
      </c>
      <c r="B47" s="266" t="s">
        <v>1834</v>
      </c>
      <c r="C47" s="266" t="s">
        <v>105</v>
      </c>
      <c r="D47" s="266"/>
      <c r="E47" s="266"/>
      <c r="F47" s="273"/>
      <c r="G47" s="266"/>
      <c r="H47" s="266"/>
      <c r="I47" t="s">
        <v>4246</v>
      </c>
      <c r="O47"/>
      <c r="AI47" t="s">
        <v>4246</v>
      </c>
      <c r="AO47" t="s">
        <v>1539</v>
      </c>
      <c r="AP47" t="s">
        <v>4243</v>
      </c>
    </row>
    <row r="48" spans="1:42" ht="16.8" x14ac:dyDescent="0.25">
      <c r="A48" s="266">
        <v>111176</v>
      </c>
      <c r="B48" s="266" t="s">
        <v>1835</v>
      </c>
      <c r="C48" s="266" t="s">
        <v>66</v>
      </c>
      <c r="D48" s="266"/>
      <c r="E48" s="266"/>
      <c r="F48" s="273"/>
      <c r="G48" s="266"/>
      <c r="H48" s="266"/>
      <c r="I48" t="s">
        <v>4246</v>
      </c>
      <c r="O48"/>
      <c r="AI48" t="s">
        <v>4246</v>
      </c>
      <c r="AO48" t="s">
        <v>1539</v>
      </c>
      <c r="AP48" t="s">
        <v>4243</v>
      </c>
    </row>
    <row r="49" spans="1:42" ht="16.8" x14ac:dyDescent="0.25">
      <c r="A49" s="266">
        <v>111190</v>
      </c>
      <c r="B49" s="266" t="s">
        <v>1836</v>
      </c>
      <c r="C49" s="266" t="s">
        <v>63</v>
      </c>
      <c r="D49" s="266"/>
      <c r="E49" s="266"/>
      <c r="F49" s="273"/>
      <c r="G49" s="266"/>
      <c r="H49" s="266"/>
      <c r="I49" t="s">
        <v>4246</v>
      </c>
      <c r="O49"/>
      <c r="AI49" t="s">
        <v>4246</v>
      </c>
      <c r="AO49" t="s">
        <v>1539</v>
      </c>
      <c r="AP49" t="s">
        <v>4243</v>
      </c>
    </row>
    <row r="50" spans="1:42" ht="16.8" x14ac:dyDescent="0.3">
      <c r="A50" s="273">
        <v>111349</v>
      </c>
      <c r="B50" s="273" t="s">
        <v>2305</v>
      </c>
      <c r="C50" s="273" t="s">
        <v>66</v>
      </c>
      <c r="D50" s="273" t="s">
        <v>235</v>
      </c>
      <c r="E50" s="273"/>
      <c r="F50" s="273"/>
      <c r="G50" s="266"/>
      <c r="H50" s="266"/>
      <c r="I50" t="s">
        <v>474</v>
      </c>
      <c r="J50" s="279"/>
      <c r="K50" s="280"/>
      <c r="L50" s="279"/>
      <c r="N50" s="284"/>
      <c r="O50"/>
      <c r="AC50" s="279"/>
      <c r="AI50" t="s">
        <v>2304</v>
      </c>
      <c r="AO50" t="s">
        <v>1539</v>
      </c>
      <c r="AP50">
        <v>0</v>
      </c>
    </row>
    <row r="51" spans="1:42" ht="16.8" x14ac:dyDescent="0.25">
      <c r="A51" s="266">
        <v>111377</v>
      </c>
      <c r="B51" s="266" t="s">
        <v>1912</v>
      </c>
      <c r="C51" s="266" t="s">
        <v>156</v>
      </c>
      <c r="D51" s="266" t="s">
        <v>302</v>
      </c>
      <c r="E51" s="266"/>
      <c r="F51" s="273"/>
      <c r="G51" s="266"/>
      <c r="H51" s="266"/>
      <c r="I51" t="s">
        <v>4246</v>
      </c>
      <c r="O51"/>
      <c r="AI51" t="s">
        <v>4246</v>
      </c>
      <c r="AO51" t="s">
        <v>1539</v>
      </c>
      <c r="AP51" t="s">
        <v>4243</v>
      </c>
    </row>
    <row r="52" spans="1:42" ht="16.8" x14ac:dyDescent="0.25">
      <c r="A52" s="266">
        <v>111404</v>
      </c>
      <c r="B52" s="266" t="s">
        <v>1837</v>
      </c>
      <c r="C52" s="266" t="s">
        <v>76</v>
      </c>
      <c r="D52" s="266"/>
      <c r="E52" s="266"/>
      <c r="F52" s="273"/>
      <c r="G52" s="266"/>
      <c r="H52" s="266"/>
      <c r="I52" t="s">
        <v>4246</v>
      </c>
      <c r="O52"/>
      <c r="AI52" t="s">
        <v>4246</v>
      </c>
      <c r="AO52" t="s">
        <v>1539</v>
      </c>
      <c r="AP52" t="s">
        <v>4243</v>
      </c>
    </row>
    <row r="53" spans="1:42" ht="16.8" x14ac:dyDescent="0.25">
      <c r="A53" s="266">
        <v>111486</v>
      </c>
      <c r="B53" s="266" t="s">
        <v>1838</v>
      </c>
      <c r="C53" s="266" t="s">
        <v>799</v>
      </c>
      <c r="D53" s="266"/>
      <c r="E53" s="266"/>
      <c r="F53" s="273"/>
      <c r="G53" s="266"/>
      <c r="H53" s="266"/>
      <c r="I53" t="s">
        <v>4246</v>
      </c>
      <c r="O53"/>
      <c r="AI53" t="s">
        <v>4246</v>
      </c>
      <c r="AO53" t="s">
        <v>1539</v>
      </c>
      <c r="AP53" t="s">
        <v>4243</v>
      </c>
    </row>
    <row r="54" spans="1:42" ht="16.8" x14ac:dyDescent="0.25">
      <c r="A54" s="266">
        <v>111506</v>
      </c>
      <c r="B54" s="266" t="s">
        <v>1839</v>
      </c>
      <c r="C54" s="266" t="s">
        <v>89</v>
      </c>
      <c r="D54" s="266"/>
      <c r="E54" s="266"/>
      <c r="F54" s="273"/>
      <c r="G54" s="266"/>
      <c r="H54" s="266"/>
      <c r="I54" t="s">
        <v>4246</v>
      </c>
      <c r="O54"/>
      <c r="AI54" t="s">
        <v>4246</v>
      </c>
      <c r="AO54" t="s">
        <v>1539</v>
      </c>
      <c r="AP54" t="s">
        <v>4243</v>
      </c>
    </row>
    <row r="55" spans="1:42" ht="16.8" x14ac:dyDescent="0.25">
      <c r="A55" s="266">
        <v>111571</v>
      </c>
      <c r="B55" s="266" t="s">
        <v>1840</v>
      </c>
      <c r="C55" s="266" t="s">
        <v>188</v>
      </c>
      <c r="D55" s="266"/>
      <c r="E55" s="266"/>
      <c r="F55" s="273"/>
      <c r="G55" s="266"/>
      <c r="H55" s="266"/>
      <c r="I55" t="s">
        <v>4246</v>
      </c>
      <c r="O55"/>
      <c r="AI55" t="s">
        <v>4246</v>
      </c>
      <c r="AO55" t="s">
        <v>1539</v>
      </c>
      <c r="AP55" t="s">
        <v>4243</v>
      </c>
    </row>
    <row r="56" spans="1:42" ht="16.8" x14ac:dyDescent="0.25">
      <c r="A56" s="266">
        <v>111731</v>
      </c>
      <c r="B56" s="266" t="s">
        <v>1841</v>
      </c>
      <c r="C56" s="266" t="s">
        <v>417</v>
      </c>
      <c r="D56" s="266"/>
      <c r="E56" s="266"/>
      <c r="F56" s="273"/>
      <c r="G56" s="266"/>
      <c r="H56" s="266"/>
      <c r="I56" t="s">
        <v>4246</v>
      </c>
      <c r="O56"/>
      <c r="AI56" t="s">
        <v>4246</v>
      </c>
      <c r="AO56" t="s">
        <v>1539</v>
      </c>
      <c r="AP56" t="s">
        <v>4243</v>
      </c>
    </row>
    <row r="57" spans="1:42" ht="16.8" x14ac:dyDescent="0.25">
      <c r="A57" s="266">
        <v>111844</v>
      </c>
      <c r="B57" s="266" t="s">
        <v>1797</v>
      </c>
      <c r="C57" s="266" t="s">
        <v>447</v>
      </c>
      <c r="D57" s="266"/>
      <c r="E57" s="266"/>
      <c r="F57" s="273"/>
      <c r="G57" s="266"/>
      <c r="H57" s="266"/>
      <c r="I57" t="s">
        <v>4246</v>
      </c>
      <c r="O57"/>
      <c r="AI57" t="s">
        <v>4246</v>
      </c>
      <c r="AO57" t="s">
        <v>1539</v>
      </c>
      <c r="AP57" t="s">
        <v>4243</v>
      </c>
    </row>
    <row r="58" spans="1:42" ht="16.8" x14ac:dyDescent="0.25">
      <c r="A58" s="266">
        <v>111847</v>
      </c>
      <c r="B58" s="266" t="s">
        <v>1842</v>
      </c>
      <c r="C58" s="266" t="s">
        <v>457</v>
      </c>
      <c r="D58" s="266"/>
      <c r="E58" s="266"/>
      <c r="F58" s="273"/>
      <c r="G58" s="266"/>
      <c r="H58" s="266"/>
      <c r="I58" t="s">
        <v>4246</v>
      </c>
      <c r="O58"/>
      <c r="AI58" t="s">
        <v>4246</v>
      </c>
      <c r="AO58" t="s">
        <v>1539</v>
      </c>
      <c r="AP58" t="s">
        <v>4243</v>
      </c>
    </row>
    <row r="59" spans="1:42" ht="16.8" x14ac:dyDescent="0.25">
      <c r="A59" s="266">
        <v>111953</v>
      </c>
      <c r="B59" s="266" t="s">
        <v>1843</v>
      </c>
      <c r="C59" s="266" t="s">
        <v>95</v>
      </c>
      <c r="D59" s="266"/>
      <c r="E59" s="266"/>
      <c r="F59" s="273"/>
      <c r="G59" s="266"/>
      <c r="H59" s="266"/>
      <c r="I59" t="s">
        <v>4246</v>
      </c>
      <c r="O59"/>
      <c r="AI59" t="s">
        <v>4246</v>
      </c>
      <c r="AO59" t="s">
        <v>1539</v>
      </c>
      <c r="AP59" t="s">
        <v>4243</v>
      </c>
    </row>
    <row r="60" spans="1:42" ht="16.8" x14ac:dyDescent="0.25">
      <c r="A60" s="266">
        <v>111966</v>
      </c>
      <c r="B60" s="266" t="s">
        <v>1844</v>
      </c>
      <c r="C60" s="266" t="s">
        <v>1279</v>
      </c>
      <c r="D60" s="266"/>
      <c r="E60" s="266"/>
      <c r="F60" s="273"/>
      <c r="G60" s="266"/>
      <c r="H60" s="266"/>
      <c r="I60" t="s">
        <v>4246</v>
      </c>
      <c r="O60"/>
      <c r="AI60" t="s">
        <v>4246</v>
      </c>
      <c r="AO60" t="s">
        <v>1539</v>
      </c>
      <c r="AP60" t="s">
        <v>4243</v>
      </c>
    </row>
    <row r="61" spans="1:42" ht="16.8" x14ac:dyDescent="0.25">
      <c r="A61" s="266">
        <v>111975</v>
      </c>
      <c r="B61" s="266" t="s">
        <v>1845</v>
      </c>
      <c r="C61" s="266" t="s">
        <v>94</v>
      </c>
      <c r="D61" s="266"/>
      <c r="E61" s="266"/>
      <c r="F61" s="273"/>
      <c r="G61" s="266"/>
      <c r="H61" s="266"/>
      <c r="I61" t="s">
        <v>4246</v>
      </c>
      <c r="O61"/>
      <c r="AI61" t="s">
        <v>4246</v>
      </c>
      <c r="AO61" t="s">
        <v>1539</v>
      </c>
      <c r="AP61" t="s">
        <v>4243</v>
      </c>
    </row>
    <row r="62" spans="1:42" ht="16.8" x14ac:dyDescent="0.25">
      <c r="A62" s="266">
        <v>111979</v>
      </c>
      <c r="B62" s="266" t="s">
        <v>1846</v>
      </c>
      <c r="C62" s="266" t="s">
        <v>66</v>
      </c>
      <c r="D62" s="266"/>
      <c r="E62" s="266"/>
      <c r="F62" s="273"/>
      <c r="G62" s="266"/>
      <c r="H62" s="266"/>
      <c r="I62" t="s">
        <v>4246</v>
      </c>
      <c r="O62"/>
      <c r="AI62" t="s">
        <v>4246</v>
      </c>
      <c r="AO62" t="s">
        <v>1539</v>
      </c>
      <c r="AP62" t="s">
        <v>4243</v>
      </c>
    </row>
    <row r="63" spans="1:42" ht="16.8" x14ac:dyDescent="0.25">
      <c r="A63" s="266">
        <v>112224</v>
      </c>
      <c r="B63" s="266" t="s">
        <v>1847</v>
      </c>
      <c r="C63" s="266" t="s">
        <v>554</v>
      </c>
      <c r="D63" s="266"/>
      <c r="E63" s="266"/>
      <c r="F63" s="273"/>
      <c r="G63" s="266"/>
      <c r="H63" s="266"/>
      <c r="I63" t="s">
        <v>4246</v>
      </c>
      <c r="O63"/>
      <c r="AI63" t="s">
        <v>4246</v>
      </c>
      <c r="AO63" t="s">
        <v>1539</v>
      </c>
      <c r="AP63" t="s">
        <v>4243</v>
      </c>
    </row>
    <row r="64" spans="1:42" ht="16.8" x14ac:dyDescent="0.25">
      <c r="A64" s="266">
        <v>112274</v>
      </c>
      <c r="B64" s="266" t="s">
        <v>1913</v>
      </c>
      <c r="C64" s="266" t="s">
        <v>160</v>
      </c>
      <c r="D64" s="266" t="s">
        <v>1914</v>
      </c>
      <c r="E64" s="266"/>
      <c r="F64" s="273"/>
      <c r="G64" s="266"/>
      <c r="H64" s="266"/>
      <c r="I64" t="s">
        <v>4246</v>
      </c>
      <c r="O64"/>
      <c r="AI64" t="s">
        <v>4246</v>
      </c>
      <c r="AO64" t="s">
        <v>1539</v>
      </c>
      <c r="AP64" t="s">
        <v>4243</v>
      </c>
    </row>
    <row r="65" spans="1:42" ht="16.8" x14ac:dyDescent="0.25">
      <c r="A65" s="266">
        <v>112316</v>
      </c>
      <c r="B65" s="266" t="s">
        <v>1848</v>
      </c>
      <c r="C65" s="266" t="s">
        <v>127</v>
      </c>
      <c r="D65" s="266"/>
      <c r="E65" s="266"/>
      <c r="F65" s="273"/>
      <c r="G65" s="266"/>
      <c r="H65" s="266"/>
      <c r="I65" t="s">
        <v>4246</v>
      </c>
      <c r="O65"/>
      <c r="AI65" t="s">
        <v>4246</v>
      </c>
      <c r="AO65" t="s">
        <v>1539</v>
      </c>
      <c r="AP65" t="s">
        <v>4243</v>
      </c>
    </row>
    <row r="66" spans="1:42" ht="16.8" x14ac:dyDescent="0.25">
      <c r="A66" s="266">
        <v>112335</v>
      </c>
      <c r="B66" s="266" t="s">
        <v>1849</v>
      </c>
      <c r="C66" s="266" t="s">
        <v>70</v>
      </c>
      <c r="D66" s="266"/>
      <c r="E66" s="266"/>
      <c r="F66" s="273"/>
      <c r="G66" s="266"/>
      <c r="H66" s="266"/>
      <c r="I66" t="s">
        <v>4246</v>
      </c>
      <c r="O66"/>
      <c r="AI66" t="s">
        <v>4246</v>
      </c>
      <c r="AO66" t="s">
        <v>1539</v>
      </c>
      <c r="AP66" t="s">
        <v>4243</v>
      </c>
    </row>
    <row r="67" spans="1:42" ht="16.8" x14ac:dyDescent="0.25">
      <c r="A67" s="266">
        <v>112581</v>
      </c>
      <c r="B67" s="266" t="s">
        <v>1851</v>
      </c>
      <c r="C67" s="266" t="s">
        <v>66</v>
      </c>
      <c r="D67" s="266"/>
      <c r="E67" s="266"/>
      <c r="F67" s="273"/>
      <c r="G67" s="266"/>
      <c r="H67" s="266"/>
      <c r="I67" t="s">
        <v>4246</v>
      </c>
      <c r="O67"/>
      <c r="AI67" t="s">
        <v>4246</v>
      </c>
      <c r="AO67" t="s">
        <v>1539</v>
      </c>
      <c r="AP67" t="s">
        <v>4243</v>
      </c>
    </row>
    <row r="68" spans="1:42" ht="16.8" x14ac:dyDescent="0.25">
      <c r="A68" s="266">
        <v>112825</v>
      </c>
      <c r="B68" s="266" t="s">
        <v>1915</v>
      </c>
      <c r="C68" s="266" t="s">
        <v>66</v>
      </c>
      <c r="D68" s="266" t="s">
        <v>881</v>
      </c>
      <c r="E68" s="266"/>
      <c r="F68" s="273"/>
      <c r="G68" s="266"/>
      <c r="H68" s="266"/>
      <c r="I68" t="s">
        <v>4246</v>
      </c>
      <c r="O68"/>
      <c r="AI68" t="s">
        <v>4246</v>
      </c>
      <c r="AO68" t="s">
        <v>1539</v>
      </c>
      <c r="AP68" t="s">
        <v>4243</v>
      </c>
    </row>
    <row r="69" spans="1:42" ht="16.8" x14ac:dyDescent="0.25">
      <c r="A69" s="266">
        <v>112880</v>
      </c>
      <c r="B69" s="266" t="s">
        <v>1916</v>
      </c>
      <c r="C69" s="266" t="s">
        <v>94</v>
      </c>
      <c r="D69" s="266" t="s">
        <v>1917</v>
      </c>
      <c r="E69" s="266"/>
      <c r="F69" s="273"/>
      <c r="G69" s="266"/>
      <c r="H69" s="266"/>
      <c r="I69" t="s">
        <v>4246</v>
      </c>
      <c r="O69"/>
      <c r="AI69" t="s">
        <v>4246</v>
      </c>
      <c r="AO69" t="s">
        <v>1539</v>
      </c>
      <c r="AP69" t="s">
        <v>4243</v>
      </c>
    </row>
    <row r="70" spans="1:42" ht="16.8" x14ac:dyDescent="0.25">
      <c r="A70" s="266">
        <v>112887</v>
      </c>
      <c r="B70" s="266" t="s">
        <v>1852</v>
      </c>
      <c r="C70" s="266" t="s">
        <v>1853</v>
      </c>
      <c r="D70" s="266"/>
      <c r="E70" s="266"/>
      <c r="F70" s="273"/>
      <c r="G70" s="266"/>
      <c r="H70" s="266"/>
      <c r="I70" t="s">
        <v>4246</v>
      </c>
      <c r="O70"/>
      <c r="AI70" t="s">
        <v>4246</v>
      </c>
      <c r="AO70" t="s">
        <v>1539</v>
      </c>
      <c r="AP70" t="s">
        <v>4243</v>
      </c>
    </row>
    <row r="71" spans="1:42" ht="16.8" x14ac:dyDescent="0.25">
      <c r="A71" s="266">
        <v>112906</v>
      </c>
      <c r="B71" s="266" t="s">
        <v>1854</v>
      </c>
      <c r="C71" s="266" t="s">
        <v>1855</v>
      </c>
      <c r="D71" s="266"/>
      <c r="E71" s="266"/>
      <c r="F71" s="273"/>
      <c r="G71" s="266"/>
      <c r="H71" s="266"/>
      <c r="I71" t="s">
        <v>4246</v>
      </c>
      <c r="O71"/>
      <c r="AI71" t="s">
        <v>4246</v>
      </c>
      <c r="AO71" t="s">
        <v>1539</v>
      </c>
      <c r="AP71" t="s">
        <v>4243</v>
      </c>
    </row>
    <row r="72" spans="1:42" ht="16.8" x14ac:dyDescent="0.25">
      <c r="A72" s="266">
        <v>112942</v>
      </c>
      <c r="B72" s="266" t="s">
        <v>1918</v>
      </c>
      <c r="C72" s="266" t="s">
        <v>145</v>
      </c>
      <c r="D72" s="266" t="s">
        <v>252</v>
      </c>
      <c r="E72" s="266"/>
      <c r="F72" s="273"/>
      <c r="G72" s="266"/>
      <c r="H72" s="266"/>
      <c r="I72" t="s">
        <v>4246</v>
      </c>
      <c r="O72"/>
      <c r="AI72" t="s">
        <v>4246</v>
      </c>
      <c r="AO72" t="s">
        <v>1539</v>
      </c>
      <c r="AP72" t="s">
        <v>4243</v>
      </c>
    </row>
    <row r="73" spans="1:42" ht="16.8" x14ac:dyDescent="0.25">
      <c r="A73" s="266">
        <v>112989</v>
      </c>
      <c r="B73" s="266" t="s">
        <v>1360</v>
      </c>
      <c r="C73" s="266" t="s">
        <v>96</v>
      </c>
      <c r="D73" s="266" t="s">
        <v>242</v>
      </c>
      <c r="E73" s="266"/>
      <c r="F73" s="273"/>
      <c r="G73" s="266"/>
      <c r="H73" s="266"/>
      <c r="I73" t="s">
        <v>4246</v>
      </c>
      <c r="O73"/>
      <c r="AI73" t="s">
        <v>4246</v>
      </c>
      <c r="AO73" t="s">
        <v>1539</v>
      </c>
      <c r="AP73" t="s">
        <v>4243</v>
      </c>
    </row>
    <row r="74" spans="1:42" ht="16.8" x14ac:dyDescent="0.25">
      <c r="A74" s="266">
        <v>113045</v>
      </c>
      <c r="B74" s="266" t="s">
        <v>1856</v>
      </c>
      <c r="C74" s="266" t="s">
        <v>565</v>
      </c>
      <c r="D74" s="266"/>
      <c r="E74" s="266"/>
      <c r="F74" s="273"/>
      <c r="G74" s="266"/>
      <c r="H74" s="266"/>
      <c r="I74" t="s">
        <v>4246</v>
      </c>
      <c r="O74"/>
      <c r="AI74" t="s">
        <v>4246</v>
      </c>
      <c r="AO74" t="s">
        <v>1539</v>
      </c>
      <c r="AP74" t="s">
        <v>4243</v>
      </c>
    </row>
    <row r="75" spans="1:42" ht="16.8" x14ac:dyDescent="0.25">
      <c r="A75" s="266">
        <v>113062</v>
      </c>
      <c r="B75" s="266" t="s">
        <v>1857</v>
      </c>
      <c r="C75" s="266" t="s">
        <v>143</v>
      </c>
      <c r="D75" s="266"/>
      <c r="E75" s="266"/>
      <c r="F75" s="273"/>
      <c r="G75" s="266"/>
      <c r="H75" s="266"/>
      <c r="I75" t="s">
        <v>4246</v>
      </c>
      <c r="O75"/>
      <c r="AI75" t="s">
        <v>4246</v>
      </c>
      <c r="AO75" t="s">
        <v>1539</v>
      </c>
      <c r="AP75" t="s">
        <v>4243</v>
      </c>
    </row>
    <row r="76" spans="1:42" ht="16.8" x14ac:dyDescent="0.25">
      <c r="A76" s="266">
        <v>113141</v>
      </c>
      <c r="B76" s="266" t="s">
        <v>1858</v>
      </c>
      <c r="C76" s="266" t="s">
        <v>70</v>
      </c>
      <c r="D76" s="266"/>
      <c r="E76" s="266"/>
      <c r="F76" s="273"/>
      <c r="G76" s="266"/>
      <c r="H76" s="266"/>
      <c r="I76" t="s">
        <v>4246</v>
      </c>
      <c r="O76"/>
      <c r="AI76" t="s">
        <v>4246</v>
      </c>
      <c r="AO76" t="s">
        <v>1539</v>
      </c>
      <c r="AP76" t="s">
        <v>4243</v>
      </c>
    </row>
    <row r="77" spans="1:42" ht="16.8" x14ac:dyDescent="0.25">
      <c r="A77" s="266">
        <v>113170</v>
      </c>
      <c r="B77" s="266" t="s">
        <v>1859</v>
      </c>
      <c r="C77" s="266" t="s">
        <v>412</v>
      </c>
      <c r="D77" s="266"/>
      <c r="E77" s="266"/>
      <c r="F77" s="273"/>
      <c r="G77" s="266"/>
      <c r="H77" s="266"/>
      <c r="I77" t="s">
        <v>4246</v>
      </c>
      <c r="O77"/>
      <c r="AI77" t="s">
        <v>4246</v>
      </c>
      <c r="AO77" t="s">
        <v>1539</v>
      </c>
      <c r="AP77" t="s">
        <v>4243</v>
      </c>
    </row>
    <row r="78" spans="1:42" ht="16.8" x14ac:dyDescent="0.25">
      <c r="A78" s="266">
        <v>113179</v>
      </c>
      <c r="B78" s="266" t="s">
        <v>1860</v>
      </c>
      <c r="C78" s="266" t="s">
        <v>63</v>
      </c>
      <c r="D78" s="266"/>
      <c r="E78" s="266"/>
      <c r="F78" s="273"/>
      <c r="G78" s="266"/>
      <c r="H78" s="266"/>
      <c r="I78" t="s">
        <v>4246</v>
      </c>
      <c r="O78"/>
      <c r="AI78" t="s">
        <v>4246</v>
      </c>
      <c r="AO78" t="s">
        <v>1539</v>
      </c>
      <c r="AP78" t="s">
        <v>4243</v>
      </c>
    </row>
    <row r="79" spans="1:42" ht="16.8" x14ac:dyDescent="0.25">
      <c r="A79" s="266">
        <v>113216</v>
      </c>
      <c r="B79" s="266" t="s">
        <v>1861</v>
      </c>
      <c r="C79" s="266" t="s">
        <v>766</v>
      </c>
      <c r="D79" s="266"/>
      <c r="E79" s="266"/>
      <c r="F79" s="273"/>
      <c r="G79" s="266"/>
      <c r="H79" s="266"/>
      <c r="I79" t="s">
        <v>4246</v>
      </c>
      <c r="O79"/>
      <c r="AI79" t="s">
        <v>4246</v>
      </c>
      <c r="AO79" t="s">
        <v>1539</v>
      </c>
      <c r="AP79" t="s">
        <v>4243</v>
      </c>
    </row>
    <row r="80" spans="1:42" ht="16.8" x14ac:dyDescent="0.25">
      <c r="A80" s="266">
        <v>113223</v>
      </c>
      <c r="B80" s="266" t="s">
        <v>1862</v>
      </c>
      <c r="C80" s="266" t="s">
        <v>62</v>
      </c>
      <c r="D80" s="266"/>
      <c r="E80" s="266"/>
      <c r="F80" s="273"/>
      <c r="G80" s="266"/>
      <c r="H80" s="266"/>
      <c r="I80" t="s">
        <v>4246</v>
      </c>
      <c r="O80"/>
      <c r="AI80" t="s">
        <v>4246</v>
      </c>
      <c r="AO80" t="s">
        <v>1539</v>
      </c>
      <c r="AP80" t="s">
        <v>4243</v>
      </c>
    </row>
    <row r="81" spans="1:42" ht="16.8" x14ac:dyDescent="0.25">
      <c r="A81" s="266">
        <v>113225</v>
      </c>
      <c r="B81" s="266" t="s">
        <v>1149</v>
      </c>
      <c r="C81" s="266" t="s">
        <v>78</v>
      </c>
      <c r="D81" s="266"/>
      <c r="E81" s="266"/>
      <c r="F81" s="273"/>
      <c r="G81" s="266"/>
      <c r="H81" s="266"/>
      <c r="I81" t="s">
        <v>4246</v>
      </c>
      <c r="O81"/>
      <c r="AI81" t="s">
        <v>4246</v>
      </c>
      <c r="AO81" t="s">
        <v>1539</v>
      </c>
      <c r="AP81" t="s">
        <v>4243</v>
      </c>
    </row>
    <row r="82" spans="1:42" ht="16.8" x14ac:dyDescent="0.3">
      <c r="A82" s="273">
        <v>113272</v>
      </c>
      <c r="B82" s="273" t="s">
        <v>2306</v>
      </c>
      <c r="C82" s="273" t="s">
        <v>63</v>
      </c>
      <c r="D82" s="273" t="s">
        <v>1137</v>
      </c>
      <c r="E82" s="273"/>
      <c r="F82" s="273"/>
      <c r="G82" s="266"/>
      <c r="H82" s="266"/>
      <c r="I82" t="s">
        <v>474</v>
      </c>
      <c r="J82" s="279"/>
      <c r="K82" s="280"/>
      <c r="L82" s="279"/>
      <c r="N82" s="284"/>
      <c r="O82"/>
      <c r="AC82" s="279"/>
      <c r="AI82" t="s">
        <v>2304</v>
      </c>
      <c r="AO82" t="s">
        <v>1539</v>
      </c>
      <c r="AP82">
        <v>0</v>
      </c>
    </row>
    <row r="83" spans="1:42" ht="16.8" x14ac:dyDescent="0.25">
      <c r="A83" s="266">
        <v>113314</v>
      </c>
      <c r="B83" s="266" t="s">
        <v>1863</v>
      </c>
      <c r="C83" s="266" t="s">
        <v>76</v>
      </c>
      <c r="D83" s="266"/>
      <c r="E83" s="266"/>
      <c r="F83" s="273"/>
      <c r="G83" s="266"/>
      <c r="H83" s="266"/>
      <c r="I83" t="s">
        <v>4246</v>
      </c>
      <c r="O83"/>
      <c r="AI83" t="s">
        <v>4246</v>
      </c>
      <c r="AO83" t="s">
        <v>1539</v>
      </c>
      <c r="AP83" t="s">
        <v>4243</v>
      </c>
    </row>
    <row r="84" spans="1:42" x14ac:dyDescent="0.25">
      <c r="A84">
        <v>113342</v>
      </c>
      <c r="B84" t="s">
        <v>1156</v>
      </c>
      <c r="C84" t="s">
        <v>122</v>
      </c>
      <c r="D84" t="s">
        <v>324</v>
      </c>
      <c r="I84" t="s">
        <v>474</v>
      </c>
      <c r="O84"/>
      <c r="AG84" t="s">
        <v>1545</v>
      </c>
      <c r="AI84" t="s">
        <v>1545</v>
      </c>
      <c r="AO84" t="s">
        <v>1539</v>
      </c>
      <c r="AP84">
        <v>0</v>
      </c>
    </row>
    <row r="85" spans="1:42" ht="16.8" x14ac:dyDescent="0.25">
      <c r="A85" s="266">
        <v>113385</v>
      </c>
      <c r="B85" s="266" t="s">
        <v>1919</v>
      </c>
      <c r="C85" s="266" t="s">
        <v>435</v>
      </c>
      <c r="D85" s="266" t="s">
        <v>750</v>
      </c>
      <c r="E85" s="266"/>
      <c r="F85" s="273"/>
      <c r="G85" s="266"/>
      <c r="H85" s="266"/>
      <c r="I85" t="s">
        <v>4246</v>
      </c>
      <c r="O85"/>
      <c r="AI85" t="s">
        <v>4246</v>
      </c>
      <c r="AO85" t="s">
        <v>1539</v>
      </c>
      <c r="AP85" t="s">
        <v>4243</v>
      </c>
    </row>
    <row r="86" spans="1:42" ht="16.8" x14ac:dyDescent="0.25">
      <c r="A86" s="266">
        <v>113386</v>
      </c>
      <c r="B86" s="266" t="s">
        <v>1864</v>
      </c>
      <c r="C86" s="266" t="s">
        <v>66</v>
      </c>
      <c r="D86" s="266"/>
      <c r="E86" s="266"/>
      <c r="F86" s="273"/>
      <c r="G86" s="266"/>
      <c r="H86" s="266"/>
      <c r="I86" t="s">
        <v>4246</v>
      </c>
      <c r="O86"/>
      <c r="AI86" t="s">
        <v>4246</v>
      </c>
      <c r="AO86" t="s">
        <v>1539</v>
      </c>
      <c r="AP86" t="s">
        <v>4243</v>
      </c>
    </row>
    <row r="87" spans="1:42" ht="16.8" x14ac:dyDescent="0.25">
      <c r="A87" s="273">
        <v>113609</v>
      </c>
      <c r="B87" s="273" t="s">
        <v>2324</v>
      </c>
      <c r="C87" s="273" t="s">
        <v>84</v>
      </c>
      <c r="D87" s="273">
        <v>0</v>
      </c>
      <c r="E87" s="273"/>
      <c r="F87" s="273"/>
      <c r="G87" s="266"/>
      <c r="H87" s="266"/>
      <c r="I87" t="s">
        <v>474</v>
      </c>
      <c r="O87"/>
      <c r="AI87" t="s">
        <v>1542</v>
      </c>
      <c r="AO87" t="s">
        <v>1539</v>
      </c>
      <c r="AP87">
        <v>0</v>
      </c>
    </row>
    <row r="88" spans="1:42" ht="16.8" x14ac:dyDescent="0.25">
      <c r="A88" s="266">
        <v>113677</v>
      </c>
      <c r="B88" s="266" t="s">
        <v>1865</v>
      </c>
      <c r="C88" s="266" t="s">
        <v>1866</v>
      </c>
      <c r="D88" s="266"/>
      <c r="E88" s="266"/>
      <c r="F88" s="273"/>
      <c r="G88" s="266"/>
      <c r="H88" s="266"/>
      <c r="I88" t="s">
        <v>4246</v>
      </c>
      <c r="O88"/>
      <c r="AI88" t="s">
        <v>4246</v>
      </c>
      <c r="AO88" t="s">
        <v>1539</v>
      </c>
      <c r="AP88" t="s">
        <v>4243</v>
      </c>
    </row>
    <row r="89" spans="1:42" ht="16.8" x14ac:dyDescent="0.25">
      <c r="A89" s="273">
        <v>113860</v>
      </c>
      <c r="B89" s="273" t="s">
        <v>2325</v>
      </c>
      <c r="C89" s="273" t="s">
        <v>102</v>
      </c>
      <c r="D89" s="273" t="s">
        <v>261</v>
      </c>
      <c r="E89" s="273"/>
      <c r="F89" s="273"/>
      <c r="G89" s="266"/>
      <c r="H89" s="266"/>
      <c r="I89" t="s">
        <v>474</v>
      </c>
      <c r="O89"/>
      <c r="AI89" t="s">
        <v>1542</v>
      </c>
      <c r="AO89" t="s">
        <v>1539</v>
      </c>
      <c r="AP89">
        <v>0</v>
      </c>
    </row>
    <row r="90" spans="1:42" ht="16.8" x14ac:dyDescent="0.25">
      <c r="A90" s="266">
        <v>113971</v>
      </c>
      <c r="B90" s="266" t="s">
        <v>1920</v>
      </c>
      <c r="C90" s="266" t="s">
        <v>443</v>
      </c>
      <c r="D90" s="266" t="s">
        <v>265</v>
      </c>
      <c r="E90" s="266"/>
      <c r="F90" s="273"/>
      <c r="G90" s="266"/>
      <c r="H90" s="266"/>
      <c r="I90" t="s">
        <v>4246</v>
      </c>
      <c r="O90"/>
      <c r="AI90" t="s">
        <v>4246</v>
      </c>
      <c r="AO90" t="s">
        <v>1539</v>
      </c>
      <c r="AP90" t="s">
        <v>4243</v>
      </c>
    </row>
    <row r="91" spans="1:42" ht="16.8" x14ac:dyDescent="0.25">
      <c r="A91" s="266">
        <v>114120</v>
      </c>
      <c r="B91" s="266" t="s">
        <v>1867</v>
      </c>
      <c r="C91" s="266" t="s">
        <v>483</v>
      </c>
      <c r="D91" s="266"/>
      <c r="E91" s="266"/>
      <c r="F91" s="273"/>
      <c r="G91" s="266"/>
      <c r="H91" s="266"/>
      <c r="I91" t="s">
        <v>4246</v>
      </c>
      <c r="O91"/>
      <c r="AI91" t="s">
        <v>4246</v>
      </c>
      <c r="AO91" t="s">
        <v>1539</v>
      </c>
      <c r="AP91" t="s">
        <v>4243</v>
      </c>
    </row>
    <row r="92" spans="1:42" ht="16.8" x14ac:dyDescent="0.25">
      <c r="A92" s="266">
        <v>114144</v>
      </c>
      <c r="B92" s="266" t="s">
        <v>1921</v>
      </c>
      <c r="C92" s="266" t="s">
        <v>62</v>
      </c>
      <c r="D92" s="266"/>
      <c r="E92" s="266"/>
      <c r="F92" s="273"/>
      <c r="G92" s="266"/>
      <c r="H92" s="266"/>
      <c r="I92" t="s">
        <v>4246</v>
      </c>
      <c r="O92"/>
      <c r="AI92" t="s">
        <v>4246</v>
      </c>
      <c r="AO92" t="s">
        <v>1539</v>
      </c>
      <c r="AP92" t="s">
        <v>4243</v>
      </c>
    </row>
    <row r="93" spans="1:42" ht="16.8" x14ac:dyDescent="0.25">
      <c r="A93" s="266">
        <v>114168</v>
      </c>
      <c r="B93" s="266" t="s">
        <v>1922</v>
      </c>
      <c r="C93" s="266" t="s">
        <v>79</v>
      </c>
      <c r="D93" s="266" t="s">
        <v>1923</v>
      </c>
      <c r="E93" s="266"/>
      <c r="F93" s="273"/>
      <c r="G93" s="266"/>
      <c r="H93" s="266"/>
      <c r="I93" t="s">
        <v>4246</v>
      </c>
      <c r="O93"/>
      <c r="AI93" t="s">
        <v>4246</v>
      </c>
      <c r="AO93" t="s">
        <v>1539</v>
      </c>
      <c r="AP93" t="s">
        <v>4243</v>
      </c>
    </row>
    <row r="94" spans="1:42" ht="16.8" x14ac:dyDescent="0.25">
      <c r="A94" s="266">
        <v>114251</v>
      </c>
      <c r="B94" s="266" t="s">
        <v>1868</v>
      </c>
      <c r="C94" s="266" t="s">
        <v>105</v>
      </c>
      <c r="D94" s="266"/>
      <c r="E94" s="266"/>
      <c r="F94" s="273"/>
      <c r="G94" s="266"/>
      <c r="H94" s="266"/>
      <c r="I94" t="s">
        <v>4246</v>
      </c>
      <c r="O94"/>
      <c r="AI94" t="s">
        <v>4246</v>
      </c>
      <c r="AO94" t="s">
        <v>1539</v>
      </c>
      <c r="AP94" t="s">
        <v>4243</v>
      </c>
    </row>
    <row r="95" spans="1:42" ht="16.8" x14ac:dyDescent="0.25">
      <c r="A95" s="266">
        <v>114295</v>
      </c>
      <c r="B95" s="266" t="s">
        <v>1869</v>
      </c>
      <c r="C95" s="266" t="s">
        <v>845</v>
      </c>
      <c r="D95" s="266"/>
      <c r="E95" s="266"/>
      <c r="F95" s="273"/>
      <c r="G95" s="266"/>
      <c r="H95" s="266"/>
      <c r="I95" t="s">
        <v>4246</v>
      </c>
      <c r="O95"/>
      <c r="AI95" t="s">
        <v>4246</v>
      </c>
      <c r="AO95" t="s">
        <v>1539</v>
      </c>
      <c r="AP95" t="s">
        <v>4243</v>
      </c>
    </row>
    <row r="96" spans="1:42" ht="16.8" x14ac:dyDescent="0.25">
      <c r="A96" s="266">
        <v>114315</v>
      </c>
      <c r="B96" s="266" t="s">
        <v>1870</v>
      </c>
      <c r="C96" s="266" t="s">
        <v>525</v>
      </c>
      <c r="D96" s="266"/>
      <c r="E96" s="266"/>
      <c r="F96" s="273"/>
      <c r="G96" s="266"/>
      <c r="H96" s="266"/>
      <c r="I96" t="s">
        <v>4246</v>
      </c>
      <c r="O96"/>
      <c r="AI96" t="s">
        <v>4246</v>
      </c>
      <c r="AO96" t="s">
        <v>1539</v>
      </c>
      <c r="AP96" t="s">
        <v>4243</v>
      </c>
    </row>
    <row r="97" spans="1:42" ht="16.8" x14ac:dyDescent="0.25">
      <c r="A97" s="266">
        <v>114473</v>
      </c>
      <c r="B97" s="266" t="s">
        <v>1871</v>
      </c>
      <c r="C97" s="266" t="s">
        <v>1803</v>
      </c>
      <c r="D97" s="266"/>
      <c r="E97" s="266"/>
      <c r="F97" s="273"/>
      <c r="G97" s="266"/>
      <c r="H97" s="266"/>
      <c r="I97" t="s">
        <v>4246</v>
      </c>
      <c r="O97"/>
      <c r="AI97" t="s">
        <v>4246</v>
      </c>
      <c r="AO97" t="s">
        <v>1539</v>
      </c>
      <c r="AP97" t="s">
        <v>4243</v>
      </c>
    </row>
    <row r="98" spans="1:42" ht="16.8" x14ac:dyDescent="0.25">
      <c r="A98" s="266">
        <v>114478</v>
      </c>
      <c r="B98" s="266" t="s">
        <v>1872</v>
      </c>
      <c r="C98" s="266" t="s">
        <v>188</v>
      </c>
      <c r="D98" s="266"/>
      <c r="E98" s="266"/>
      <c r="F98" s="273"/>
      <c r="G98" s="266"/>
      <c r="H98" s="266"/>
      <c r="I98" t="s">
        <v>4246</v>
      </c>
      <c r="O98"/>
      <c r="AI98" t="s">
        <v>4246</v>
      </c>
      <c r="AO98" t="s">
        <v>1539</v>
      </c>
      <c r="AP98" t="s">
        <v>4243</v>
      </c>
    </row>
    <row r="99" spans="1:42" ht="16.8" x14ac:dyDescent="0.25">
      <c r="A99" s="266">
        <v>114607</v>
      </c>
      <c r="B99" s="266" t="s">
        <v>1873</v>
      </c>
      <c r="C99" s="266" t="s">
        <v>1874</v>
      </c>
      <c r="D99" s="266"/>
      <c r="E99" s="266"/>
      <c r="F99" s="273"/>
      <c r="G99" s="266"/>
      <c r="H99" s="266"/>
      <c r="I99" t="s">
        <v>4246</v>
      </c>
      <c r="O99"/>
      <c r="AI99" t="s">
        <v>4246</v>
      </c>
      <c r="AO99" t="s">
        <v>1539</v>
      </c>
      <c r="AP99" t="s">
        <v>4243</v>
      </c>
    </row>
    <row r="100" spans="1:42" ht="16.8" x14ac:dyDescent="0.25">
      <c r="A100" s="266">
        <v>114807</v>
      </c>
      <c r="B100" s="266" t="s">
        <v>1924</v>
      </c>
      <c r="C100" s="266" t="s">
        <v>351</v>
      </c>
      <c r="D100" s="266" t="s">
        <v>575</v>
      </c>
      <c r="E100" s="266"/>
      <c r="F100" s="273"/>
      <c r="G100" s="266"/>
      <c r="H100" s="266"/>
      <c r="I100" t="s">
        <v>4246</v>
      </c>
      <c r="O100"/>
      <c r="AI100" t="s">
        <v>4246</v>
      </c>
      <c r="AO100" t="s">
        <v>1539</v>
      </c>
      <c r="AP100" t="s">
        <v>4243</v>
      </c>
    </row>
    <row r="101" spans="1:42" ht="16.8" x14ac:dyDescent="0.25">
      <c r="A101" s="266">
        <v>114926</v>
      </c>
      <c r="B101" s="266" t="s">
        <v>1925</v>
      </c>
      <c r="C101" s="266" t="s">
        <v>90</v>
      </c>
      <c r="D101" s="266" t="s">
        <v>252</v>
      </c>
      <c r="E101" s="266"/>
      <c r="F101" s="273"/>
      <c r="G101" s="266"/>
      <c r="H101" s="266"/>
      <c r="I101" t="s">
        <v>4246</v>
      </c>
      <c r="O101"/>
      <c r="AI101" t="s">
        <v>4246</v>
      </c>
      <c r="AO101" t="s">
        <v>1539</v>
      </c>
      <c r="AP101" t="s">
        <v>4243</v>
      </c>
    </row>
    <row r="102" spans="1:42" ht="16.8" x14ac:dyDescent="0.25">
      <c r="A102" s="266">
        <v>114997</v>
      </c>
      <c r="B102" s="266" t="s">
        <v>1875</v>
      </c>
      <c r="C102" s="266" t="s">
        <v>62</v>
      </c>
      <c r="D102" s="266"/>
      <c r="E102" s="266"/>
      <c r="F102" s="273"/>
      <c r="G102" s="266"/>
      <c r="H102" s="266"/>
      <c r="I102" t="s">
        <v>4246</v>
      </c>
      <c r="O102"/>
      <c r="AI102" t="s">
        <v>4246</v>
      </c>
      <c r="AO102" t="s">
        <v>1539</v>
      </c>
      <c r="AP102" t="s">
        <v>4243</v>
      </c>
    </row>
    <row r="103" spans="1:42" ht="16.8" x14ac:dyDescent="0.25">
      <c r="A103" s="266">
        <v>115015</v>
      </c>
      <c r="B103" s="266" t="s">
        <v>1876</v>
      </c>
      <c r="C103" s="266" t="s">
        <v>457</v>
      </c>
      <c r="D103" s="266"/>
      <c r="E103" s="266"/>
      <c r="F103" s="273"/>
      <c r="G103" s="266"/>
      <c r="H103" s="266"/>
      <c r="I103" t="s">
        <v>4246</v>
      </c>
      <c r="O103"/>
      <c r="AI103" t="s">
        <v>4246</v>
      </c>
      <c r="AO103" t="s">
        <v>1539</v>
      </c>
      <c r="AP103" t="s">
        <v>4243</v>
      </c>
    </row>
    <row r="104" spans="1:42" ht="16.8" x14ac:dyDescent="0.25">
      <c r="A104" s="266">
        <v>115131</v>
      </c>
      <c r="B104" s="266" t="s">
        <v>1877</v>
      </c>
      <c r="C104" s="266" t="s">
        <v>70</v>
      </c>
      <c r="D104" s="266"/>
      <c r="E104" s="266"/>
      <c r="F104" s="273"/>
      <c r="G104" s="266"/>
      <c r="H104" s="266"/>
      <c r="I104" t="s">
        <v>4246</v>
      </c>
      <c r="O104"/>
      <c r="AI104" t="s">
        <v>4246</v>
      </c>
      <c r="AO104" t="s">
        <v>1539</v>
      </c>
      <c r="AP104" t="s">
        <v>4243</v>
      </c>
    </row>
    <row r="105" spans="1:42" ht="16.8" x14ac:dyDescent="0.25">
      <c r="A105" s="273">
        <v>115296</v>
      </c>
      <c r="B105" s="273" t="s">
        <v>2326</v>
      </c>
      <c r="C105" s="273" t="s">
        <v>105</v>
      </c>
      <c r="D105" s="273" t="s">
        <v>234</v>
      </c>
      <c r="E105" s="273"/>
      <c r="F105" s="273"/>
      <c r="G105" s="266"/>
      <c r="H105" s="266"/>
      <c r="I105" t="s">
        <v>474</v>
      </c>
      <c r="O105"/>
      <c r="AI105" t="s">
        <v>1542</v>
      </c>
      <c r="AO105" t="s">
        <v>1539</v>
      </c>
      <c r="AP105">
        <v>0</v>
      </c>
    </row>
    <row r="106" spans="1:42" ht="16.8" x14ac:dyDescent="0.25">
      <c r="A106" s="266">
        <v>115565</v>
      </c>
      <c r="B106" s="266" t="s">
        <v>1878</v>
      </c>
      <c r="C106" s="266" t="s">
        <v>1879</v>
      </c>
      <c r="D106" s="266"/>
      <c r="E106" s="266"/>
      <c r="F106" s="273"/>
      <c r="G106" s="266"/>
      <c r="H106" s="266"/>
      <c r="I106" t="s">
        <v>4246</v>
      </c>
      <c r="O106"/>
      <c r="AI106" t="s">
        <v>4246</v>
      </c>
      <c r="AO106" t="s">
        <v>1539</v>
      </c>
      <c r="AP106" t="s">
        <v>4243</v>
      </c>
    </row>
    <row r="107" spans="1:42" ht="16.8" x14ac:dyDescent="0.25">
      <c r="A107" s="273">
        <v>115568</v>
      </c>
      <c r="B107" s="273" t="s">
        <v>2327</v>
      </c>
      <c r="C107" s="273" t="s">
        <v>168</v>
      </c>
      <c r="D107" s="273" t="s">
        <v>2328</v>
      </c>
      <c r="E107" s="273"/>
      <c r="F107" s="273"/>
      <c r="G107" s="266"/>
      <c r="H107" s="266"/>
      <c r="I107" t="s">
        <v>474</v>
      </c>
      <c r="O107"/>
      <c r="AI107" t="s">
        <v>1542</v>
      </c>
      <c r="AO107" t="s">
        <v>1539</v>
      </c>
      <c r="AP107">
        <v>0</v>
      </c>
    </row>
    <row r="108" spans="1:42" ht="16.8" x14ac:dyDescent="0.25">
      <c r="A108" s="266">
        <v>115581</v>
      </c>
      <c r="B108" s="266" t="s">
        <v>1880</v>
      </c>
      <c r="C108" s="266" t="s">
        <v>105</v>
      </c>
      <c r="D108" s="266"/>
      <c r="E108" s="266"/>
      <c r="F108" s="273"/>
      <c r="G108" s="266"/>
      <c r="H108" s="266"/>
      <c r="I108" t="s">
        <v>4246</v>
      </c>
      <c r="O108"/>
      <c r="AI108" t="s">
        <v>4246</v>
      </c>
      <c r="AO108" t="s">
        <v>1539</v>
      </c>
      <c r="AP108" t="s">
        <v>4243</v>
      </c>
    </row>
    <row r="109" spans="1:42" ht="16.8" x14ac:dyDescent="0.25">
      <c r="A109" s="273">
        <v>115657</v>
      </c>
      <c r="B109" s="273" t="s">
        <v>3061</v>
      </c>
      <c r="C109" s="273" t="s">
        <v>125</v>
      </c>
      <c r="D109" s="273" t="s">
        <v>218</v>
      </c>
      <c r="E109" s="273"/>
      <c r="F109" s="273"/>
      <c r="G109" s="266"/>
      <c r="H109" s="266"/>
      <c r="I109" t="s">
        <v>474</v>
      </c>
      <c r="O109"/>
      <c r="AI109" t="s">
        <v>1547</v>
      </c>
      <c r="AO109" t="s">
        <v>1539</v>
      </c>
      <c r="AP109">
        <v>0</v>
      </c>
    </row>
    <row r="110" spans="1:42" ht="16.8" x14ac:dyDescent="0.25">
      <c r="A110" s="273">
        <v>115739</v>
      </c>
      <c r="B110" s="273" t="s">
        <v>2329</v>
      </c>
      <c r="C110" s="273" t="s">
        <v>140</v>
      </c>
      <c r="D110" s="273" t="s">
        <v>755</v>
      </c>
      <c r="E110" s="273"/>
      <c r="F110" s="273"/>
      <c r="G110" s="266"/>
      <c r="H110" s="266"/>
      <c r="I110" t="s">
        <v>474</v>
      </c>
      <c r="O110"/>
      <c r="AI110" t="s">
        <v>1542</v>
      </c>
      <c r="AO110" t="s">
        <v>1539</v>
      </c>
      <c r="AP110">
        <v>0</v>
      </c>
    </row>
    <row r="111" spans="1:42" ht="16.8" x14ac:dyDescent="0.25">
      <c r="A111" s="266">
        <v>115794</v>
      </c>
      <c r="B111" s="266" t="s">
        <v>1881</v>
      </c>
      <c r="C111" s="266" t="s">
        <v>445</v>
      </c>
      <c r="D111" s="266"/>
      <c r="E111" s="266"/>
      <c r="F111" s="273"/>
      <c r="G111" s="266"/>
      <c r="H111" s="266"/>
      <c r="I111" t="s">
        <v>4246</v>
      </c>
      <c r="O111"/>
      <c r="AI111" t="s">
        <v>4246</v>
      </c>
      <c r="AO111" t="s">
        <v>1539</v>
      </c>
      <c r="AP111" t="s">
        <v>4243</v>
      </c>
    </row>
    <row r="112" spans="1:42" ht="16.8" x14ac:dyDescent="0.25">
      <c r="A112" s="273">
        <v>115884</v>
      </c>
      <c r="B112" s="273" t="s">
        <v>2330</v>
      </c>
      <c r="C112" s="273" t="s">
        <v>106</v>
      </c>
      <c r="D112" s="273" t="s">
        <v>230</v>
      </c>
      <c r="E112" s="273"/>
      <c r="F112" s="273"/>
      <c r="G112" s="266"/>
      <c r="H112" s="266"/>
      <c r="I112" t="s">
        <v>474</v>
      </c>
      <c r="O112"/>
      <c r="AI112" t="s">
        <v>1542</v>
      </c>
      <c r="AO112" t="s">
        <v>1539</v>
      </c>
      <c r="AP112">
        <v>0</v>
      </c>
    </row>
    <row r="113" spans="1:42" ht="16.8" x14ac:dyDescent="0.25">
      <c r="A113" s="266">
        <v>115905</v>
      </c>
      <c r="B113" s="266" t="s">
        <v>1882</v>
      </c>
      <c r="C113" s="266" t="s">
        <v>1883</v>
      </c>
      <c r="D113" s="266"/>
      <c r="E113" s="266"/>
      <c r="F113" s="273"/>
      <c r="G113" s="266"/>
      <c r="H113" s="266"/>
      <c r="I113" t="s">
        <v>4246</v>
      </c>
      <c r="O113"/>
      <c r="AI113" t="s">
        <v>4246</v>
      </c>
      <c r="AO113" t="s">
        <v>1539</v>
      </c>
      <c r="AP113" t="s">
        <v>4243</v>
      </c>
    </row>
    <row r="114" spans="1:42" ht="16.8" x14ac:dyDescent="0.25">
      <c r="A114" s="266">
        <v>115972</v>
      </c>
      <c r="B114" s="266" t="s">
        <v>1926</v>
      </c>
      <c r="C114" s="266" t="s">
        <v>60</v>
      </c>
      <c r="D114" s="266" t="s">
        <v>252</v>
      </c>
      <c r="E114" s="266"/>
      <c r="F114" s="273"/>
      <c r="G114" s="266"/>
      <c r="H114" s="266"/>
      <c r="I114" t="s">
        <v>4246</v>
      </c>
      <c r="O114"/>
      <c r="AI114" t="s">
        <v>4246</v>
      </c>
      <c r="AO114" t="s">
        <v>1539</v>
      </c>
      <c r="AP114" t="s">
        <v>4243</v>
      </c>
    </row>
    <row r="115" spans="1:42" ht="16.8" x14ac:dyDescent="0.25">
      <c r="A115" s="273">
        <v>116061</v>
      </c>
      <c r="B115" s="273" t="s">
        <v>2331</v>
      </c>
      <c r="C115" s="273" t="s">
        <v>438</v>
      </c>
      <c r="D115" s="273" t="s">
        <v>246</v>
      </c>
      <c r="E115" s="273"/>
      <c r="F115" s="273"/>
      <c r="G115" s="266"/>
      <c r="H115" s="266"/>
      <c r="I115" t="s">
        <v>474</v>
      </c>
      <c r="O115"/>
      <c r="AI115" t="s">
        <v>1542</v>
      </c>
      <c r="AO115" t="s">
        <v>1539</v>
      </c>
      <c r="AP115">
        <v>0</v>
      </c>
    </row>
    <row r="116" spans="1:42" ht="16.8" x14ac:dyDescent="0.25">
      <c r="A116" s="266">
        <v>116100</v>
      </c>
      <c r="B116" s="266" t="s">
        <v>1884</v>
      </c>
      <c r="C116" s="266" t="s">
        <v>70</v>
      </c>
      <c r="D116" s="266"/>
      <c r="E116" s="266"/>
      <c r="F116" s="273"/>
      <c r="G116" s="266"/>
      <c r="H116" s="266"/>
      <c r="I116" t="s">
        <v>4246</v>
      </c>
      <c r="O116"/>
      <c r="AI116" t="s">
        <v>4246</v>
      </c>
      <c r="AO116" t="s">
        <v>1539</v>
      </c>
      <c r="AP116" t="s">
        <v>4243</v>
      </c>
    </row>
    <row r="117" spans="1:42" ht="16.8" x14ac:dyDescent="0.25">
      <c r="A117" s="266">
        <v>116154</v>
      </c>
      <c r="B117" s="266" t="s">
        <v>1885</v>
      </c>
      <c r="C117" s="266" t="s">
        <v>127</v>
      </c>
      <c r="D117" s="266"/>
      <c r="E117" s="266"/>
      <c r="F117" s="273"/>
      <c r="G117" s="266"/>
      <c r="H117" s="266"/>
      <c r="I117" t="s">
        <v>4246</v>
      </c>
      <c r="O117"/>
      <c r="AI117" t="s">
        <v>4246</v>
      </c>
      <c r="AO117" t="s">
        <v>1539</v>
      </c>
      <c r="AP117" t="s">
        <v>4243</v>
      </c>
    </row>
    <row r="118" spans="1:42" ht="16.8" x14ac:dyDescent="0.25">
      <c r="A118" s="273">
        <v>116232</v>
      </c>
      <c r="B118" s="273" t="s">
        <v>2332</v>
      </c>
      <c r="C118" s="273" t="s">
        <v>105</v>
      </c>
      <c r="D118" s="273" t="s">
        <v>2322</v>
      </c>
      <c r="E118" s="273"/>
      <c r="F118" s="273"/>
      <c r="G118" s="266"/>
      <c r="H118" s="266"/>
      <c r="I118" t="s">
        <v>474</v>
      </c>
      <c r="O118"/>
      <c r="AI118" t="s">
        <v>1542</v>
      </c>
      <c r="AO118" t="s">
        <v>1539</v>
      </c>
      <c r="AP118">
        <v>0</v>
      </c>
    </row>
    <row r="119" spans="1:42" ht="16.8" x14ac:dyDescent="0.25">
      <c r="A119" s="273">
        <v>116268</v>
      </c>
      <c r="B119" s="273" t="s">
        <v>2333</v>
      </c>
      <c r="C119" s="273" t="s">
        <v>2334</v>
      </c>
      <c r="D119" s="273" t="s">
        <v>246</v>
      </c>
      <c r="E119" s="273"/>
      <c r="F119" s="273"/>
      <c r="G119" s="266"/>
      <c r="H119" s="266"/>
      <c r="I119" t="s">
        <v>474</v>
      </c>
      <c r="O119"/>
      <c r="AI119" t="s">
        <v>1542</v>
      </c>
      <c r="AO119" t="s">
        <v>1539</v>
      </c>
      <c r="AP119">
        <v>0</v>
      </c>
    </row>
    <row r="120" spans="1:42" ht="16.8" x14ac:dyDescent="0.25">
      <c r="A120" s="266">
        <v>116327</v>
      </c>
      <c r="B120" s="266" t="s">
        <v>1886</v>
      </c>
      <c r="C120" s="266" t="s">
        <v>169</v>
      </c>
      <c r="D120" s="266"/>
      <c r="E120" s="266"/>
      <c r="F120" s="273"/>
      <c r="G120" s="266"/>
      <c r="H120" s="266"/>
      <c r="I120" t="s">
        <v>4246</v>
      </c>
      <c r="O120"/>
      <c r="AI120" t="s">
        <v>4246</v>
      </c>
      <c r="AO120" t="s">
        <v>1539</v>
      </c>
      <c r="AP120" t="s">
        <v>4243</v>
      </c>
    </row>
    <row r="121" spans="1:42" ht="16.8" x14ac:dyDescent="0.25">
      <c r="A121" s="273">
        <v>116368</v>
      </c>
      <c r="B121" s="273" t="s">
        <v>3062</v>
      </c>
      <c r="C121" s="273" t="s">
        <v>139</v>
      </c>
      <c r="D121" s="273" t="s">
        <v>281</v>
      </c>
      <c r="E121" s="273"/>
      <c r="F121" s="273"/>
      <c r="G121" s="266"/>
      <c r="H121" s="266"/>
      <c r="I121" t="s">
        <v>474</v>
      </c>
      <c r="O121"/>
      <c r="AI121" t="s">
        <v>1547</v>
      </c>
      <c r="AO121" t="s">
        <v>1539</v>
      </c>
      <c r="AP121">
        <v>0</v>
      </c>
    </row>
    <row r="122" spans="1:42" ht="16.8" x14ac:dyDescent="0.25">
      <c r="A122" s="273">
        <v>116466</v>
      </c>
      <c r="B122" s="273" t="s">
        <v>2335</v>
      </c>
      <c r="C122" s="273" t="s">
        <v>104</v>
      </c>
      <c r="D122" s="273" t="s">
        <v>411</v>
      </c>
      <c r="E122" s="273"/>
      <c r="F122" s="273"/>
      <c r="G122" s="266"/>
      <c r="H122" s="266"/>
      <c r="I122" t="s">
        <v>474</v>
      </c>
      <c r="O122"/>
      <c r="AI122" t="s">
        <v>1542</v>
      </c>
      <c r="AO122" t="s">
        <v>1539</v>
      </c>
      <c r="AP122">
        <v>0</v>
      </c>
    </row>
    <row r="123" spans="1:42" ht="16.8" x14ac:dyDescent="0.25">
      <c r="A123" s="266">
        <v>116547</v>
      </c>
      <c r="B123" s="266" t="s">
        <v>1887</v>
      </c>
      <c r="C123" s="266" t="s">
        <v>61</v>
      </c>
      <c r="D123" s="266"/>
      <c r="E123" s="266"/>
      <c r="F123" s="273"/>
      <c r="G123" s="266"/>
      <c r="H123" s="266"/>
      <c r="I123" t="s">
        <v>4246</v>
      </c>
      <c r="O123"/>
      <c r="AI123" t="s">
        <v>4246</v>
      </c>
      <c r="AO123" t="s">
        <v>1539</v>
      </c>
      <c r="AP123" t="s">
        <v>4243</v>
      </c>
    </row>
    <row r="124" spans="1:42" ht="16.8" x14ac:dyDescent="0.25">
      <c r="A124" s="266">
        <v>116562</v>
      </c>
      <c r="B124" s="266" t="s">
        <v>1888</v>
      </c>
      <c r="C124" s="266" t="s">
        <v>1889</v>
      </c>
      <c r="D124" s="266"/>
      <c r="E124" s="266"/>
      <c r="F124" s="273"/>
      <c r="G124" s="266"/>
      <c r="H124" s="266"/>
      <c r="I124" t="s">
        <v>4246</v>
      </c>
      <c r="O124"/>
      <c r="AI124" t="s">
        <v>4246</v>
      </c>
      <c r="AO124" t="s">
        <v>1539</v>
      </c>
      <c r="AP124" t="s">
        <v>4243</v>
      </c>
    </row>
    <row r="125" spans="1:42" ht="16.8" x14ac:dyDescent="0.25">
      <c r="A125" s="273">
        <v>116592</v>
      </c>
      <c r="B125" s="273" t="s">
        <v>2336</v>
      </c>
      <c r="C125" s="273" t="s">
        <v>76</v>
      </c>
      <c r="D125" s="273" t="s">
        <v>252</v>
      </c>
      <c r="E125" s="273"/>
      <c r="F125" s="273"/>
      <c r="G125" s="266"/>
      <c r="H125" s="266"/>
      <c r="I125" t="s">
        <v>474</v>
      </c>
      <c r="O125"/>
      <c r="AI125" t="s">
        <v>1542</v>
      </c>
      <c r="AO125" t="s">
        <v>1539</v>
      </c>
      <c r="AP125">
        <v>0</v>
      </c>
    </row>
    <row r="126" spans="1:42" ht="16.8" x14ac:dyDescent="0.25">
      <c r="A126" s="266">
        <v>116757</v>
      </c>
      <c r="B126" s="266" t="s">
        <v>1890</v>
      </c>
      <c r="C126" s="266" t="s">
        <v>89</v>
      </c>
      <c r="D126" s="266"/>
      <c r="E126" s="266"/>
      <c r="F126" s="273"/>
      <c r="G126" s="266"/>
      <c r="H126" s="266"/>
      <c r="I126" t="s">
        <v>4246</v>
      </c>
      <c r="O126"/>
      <c r="AI126" t="s">
        <v>4246</v>
      </c>
      <c r="AO126" t="s">
        <v>1539</v>
      </c>
      <c r="AP126" t="s">
        <v>4243</v>
      </c>
    </row>
    <row r="127" spans="1:42" ht="16.8" x14ac:dyDescent="0.25">
      <c r="A127" s="273">
        <v>116784</v>
      </c>
      <c r="B127" s="273" t="s">
        <v>2337</v>
      </c>
      <c r="C127" s="273" t="s">
        <v>70</v>
      </c>
      <c r="D127" s="273" t="s">
        <v>711</v>
      </c>
      <c r="E127" s="273"/>
      <c r="F127" s="273"/>
      <c r="G127" s="266"/>
      <c r="H127" s="266"/>
      <c r="I127" t="s">
        <v>474</v>
      </c>
      <c r="O127"/>
      <c r="AI127" t="s">
        <v>1542</v>
      </c>
      <c r="AO127" t="s">
        <v>1539</v>
      </c>
      <c r="AP127">
        <v>0</v>
      </c>
    </row>
    <row r="128" spans="1:42" x14ac:dyDescent="0.25">
      <c r="A128">
        <v>116825</v>
      </c>
      <c r="B128" t="s">
        <v>1319</v>
      </c>
      <c r="C128" t="s">
        <v>111</v>
      </c>
      <c r="D128" t="s">
        <v>217</v>
      </c>
      <c r="I128" t="s">
        <v>474</v>
      </c>
      <c r="O128"/>
      <c r="AG128" t="s">
        <v>1542</v>
      </c>
      <c r="AI128" t="s">
        <v>1542</v>
      </c>
      <c r="AN128" t="s">
        <v>1539</v>
      </c>
      <c r="AO128" t="s">
        <v>1539</v>
      </c>
      <c r="AP128">
        <v>0</v>
      </c>
    </row>
    <row r="129" spans="1:42" ht="16.8" x14ac:dyDescent="0.25">
      <c r="A129" s="273">
        <v>116831</v>
      </c>
      <c r="B129" s="273" t="s">
        <v>1960</v>
      </c>
      <c r="C129" s="273" t="s">
        <v>66</v>
      </c>
      <c r="D129" s="273" t="s">
        <v>1155</v>
      </c>
      <c r="E129" s="273"/>
      <c r="F129" s="273"/>
      <c r="G129" s="266"/>
      <c r="H129" s="266"/>
      <c r="I129" t="s">
        <v>474</v>
      </c>
      <c r="O129"/>
      <c r="AI129" t="s">
        <v>1546</v>
      </c>
      <c r="AO129" t="s">
        <v>1539</v>
      </c>
      <c r="AP129">
        <v>0</v>
      </c>
    </row>
    <row r="130" spans="1:42" ht="16.8" x14ac:dyDescent="0.25">
      <c r="A130" s="273">
        <v>116957</v>
      </c>
      <c r="B130" s="273" t="s">
        <v>2338</v>
      </c>
      <c r="C130" s="273" t="s">
        <v>582</v>
      </c>
      <c r="D130" s="273" t="s">
        <v>723</v>
      </c>
      <c r="E130" s="273"/>
      <c r="F130" s="273"/>
      <c r="G130" s="266"/>
      <c r="H130" s="266"/>
      <c r="I130" t="s">
        <v>474</v>
      </c>
      <c r="O130"/>
      <c r="AI130" t="s">
        <v>1542</v>
      </c>
      <c r="AO130" t="s">
        <v>1539</v>
      </c>
      <c r="AP130">
        <v>0</v>
      </c>
    </row>
    <row r="131" spans="1:42" ht="16.8" x14ac:dyDescent="0.25">
      <c r="A131" s="266">
        <v>117044</v>
      </c>
      <c r="B131" s="266" t="s">
        <v>1891</v>
      </c>
      <c r="C131" s="266" t="s">
        <v>66</v>
      </c>
      <c r="D131" s="266"/>
      <c r="E131" s="266"/>
      <c r="F131" s="273"/>
      <c r="G131" s="266"/>
      <c r="H131" s="266"/>
      <c r="I131" t="s">
        <v>4246</v>
      </c>
      <c r="O131"/>
      <c r="AI131" t="s">
        <v>4246</v>
      </c>
      <c r="AO131" t="s">
        <v>1539</v>
      </c>
      <c r="AP131" t="s">
        <v>4243</v>
      </c>
    </row>
    <row r="132" spans="1:42" ht="16.8" x14ac:dyDescent="0.25">
      <c r="A132" s="266">
        <v>117091</v>
      </c>
      <c r="B132" s="266" t="s">
        <v>1927</v>
      </c>
      <c r="C132" s="266" t="s">
        <v>105</v>
      </c>
      <c r="D132" s="266" t="s">
        <v>231</v>
      </c>
      <c r="E132" s="266"/>
      <c r="F132" s="273"/>
      <c r="G132" s="266"/>
      <c r="H132" s="266"/>
      <c r="I132" t="s">
        <v>4246</v>
      </c>
      <c r="O132"/>
      <c r="AI132" t="s">
        <v>4246</v>
      </c>
      <c r="AO132" t="s">
        <v>1539</v>
      </c>
      <c r="AP132" t="s">
        <v>4243</v>
      </c>
    </row>
    <row r="133" spans="1:42" ht="16.8" x14ac:dyDescent="0.25">
      <c r="A133" s="266">
        <v>117415</v>
      </c>
      <c r="B133" s="266" t="s">
        <v>1928</v>
      </c>
      <c r="C133" s="266" t="s">
        <v>140</v>
      </c>
      <c r="D133" s="266" t="s">
        <v>732</v>
      </c>
      <c r="E133" s="266"/>
      <c r="F133" s="273"/>
      <c r="G133" s="266"/>
      <c r="H133" s="266"/>
      <c r="I133" t="s">
        <v>4246</v>
      </c>
      <c r="O133"/>
      <c r="AI133" t="s">
        <v>4246</v>
      </c>
      <c r="AO133" t="s">
        <v>1539</v>
      </c>
      <c r="AP133" t="s">
        <v>4243</v>
      </c>
    </row>
    <row r="134" spans="1:42" ht="16.8" x14ac:dyDescent="0.25">
      <c r="A134" s="273">
        <v>117482</v>
      </c>
      <c r="B134" s="273" t="s">
        <v>2339</v>
      </c>
      <c r="C134" s="273" t="s">
        <v>98</v>
      </c>
      <c r="D134" s="273" t="s">
        <v>288</v>
      </c>
      <c r="E134" s="273"/>
      <c r="F134" s="273"/>
      <c r="G134" s="266"/>
      <c r="H134" s="266"/>
      <c r="I134" t="s">
        <v>474</v>
      </c>
      <c r="O134"/>
      <c r="AI134" t="s">
        <v>1542</v>
      </c>
      <c r="AO134" t="s">
        <v>1539</v>
      </c>
      <c r="AP134">
        <v>0</v>
      </c>
    </row>
    <row r="135" spans="1:42" ht="16.8" x14ac:dyDescent="0.25">
      <c r="A135" s="273">
        <v>117518</v>
      </c>
      <c r="B135" s="273" t="s">
        <v>2340</v>
      </c>
      <c r="C135" s="273" t="s">
        <v>850</v>
      </c>
      <c r="D135" s="273" t="s">
        <v>286</v>
      </c>
      <c r="E135" s="273"/>
      <c r="F135" s="273"/>
      <c r="G135" s="266"/>
      <c r="H135" s="266"/>
      <c r="I135" t="s">
        <v>474</v>
      </c>
      <c r="O135"/>
      <c r="AI135" t="s">
        <v>1542</v>
      </c>
      <c r="AO135" t="s">
        <v>1539</v>
      </c>
      <c r="AP135">
        <v>0</v>
      </c>
    </row>
    <row r="136" spans="1:42" ht="16.8" x14ac:dyDescent="0.25">
      <c r="A136" s="273">
        <v>117528</v>
      </c>
      <c r="B136" s="273" t="s">
        <v>3005</v>
      </c>
      <c r="C136" s="273" t="s">
        <v>82</v>
      </c>
      <c r="D136" s="273" t="s">
        <v>1353</v>
      </c>
      <c r="E136" s="273"/>
      <c r="F136" s="273"/>
      <c r="G136" s="266"/>
      <c r="H136" s="266"/>
      <c r="I136" t="s">
        <v>474</v>
      </c>
      <c r="O136"/>
      <c r="AI136" t="s">
        <v>1543</v>
      </c>
      <c r="AO136" t="s">
        <v>1539</v>
      </c>
      <c r="AP136">
        <v>0</v>
      </c>
    </row>
    <row r="137" spans="1:42" ht="16.8" x14ac:dyDescent="0.25">
      <c r="A137" s="266">
        <v>117560</v>
      </c>
      <c r="B137" s="266" t="s">
        <v>1929</v>
      </c>
      <c r="C137" s="266" t="s">
        <v>76</v>
      </c>
      <c r="D137" s="266" t="s">
        <v>219</v>
      </c>
      <c r="E137" s="266"/>
      <c r="F137" s="273"/>
      <c r="G137" s="266"/>
      <c r="H137" s="266"/>
      <c r="I137" t="s">
        <v>4246</v>
      </c>
      <c r="O137"/>
      <c r="AI137" t="s">
        <v>4246</v>
      </c>
      <c r="AO137" t="s">
        <v>1539</v>
      </c>
      <c r="AP137" t="s">
        <v>4243</v>
      </c>
    </row>
    <row r="138" spans="1:42" ht="16.8" x14ac:dyDescent="0.25">
      <c r="A138" s="273">
        <v>117583</v>
      </c>
      <c r="B138" s="273" t="s">
        <v>2342</v>
      </c>
      <c r="C138" s="273" t="s">
        <v>756</v>
      </c>
      <c r="D138" s="273" t="s">
        <v>568</v>
      </c>
      <c r="E138" s="273"/>
      <c r="F138" s="273"/>
      <c r="G138" s="266"/>
      <c r="H138" s="266"/>
      <c r="I138" t="s">
        <v>474</v>
      </c>
      <c r="O138"/>
      <c r="AI138" t="s">
        <v>1542</v>
      </c>
      <c r="AO138" t="s">
        <v>1539</v>
      </c>
      <c r="AP138">
        <v>0</v>
      </c>
    </row>
    <row r="139" spans="1:42" ht="16.8" x14ac:dyDescent="0.25">
      <c r="A139" s="266">
        <v>117596</v>
      </c>
      <c r="B139" s="266" t="s">
        <v>1892</v>
      </c>
      <c r="C139" s="266" t="s">
        <v>1893</v>
      </c>
      <c r="D139" s="266"/>
      <c r="E139" s="266"/>
      <c r="F139" s="273"/>
      <c r="G139" s="266"/>
      <c r="H139" s="266"/>
      <c r="I139" t="s">
        <v>1224</v>
      </c>
      <c r="O139"/>
      <c r="AI139">
        <v>0</v>
      </c>
      <c r="AP139" t="s">
        <v>4243</v>
      </c>
    </row>
    <row r="140" spans="1:42" ht="16.8" x14ac:dyDescent="0.25">
      <c r="A140" s="273">
        <v>117604</v>
      </c>
      <c r="B140" s="273" t="s">
        <v>2343</v>
      </c>
      <c r="C140" s="273" t="s">
        <v>506</v>
      </c>
      <c r="D140" s="273" t="s">
        <v>325</v>
      </c>
      <c r="E140" s="273"/>
      <c r="F140" s="273"/>
      <c r="G140" s="266"/>
      <c r="H140" s="266"/>
      <c r="I140" t="s">
        <v>474</v>
      </c>
      <c r="O140"/>
      <c r="AI140" t="s">
        <v>1542</v>
      </c>
      <c r="AO140" t="s">
        <v>1539</v>
      </c>
      <c r="AP140">
        <v>0</v>
      </c>
    </row>
    <row r="141" spans="1:42" ht="16.8" x14ac:dyDescent="0.25">
      <c r="A141" s="273">
        <v>117619</v>
      </c>
      <c r="B141" s="273" t="s">
        <v>2344</v>
      </c>
      <c r="C141" s="273" t="s">
        <v>123</v>
      </c>
      <c r="D141" s="273" t="s">
        <v>527</v>
      </c>
      <c r="E141" s="273"/>
      <c r="F141" s="273"/>
      <c r="G141" s="266"/>
      <c r="H141" s="266"/>
      <c r="I141" t="s">
        <v>474</v>
      </c>
      <c r="O141"/>
      <c r="AI141" t="s">
        <v>1542</v>
      </c>
      <c r="AO141" t="s">
        <v>1539</v>
      </c>
      <c r="AP141">
        <v>0</v>
      </c>
    </row>
    <row r="142" spans="1:42" ht="16.8" x14ac:dyDescent="0.25">
      <c r="A142" s="266">
        <v>117639</v>
      </c>
      <c r="B142" s="266" t="s">
        <v>1930</v>
      </c>
      <c r="C142" s="266" t="s">
        <v>63</v>
      </c>
      <c r="D142" s="266" t="s">
        <v>281</v>
      </c>
      <c r="E142" s="266"/>
      <c r="F142" s="273"/>
      <c r="G142" s="266"/>
      <c r="H142" s="266"/>
      <c r="I142" t="s">
        <v>4246</v>
      </c>
      <c r="O142"/>
      <c r="AI142" t="s">
        <v>4246</v>
      </c>
      <c r="AO142" t="s">
        <v>1539</v>
      </c>
      <c r="AP142" t="s">
        <v>4243</v>
      </c>
    </row>
    <row r="143" spans="1:42" ht="16.8" x14ac:dyDescent="0.25">
      <c r="A143" s="273">
        <v>117667</v>
      </c>
      <c r="B143" s="273" t="s">
        <v>2345</v>
      </c>
      <c r="C143" s="273" t="s">
        <v>767</v>
      </c>
      <c r="D143" s="273" t="s">
        <v>522</v>
      </c>
      <c r="E143" s="273"/>
      <c r="F143" s="273"/>
      <c r="G143" s="266"/>
      <c r="H143" s="266"/>
      <c r="I143" t="s">
        <v>474</v>
      </c>
      <c r="O143"/>
      <c r="AI143" t="s">
        <v>1542</v>
      </c>
      <c r="AO143" t="s">
        <v>1539</v>
      </c>
      <c r="AP143">
        <v>0</v>
      </c>
    </row>
    <row r="144" spans="1:42" ht="16.8" x14ac:dyDescent="0.25">
      <c r="A144" s="266">
        <v>117814</v>
      </c>
      <c r="B144" s="266" t="s">
        <v>1931</v>
      </c>
      <c r="C144" s="266" t="s">
        <v>66</v>
      </c>
      <c r="D144" s="266" t="s">
        <v>322</v>
      </c>
      <c r="E144" s="266"/>
      <c r="F144" s="273"/>
      <c r="G144" s="266"/>
      <c r="H144" s="266"/>
      <c r="I144" t="s">
        <v>4246</v>
      </c>
      <c r="O144"/>
      <c r="AI144" t="s">
        <v>4246</v>
      </c>
      <c r="AO144" t="s">
        <v>1539</v>
      </c>
      <c r="AP144" t="s">
        <v>4243</v>
      </c>
    </row>
    <row r="145" spans="1:42" ht="16.8" x14ac:dyDescent="0.25">
      <c r="A145" s="273">
        <v>117855</v>
      </c>
      <c r="B145" s="273" t="s">
        <v>2346</v>
      </c>
      <c r="C145" s="273" t="s">
        <v>485</v>
      </c>
      <c r="D145" s="273" t="s">
        <v>777</v>
      </c>
      <c r="E145" s="273"/>
      <c r="F145" s="273"/>
      <c r="G145" s="266"/>
      <c r="H145" s="266"/>
      <c r="I145" t="s">
        <v>474</v>
      </c>
      <c r="O145"/>
      <c r="AI145" t="s">
        <v>1542</v>
      </c>
      <c r="AO145" t="s">
        <v>1539</v>
      </c>
      <c r="AP145">
        <v>0</v>
      </c>
    </row>
    <row r="146" spans="1:42" ht="16.8" x14ac:dyDescent="0.25">
      <c r="A146" s="266">
        <v>117948</v>
      </c>
      <c r="B146" s="266" t="s">
        <v>1894</v>
      </c>
      <c r="C146" s="266" t="s">
        <v>121</v>
      </c>
      <c r="D146" s="266"/>
      <c r="E146" s="266"/>
      <c r="F146" s="273"/>
      <c r="G146" s="266"/>
      <c r="H146" s="266"/>
      <c r="I146" t="s">
        <v>4246</v>
      </c>
      <c r="O146"/>
      <c r="AI146" t="s">
        <v>4246</v>
      </c>
      <c r="AO146" t="s">
        <v>1539</v>
      </c>
      <c r="AP146" t="s">
        <v>4243</v>
      </c>
    </row>
    <row r="147" spans="1:42" ht="16.8" x14ac:dyDescent="0.25">
      <c r="A147" s="273">
        <v>117982</v>
      </c>
      <c r="B147" s="273" t="s">
        <v>2348</v>
      </c>
      <c r="C147" s="273" t="s">
        <v>2349</v>
      </c>
      <c r="D147" s="273" t="s">
        <v>782</v>
      </c>
      <c r="E147" s="273"/>
      <c r="F147" s="273"/>
      <c r="G147" s="266"/>
      <c r="H147" s="266"/>
      <c r="I147" t="s">
        <v>474</v>
      </c>
      <c r="O147"/>
      <c r="AI147" t="s">
        <v>1542</v>
      </c>
      <c r="AO147" t="s">
        <v>1539</v>
      </c>
      <c r="AP147">
        <v>0</v>
      </c>
    </row>
    <row r="148" spans="1:42" ht="16.8" x14ac:dyDescent="0.25">
      <c r="A148" s="273">
        <v>117987</v>
      </c>
      <c r="B148" s="273" t="s">
        <v>2350</v>
      </c>
      <c r="C148" s="273" t="s">
        <v>2351</v>
      </c>
      <c r="D148" s="273" t="s">
        <v>220</v>
      </c>
      <c r="E148" s="273"/>
      <c r="F148" s="273"/>
      <c r="G148" s="266"/>
      <c r="H148" s="266"/>
      <c r="I148" t="s">
        <v>474</v>
      </c>
      <c r="O148"/>
      <c r="AI148" t="s">
        <v>1542</v>
      </c>
      <c r="AO148" t="s">
        <v>1539</v>
      </c>
      <c r="AP148">
        <v>0</v>
      </c>
    </row>
    <row r="149" spans="1:42" ht="16.8" x14ac:dyDescent="0.25">
      <c r="A149" s="273">
        <v>117994</v>
      </c>
      <c r="B149" s="273" t="s">
        <v>2352</v>
      </c>
      <c r="C149" s="273" t="s">
        <v>66</v>
      </c>
      <c r="D149" s="273" t="s">
        <v>243</v>
      </c>
      <c r="E149" s="273"/>
      <c r="F149" s="273"/>
      <c r="G149" s="266"/>
      <c r="H149" s="266"/>
      <c r="I149" t="s">
        <v>474</v>
      </c>
      <c r="O149"/>
      <c r="AI149" t="s">
        <v>1542</v>
      </c>
      <c r="AO149" t="s">
        <v>1539</v>
      </c>
      <c r="AP149">
        <v>0</v>
      </c>
    </row>
    <row r="150" spans="1:42" ht="16.8" x14ac:dyDescent="0.25">
      <c r="A150" s="273">
        <v>118005</v>
      </c>
      <c r="B150" s="273" t="s">
        <v>2353</v>
      </c>
      <c r="C150" s="273" t="s">
        <v>447</v>
      </c>
      <c r="D150" s="273" t="s">
        <v>2354</v>
      </c>
      <c r="E150" s="273"/>
      <c r="F150" s="273"/>
      <c r="G150" s="266"/>
      <c r="H150" s="266"/>
      <c r="I150" t="s">
        <v>474</v>
      </c>
      <c r="O150"/>
      <c r="AI150" t="s">
        <v>1542</v>
      </c>
      <c r="AO150" t="s">
        <v>1539</v>
      </c>
      <c r="AP150">
        <v>0</v>
      </c>
    </row>
    <row r="151" spans="1:42" ht="16.8" x14ac:dyDescent="0.25">
      <c r="A151" s="273">
        <v>118021</v>
      </c>
      <c r="B151" s="273" t="s">
        <v>2355</v>
      </c>
      <c r="C151" s="273" t="s">
        <v>66</v>
      </c>
      <c r="D151" s="273" t="s">
        <v>243</v>
      </c>
      <c r="E151" s="273"/>
      <c r="F151" s="273"/>
      <c r="G151" s="266"/>
      <c r="H151" s="266"/>
      <c r="I151" t="s">
        <v>474</v>
      </c>
      <c r="O151"/>
      <c r="AI151" t="s">
        <v>1542</v>
      </c>
      <c r="AO151" t="s">
        <v>1539</v>
      </c>
      <c r="AP151">
        <v>0</v>
      </c>
    </row>
    <row r="152" spans="1:42" ht="16.8" x14ac:dyDescent="0.25">
      <c r="A152" s="273">
        <v>118036</v>
      </c>
      <c r="B152" s="273" t="s">
        <v>2356</v>
      </c>
      <c r="C152" s="273" t="s">
        <v>94</v>
      </c>
      <c r="D152" s="273" t="s">
        <v>892</v>
      </c>
      <c r="E152" s="273"/>
      <c r="F152" s="273"/>
      <c r="G152" s="266"/>
      <c r="H152" s="266"/>
      <c r="I152" t="s">
        <v>474</v>
      </c>
      <c r="O152"/>
      <c r="AI152" t="s">
        <v>1542</v>
      </c>
      <c r="AO152" t="s">
        <v>1539</v>
      </c>
      <c r="AP152">
        <v>0</v>
      </c>
    </row>
    <row r="153" spans="1:42" ht="16.8" x14ac:dyDescent="0.25">
      <c r="A153" s="273">
        <v>118086</v>
      </c>
      <c r="B153" s="273" t="s">
        <v>2357</v>
      </c>
      <c r="C153" s="273" t="s">
        <v>63</v>
      </c>
      <c r="D153" s="273" t="s">
        <v>439</v>
      </c>
      <c r="E153" s="273"/>
      <c r="F153" s="273"/>
      <c r="G153" s="266"/>
      <c r="H153" s="266"/>
      <c r="I153" t="s">
        <v>474</v>
      </c>
      <c r="O153"/>
      <c r="AI153" t="s">
        <v>1542</v>
      </c>
      <c r="AO153" t="s">
        <v>1539</v>
      </c>
      <c r="AP153">
        <v>0</v>
      </c>
    </row>
    <row r="154" spans="1:42" ht="16.8" x14ac:dyDescent="0.25">
      <c r="A154" s="273">
        <v>118137</v>
      </c>
      <c r="B154" s="273" t="s">
        <v>2358</v>
      </c>
      <c r="C154" s="273" t="s">
        <v>66</v>
      </c>
      <c r="D154" s="273" t="s">
        <v>2359</v>
      </c>
      <c r="E154" s="273"/>
      <c r="F154" s="273"/>
      <c r="G154" s="266"/>
      <c r="H154" s="266"/>
      <c r="I154" t="s">
        <v>474</v>
      </c>
      <c r="O154"/>
      <c r="AI154" t="s">
        <v>1542</v>
      </c>
      <c r="AO154" t="s">
        <v>1539</v>
      </c>
      <c r="AP154">
        <v>0</v>
      </c>
    </row>
    <row r="155" spans="1:42" ht="16.8" x14ac:dyDescent="0.25">
      <c r="A155" s="266">
        <v>118151</v>
      </c>
      <c r="B155" s="266" t="s">
        <v>1895</v>
      </c>
      <c r="C155" s="266" t="s">
        <v>159</v>
      </c>
      <c r="D155" s="266"/>
      <c r="E155" s="266"/>
      <c r="F155" s="273"/>
      <c r="G155" s="266"/>
      <c r="H155" s="266"/>
      <c r="I155" t="s">
        <v>4246</v>
      </c>
      <c r="O155"/>
      <c r="AI155" t="s">
        <v>4246</v>
      </c>
      <c r="AO155" t="s">
        <v>1539</v>
      </c>
      <c r="AP155" t="s">
        <v>4243</v>
      </c>
    </row>
    <row r="156" spans="1:42" ht="16.8" x14ac:dyDescent="0.25">
      <c r="A156" s="273">
        <v>118155</v>
      </c>
      <c r="B156" s="273" t="s">
        <v>2316</v>
      </c>
      <c r="C156" s="273" t="s">
        <v>584</v>
      </c>
      <c r="D156" s="273" t="s">
        <v>462</v>
      </c>
      <c r="E156" s="273"/>
      <c r="F156" s="273"/>
      <c r="G156" s="266"/>
      <c r="H156" s="266"/>
      <c r="I156" t="s">
        <v>474</v>
      </c>
      <c r="O156"/>
      <c r="AI156" t="s">
        <v>1542</v>
      </c>
      <c r="AO156" t="s">
        <v>1539</v>
      </c>
      <c r="AP156">
        <v>0</v>
      </c>
    </row>
    <row r="157" spans="1:42" ht="16.8" x14ac:dyDescent="0.25">
      <c r="A157" s="273">
        <v>118161</v>
      </c>
      <c r="B157" s="273" t="s">
        <v>2360</v>
      </c>
      <c r="C157" s="273" t="s">
        <v>182</v>
      </c>
      <c r="D157" s="273" t="s">
        <v>589</v>
      </c>
      <c r="E157" s="273"/>
      <c r="F157" s="273"/>
      <c r="G157" s="266"/>
      <c r="H157" s="266"/>
      <c r="I157" t="s">
        <v>474</v>
      </c>
      <c r="O157"/>
      <c r="AI157" t="s">
        <v>1542</v>
      </c>
      <c r="AO157" t="s">
        <v>1539</v>
      </c>
      <c r="AP157">
        <v>0</v>
      </c>
    </row>
    <row r="158" spans="1:42" ht="16.8" x14ac:dyDescent="0.25">
      <c r="A158" s="273">
        <v>118178</v>
      </c>
      <c r="B158" s="273" t="s">
        <v>3063</v>
      </c>
      <c r="C158" s="273" t="s">
        <v>584</v>
      </c>
      <c r="D158" s="273" t="s">
        <v>1914</v>
      </c>
      <c r="E158" s="273"/>
      <c r="F158" s="273"/>
      <c r="G158" s="266"/>
      <c r="H158" s="266"/>
      <c r="I158" t="s">
        <v>474</v>
      </c>
      <c r="O158"/>
      <c r="AI158" t="s">
        <v>1547</v>
      </c>
      <c r="AO158" t="s">
        <v>1539</v>
      </c>
      <c r="AP158">
        <v>0</v>
      </c>
    </row>
    <row r="159" spans="1:42" ht="16.8" x14ac:dyDescent="0.25">
      <c r="A159" s="266">
        <v>118184</v>
      </c>
      <c r="B159" s="266" t="s">
        <v>1896</v>
      </c>
      <c r="C159" s="266" t="s">
        <v>754</v>
      </c>
      <c r="D159" s="266"/>
      <c r="E159" s="266"/>
      <c r="F159" s="273"/>
      <c r="G159" s="266"/>
      <c r="H159" s="266"/>
      <c r="I159" t="s">
        <v>4246</v>
      </c>
      <c r="O159"/>
      <c r="AI159" t="s">
        <v>4246</v>
      </c>
      <c r="AO159" t="s">
        <v>1539</v>
      </c>
      <c r="AP159" t="s">
        <v>4243</v>
      </c>
    </row>
    <row r="160" spans="1:42" ht="16.8" x14ac:dyDescent="0.25">
      <c r="A160" s="266">
        <v>118269</v>
      </c>
      <c r="B160" s="266" t="s">
        <v>1932</v>
      </c>
      <c r="C160" s="266" t="s">
        <v>463</v>
      </c>
      <c r="D160" s="266" t="s">
        <v>1933</v>
      </c>
      <c r="E160" s="266"/>
      <c r="F160" s="273"/>
      <c r="G160" s="266"/>
      <c r="H160" s="266"/>
      <c r="I160" t="s">
        <v>4246</v>
      </c>
      <c r="O160"/>
      <c r="AI160" t="s">
        <v>4246</v>
      </c>
      <c r="AO160" t="s">
        <v>1539</v>
      </c>
      <c r="AP160" t="s">
        <v>4243</v>
      </c>
    </row>
    <row r="161" spans="1:42" ht="16.8" x14ac:dyDescent="0.25">
      <c r="A161" s="273">
        <v>118280</v>
      </c>
      <c r="B161" s="273" t="s">
        <v>2361</v>
      </c>
      <c r="C161" s="273" t="s">
        <v>728</v>
      </c>
      <c r="D161" s="273" t="s">
        <v>308</v>
      </c>
      <c r="E161" s="273"/>
      <c r="F161" s="273"/>
      <c r="G161" s="266"/>
      <c r="H161" s="266"/>
      <c r="I161" t="s">
        <v>474</v>
      </c>
      <c r="O161"/>
      <c r="AI161" t="s">
        <v>1542</v>
      </c>
      <c r="AO161" t="s">
        <v>1539</v>
      </c>
      <c r="AP161">
        <v>0</v>
      </c>
    </row>
    <row r="162" spans="1:42" x14ac:dyDescent="0.25">
      <c r="A162">
        <v>118312</v>
      </c>
      <c r="B162" t="s">
        <v>1470</v>
      </c>
      <c r="C162" t="s">
        <v>70</v>
      </c>
      <c r="D162" t="s">
        <v>1792</v>
      </c>
      <c r="E162" t="s">
        <v>380</v>
      </c>
      <c r="F162" s="230">
        <v>33604</v>
      </c>
      <c r="G162" t="s">
        <v>632</v>
      </c>
      <c r="H162" t="s">
        <v>382</v>
      </c>
      <c r="I162" t="s">
        <v>1224</v>
      </c>
      <c r="K162" t="s">
        <v>383</v>
      </c>
      <c r="L162">
        <v>2010</v>
      </c>
      <c r="M162" t="s">
        <v>365</v>
      </c>
      <c r="N162" t="s">
        <v>376</v>
      </c>
      <c r="O162"/>
      <c r="AG162" t="s">
        <v>642</v>
      </c>
      <c r="AI162" t="s">
        <v>642</v>
      </c>
      <c r="AP162">
        <v>0</v>
      </c>
    </row>
    <row r="163" spans="1:42" ht="16.8" x14ac:dyDescent="0.25">
      <c r="A163" s="266">
        <v>118335</v>
      </c>
      <c r="B163" s="266" t="s">
        <v>1934</v>
      </c>
      <c r="C163" s="266" t="s">
        <v>152</v>
      </c>
      <c r="D163" s="266" t="s">
        <v>428</v>
      </c>
      <c r="E163" s="266"/>
      <c r="F163" s="273"/>
      <c r="G163" s="266"/>
      <c r="H163" s="266"/>
      <c r="I163" t="s">
        <v>4246</v>
      </c>
      <c r="O163"/>
      <c r="AI163" t="s">
        <v>4246</v>
      </c>
      <c r="AO163" t="s">
        <v>1539</v>
      </c>
      <c r="AP163" t="s">
        <v>4243</v>
      </c>
    </row>
    <row r="164" spans="1:42" ht="16.8" x14ac:dyDescent="0.25">
      <c r="A164" s="273">
        <v>118348</v>
      </c>
      <c r="B164" s="273" t="s">
        <v>2362</v>
      </c>
      <c r="C164" s="273" t="s">
        <v>75</v>
      </c>
      <c r="D164" s="273" t="s">
        <v>2363</v>
      </c>
      <c r="E164" s="273"/>
      <c r="F164" s="273"/>
      <c r="G164" s="266"/>
      <c r="H164" s="266"/>
      <c r="I164" t="s">
        <v>474</v>
      </c>
      <c r="O164"/>
      <c r="AI164" t="s">
        <v>1542</v>
      </c>
      <c r="AO164" t="s">
        <v>1539</v>
      </c>
      <c r="AP164">
        <v>0</v>
      </c>
    </row>
    <row r="165" spans="1:42" ht="16.8" x14ac:dyDescent="0.25">
      <c r="A165" s="273">
        <v>118377</v>
      </c>
      <c r="B165" s="273" t="s">
        <v>2364</v>
      </c>
      <c r="C165" s="273" t="s">
        <v>94</v>
      </c>
      <c r="D165" s="273" t="s">
        <v>890</v>
      </c>
      <c r="E165" s="273"/>
      <c r="F165" s="273"/>
      <c r="G165" s="266"/>
      <c r="H165" s="266"/>
      <c r="I165" t="s">
        <v>474</v>
      </c>
      <c r="O165"/>
      <c r="AI165" t="s">
        <v>1542</v>
      </c>
      <c r="AO165" t="s">
        <v>1539</v>
      </c>
      <c r="AP165">
        <v>0</v>
      </c>
    </row>
    <row r="166" spans="1:42" ht="16.8" x14ac:dyDescent="0.25">
      <c r="A166" s="273">
        <v>118394</v>
      </c>
      <c r="B166" s="273" t="s">
        <v>2365</v>
      </c>
      <c r="C166" s="273" t="s">
        <v>63</v>
      </c>
      <c r="D166" s="273" t="s">
        <v>243</v>
      </c>
      <c r="E166" s="273"/>
      <c r="F166" s="273"/>
      <c r="G166" s="266"/>
      <c r="H166" s="266"/>
      <c r="I166" t="s">
        <v>474</v>
      </c>
      <c r="O166"/>
      <c r="AI166" t="s">
        <v>1542</v>
      </c>
      <c r="AO166" t="s">
        <v>1539</v>
      </c>
      <c r="AP166">
        <v>0</v>
      </c>
    </row>
    <row r="167" spans="1:42" ht="16.8" x14ac:dyDescent="0.25">
      <c r="A167" s="273">
        <v>118416</v>
      </c>
      <c r="B167" s="273" t="s">
        <v>3006</v>
      </c>
      <c r="C167" s="273" t="s">
        <v>139</v>
      </c>
      <c r="D167" s="273" t="s">
        <v>272</v>
      </c>
      <c r="E167" s="273"/>
      <c r="F167" s="273"/>
      <c r="G167" s="266"/>
      <c r="H167" s="266"/>
      <c r="I167" t="s">
        <v>474</v>
      </c>
      <c r="O167"/>
      <c r="AI167" t="s">
        <v>1543</v>
      </c>
      <c r="AO167" t="s">
        <v>1539</v>
      </c>
      <c r="AP167">
        <v>0</v>
      </c>
    </row>
    <row r="168" spans="1:42" ht="16.8" x14ac:dyDescent="0.25">
      <c r="A168" s="273">
        <v>118420</v>
      </c>
      <c r="B168" s="273" t="s">
        <v>3007</v>
      </c>
      <c r="C168" s="273" t="s">
        <v>66</v>
      </c>
      <c r="D168" s="273" t="s">
        <v>289</v>
      </c>
      <c r="E168" s="273"/>
      <c r="F168" s="273"/>
      <c r="G168" s="266"/>
      <c r="H168" s="266"/>
      <c r="I168" t="s">
        <v>474</v>
      </c>
      <c r="O168"/>
      <c r="AI168" t="s">
        <v>1543</v>
      </c>
      <c r="AO168" t="s">
        <v>1539</v>
      </c>
      <c r="AP168">
        <v>0</v>
      </c>
    </row>
    <row r="169" spans="1:42" ht="16.8" x14ac:dyDescent="0.25">
      <c r="A169" s="273">
        <v>118423</v>
      </c>
      <c r="B169" s="273" t="s">
        <v>3064</v>
      </c>
      <c r="C169" s="273" t="s">
        <v>3065</v>
      </c>
      <c r="D169" s="273" t="s">
        <v>284</v>
      </c>
      <c r="E169" s="273"/>
      <c r="F169" s="273"/>
      <c r="G169" s="266"/>
      <c r="H169" s="266"/>
      <c r="I169" t="s">
        <v>474</v>
      </c>
      <c r="O169"/>
      <c r="AI169" t="s">
        <v>1547</v>
      </c>
      <c r="AO169" t="s">
        <v>1539</v>
      </c>
      <c r="AP169">
        <v>0</v>
      </c>
    </row>
    <row r="170" spans="1:42" ht="16.8" x14ac:dyDescent="0.25">
      <c r="A170" s="273">
        <v>118439</v>
      </c>
      <c r="B170" s="273" t="s">
        <v>2366</v>
      </c>
      <c r="C170" s="273" t="s">
        <v>105</v>
      </c>
      <c r="D170" s="273" t="s">
        <v>1938</v>
      </c>
      <c r="E170" s="273"/>
      <c r="F170" s="273"/>
      <c r="G170" s="266"/>
      <c r="H170" s="266"/>
      <c r="I170" t="s">
        <v>474</v>
      </c>
      <c r="O170"/>
      <c r="AI170" t="s">
        <v>1542</v>
      </c>
      <c r="AO170" t="s">
        <v>1539</v>
      </c>
      <c r="AP170">
        <v>0</v>
      </c>
    </row>
    <row r="171" spans="1:42" ht="16.8" x14ac:dyDescent="0.25">
      <c r="A171" s="273">
        <v>118460</v>
      </c>
      <c r="B171" s="273" t="s">
        <v>2368</v>
      </c>
      <c r="C171" s="273" t="s">
        <v>69</v>
      </c>
      <c r="D171" s="273" t="s">
        <v>230</v>
      </c>
      <c r="E171" s="273"/>
      <c r="F171" s="273"/>
      <c r="G171" s="266"/>
      <c r="H171" s="266"/>
      <c r="I171" t="s">
        <v>474</v>
      </c>
      <c r="O171"/>
      <c r="AI171" t="s">
        <v>1542</v>
      </c>
      <c r="AO171" t="s">
        <v>1539</v>
      </c>
      <c r="AP171">
        <v>0</v>
      </c>
    </row>
    <row r="172" spans="1:42" ht="16.8" x14ac:dyDescent="0.25">
      <c r="A172" s="273">
        <v>118496</v>
      </c>
      <c r="B172" s="273" t="s">
        <v>2369</v>
      </c>
      <c r="C172" s="273" t="s">
        <v>183</v>
      </c>
      <c r="D172" s="273" t="s">
        <v>350</v>
      </c>
      <c r="E172" s="273"/>
      <c r="F172" s="273"/>
      <c r="G172" s="266"/>
      <c r="H172" s="266"/>
      <c r="I172" t="s">
        <v>474</v>
      </c>
      <c r="O172"/>
      <c r="AI172" t="s">
        <v>1542</v>
      </c>
      <c r="AO172" t="s">
        <v>1539</v>
      </c>
      <c r="AP172">
        <v>0</v>
      </c>
    </row>
    <row r="173" spans="1:42" ht="16.8" x14ac:dyDescent="0.25">
      <c r="A173" s="273">
        <v>118588</v>
      </c>
      <c r="B173" s="273" t="s">
        <v>2370</v>
      </c>
      <c r="C173" s="273" t="s">
        <v>444</v>
      </c>
      <c r="D173" s="273" t="s">
        <v>864</v>
      </c>
      <c r="E173" s="273"/>
      <c r="F173" s="273"/>
      <c r="G173" s="266"/>
      <c r="H173" s="266"/>
      <c r="I173" t="s">
        <v>474</v>
      </c>
      <c r="O173"/>
      <c r="AI173" t="s">
        <v>1542</v>
      </c>
      <c r="AO173" t="s">
        <v>1539</v>
      </c>
      <c r="AP173">
        <v>0</v>
      </c>
    </row>
    <row r="174" spans="1:42" ht="16.8" x14ac:dyDescent="0.25">
      <c r="A174" s="273">
        <v>118612</v>
      </c>
      <c r="B174" s="273" t="s">
        <v>2372</v>
      </c>
      <c r="C174" s="273" t="s">
        <v>2373</v>
      </c>
      <c r="D174" s="273" t="s">
        <v>2374</v>
      </c>
      <c r="E174" s="273"/>
      <c r="F174" s="273"/>
      <c r="G174" s="266"/>
      <c r="H174" s="266"/>
      <c r="I174" t="s">
        <v>474</v>
      </c>
      <c r="O174"/>
      <c r="AI174" t="s">
        <v>1542</v>
      </c>
      <c r="AO174" t="s">
        <v>1539</v>
      </c>
      <c r="AP174">
        <v>0</v>
      </c>
    </row>
    <row r="175" spans="1:42" ht="16.8" x14ac:dyDescent="0.25">
      <c r="A175" s="273">
        <v>118638</v>
      </c>
      <c r="B175" s="273" t="s">
        <v>2375</v>
      </c>
      <c r="C175" s="273" t="s">
        <v>163</v>
      </c>
      <c r="D175" s="273" t="s">
        <v>2376</v>
      </c>
      <c r="E175" s="273"/>
      <c r="F175" s="273"/>
      <c r="G175" s="266"/>
      <c r="H175" s="266"/>
      <c r="I175" t="s">
        <v>474</v>
      </c>
      <c r="O175"/>
      <c r="AI175" t="s">
        <v>1542</v>
      </c>
      <c r="AO175" t="s">
        <v>1539</v>
      </c>
      <c r="AP175">
        <v>0</v>
      </c>
    </row>
    <row r="176" spans="1:42" ht="16.8" x14ac:dyDescent="0.25">
      <c r="A176" s="273">
        <v>118640</v>
      </c>
      <c r="B176" s="273" t="s">
        <v>2377</v>
      </c>
      <c r="C176" s="273" t="s">
        <v>2378</v>
      </c>
      <c r="D176" s="273" t="s">
        <v>308</v>
      </c>
      <c r="E176" s="273"/>
      <c r="F176" s="273"/>
      <c r="G176" s="266"/>
      <c r="H176" s="266"/>
      <c r="I176" t="s">
        <v>474</v>
      </c>
      <c r="O176"/>
      <c r="AI176" t="s">
        <v>1542</v>
      </c>
      <c r="AO176" t="s">
        <v>1539</v>
      </c>
      <c r="AP176">
        <v>0</v>
      </c>
    </row>
    <row r="177" spans="1:42" ht="16.8" x14ac:dyDescent="0.25">
      <c r="A177" s="273">
        <v>118668</v>
      </c>
      <c r="B177" s="273" t="s">
        <v>2379</v>
      </c>
      <c r="C177" s="273" t="s">
        <v>142</v>
      </c>
      <c r="D177" s="273" t="s">
        <v>228</v>
      </c>
      <c r="E177" s="273"/>
      <c r="F177" s="273"/>
      <c r="G177" s="266"/>
      <c r="H177" s="266"/>
      <c r="I177" t="s">
        <v>474</v>
      </c>
      <c r="O177"/>
      <c r="AI177" t="s">
        <v>1542</v>
      </c>
      <c r="AO177" t="s">
        <v>1539</v>
      </c>
      <c r="AP177">
        <v>0</v>
      </c>
    </row>
    <row r="178" spans="1:42" ht="16.8" x14ac:dyDescent="0.25">
      <c r="A178" s="273">
        <v>118676</v>
      </c>
      <c r="B178" s="273" t="s">
        <v>2380</v>
      </c>
      <c r="C178" s="273" t="s">
        <v>80</v>
      </c>
      <c r="D178" s="273" t="s">
        <v>263</v>
      </c>
      <c r="E178" s="273"/>
      <c r="F178" s="273"/>
      <c r="G178" s="266"/>
      <c r="H178" s="266"/>
      <c r="I178" t="s">
        <v>474</v>
      </c>
      <c r="O178"/>
      <c r="AI178" t="s">
        <v>1542</v>
      </c>
      <c r="AO178" t="s">
        <v>1539</v>
      </c>
      <c r="AP178">
        <v>0</v>
      </c>
    </row>
    <row r="179" spans="1:42" ht="16.8" x14ac:dyDescent="0.25">
      <c r="A179" s="273">
        <v>118733</v>
      </c>
      <c r="B179" s="273" t="s">
        <v>3008</v>
      </c>
      <c r="C179" s="273" t="s">
        <v>117</v>
      </c>
      <c r="D179" s="273" t="s">
        <v>467</v>
      </c>
      <c r="E179" s="273"/>
      <c r="F179" s="273"/>
      <c r="G179" s="266"/>
      <c r="H179" s="266"/>
      <c r="I179" t="s">
        <v>474</v>
      </c>
      <c r="O179"/>
      <c r="AI179" t="s">
        <v>1543</v>
      </c>
      <c r="AO179" t="s">
        <v>1539</v>
      </c>
      <c r="AP179">
        <v>0</v>
      </c>
    </row>
    <row r="180" spans="1:42" ht="16.8" x14ac:dyDescent="0.25">
      <c r="A180" s="273">
        <v>118749</v>
      </c>
      <c r="B180" s="273" t="s">
        <v>2381</v>
      </c>
      <c r="C180" s="273" t="s">
        <v>93</v>
      </c>
      <c r="D180" s="273" t="s">
        <v>352</v>
      </c>
      <c r="E180" s="273"/>
      <c r="F180" s="273"/>
      <c r="G180" s="266"/>
      <c r="H180" s="266"/>
      <c r="I180" t="s">
        <v>474</v>
      </c>
      <c r="O180"/>
      <c r="AI180" t="s">
        <v>1542</v>
      </c>
      <c r="AO180" t="s">
        <v>1539</v>
      </c>
      <c r="AP180">
        <v>0</v>
      </c>
    </row>
    <row r="181" spans="1:42" ht="16.8" x14ac:dyDescent="0.25">
      <c r="A181" s="273">
        <v>118777</v>
      </c>
      <c r="B181" s="273" t="s">
        <v>2382</v>
      </c>
      <c r="C181" s="273" t="s">
        <v>156</v>
      </c>
      <c r="D181" s="273" t="s">
        <v>252</v>
      </c>
      <c r="E181" s="273"/>
      <c r="F181" s="273"/>
      <c r="G181" s="266"/>
      <c r="H181" s="266"/>
      <c r="I181" t="s">
        <v>474</v>
      </c>
      <c r="O181"/>
      <c r="AI181" t="s">
        <v>1542</v>
      </c>
      <c r="AO181" t="s">
        <v>1539</v>
      </c>
      <c r="AP181">
        <v>0</v>
      </c>
    </row>
    <row r="182" spans="1:42" ht="16.8" x14ac:dyDescent="0.25">
      <c r="A182" s="273">
        <v>118778</v>
      </c>
      <c r="B182" s="273" t="s">
        <v>2383</v>
      </c>
      <c r="C182" s="273" t="s">
        <v>66</v>
      </c>
      <c r="D182" s="273" t="s">
        <v>219</v>
      </c>
      <c r="E182" s="273"/>
      <c r="F182" s="273"/>
      <c r="G182" s="266"/>
      <c r="H182" s="266"/>
      <c r="I182" t="s">
        <v>474</v>
      </c>
      <c r="O182"/>
      <c r="AI182" t="s">
        <v>1542</v>
      </c>
      <c r="AO182" t="s">
        <v>1539</v>
      </c>
      <c r="AP182">
        <v>0</v>
      </c>
    </row>
    <row r="183" spans="1:42" ht="16.8" x14ac:dyDescent="0.25">
      <c r="A183" s="273">
        <v>118803</v>
      </c>
      <c r="B183" s="273" t="s">
        <v>2384</v>
      </c>
      <c r="C183" s="273" t="s">
        <v>2385</v>
      </c>
      <c r="D183" s="273" t="s">
        <v>281</v>
      </c>
      <c r="E183" s="273"/>
      <c r="F183" s="273"/>
      <c r="G183" s="266"/>
      <c r="H183" s="266"/>
      <c r="I183" t="s">
        <v>474</v>
      </c>
      <c r="O183"/>
      <c r="AI183" t="s">
        <v>1542</v>
      </c>
      <c r="AO183" t="s">
        <v>1539</v>
      </c>
      <c r="AP183">
        <v>0</v>
      </c>
    </row>
    <row r="184" spans="1:42" ht="16.8" x14ac:dyDescent="0.25">
      <c r="A184" s="273">
        <v>118807</v>
      </c>
      <c r="B184" s="273" t="s">
        <v>2386</v>
      </c>
      <c r="C184" s="273" t="s">
        <v>613</v>
      </c>
      <c r="D184" s="273" t="s">
        <v>225</v>
      </c>
      <c r="E184" s="273"/>
      <c r="F184" s="273"/>
      <c r="G184" s="266"/>
      <c r="H184" s="266"/>
      <c r="I184" t="s">
        <v>474</v>
      </c>
      <c r="O184"/>
      <c r="AI184" t="s">
        <v>1542</v>
      </c>
      <c r="AO184" t="s">
        <v>1539</v>
      </c>
      <c r="AP184">
        <v>0</v>
      </c>
    </row>
    <row r="185" spans="1:42" ht="16.8" x14ac:dyDescent="0.25">
      <c r="A185" s="273">
        <v>118827</v>
      </c>
      <c r="B185" s="273" t="s">
        <v>3009</v>
      </c>
      <c r="C185" s="273" t="s">
        <v>179</v>
      </c>
      <c r="D185" s="273" t="s">
        <v>3010</v>
      </c>
      <c r="E185" s="273"/>
      <c r="F185" s="273"/>
      <c r="G185" s="266"/>
      <c r="H185" s="266"/>
      <c r="I185" t="s">
        <v>474</v>
      </c>
      <c r="O185"/>
      <c r="AI185" t="s">
        <v>1543</v>
      </c>
      <c r="AO185" t="s">
        <v>1539</v>
      </c>
      <c r="AP185">
        <v>0</v>
      </c>
    </row>
    <row r="186" spans="1:42" ht="16.8" x14ac:dyDescent="0.25">
      <c r="A186" s="273">
        <v>118847</v>
      </c>
      <c r="B186" s="273" t="s">
        <v>2387</v>
      </c>
      <c r="C186" s="273" t="s">
        <v>63</v>
      </c>
      <c r="D186" s="273" t="s">
        <v>252</v>
      </c>
      <c r="E186" s="273"/>
      <c r="F186" s="273"/>
      <c r="G186" s="266"/>
      <c r="H186" s="266"/>
      <c r="I186" t="s">
        <v>474</v>
      </c>
      <c r="O186"/>
      <c r="AI186" t="s">
        <v>1542</v>
      </c>
      <c r="AO186" t="s">
        <v>1539</v>
      </c>
      <c r="AP186">
        <v>0</v>
      </c>
    </row>
    <row r="187" spans="1:42" ht="16.8" x14ac:dyDescent="0.25">
      <c r="A187" s="273">
        <v>118879</v>
      </c>
      <c r="B187" s="273" t="s">
        <v>2388</v>
      </c>
      <c r="C187" s="273" t="s">
        <v>585</v>
      </c>
      <c r="D187" s="273" t="s">
        <v>2389</v>
      </c>
      <c r="E187" s="273"/>
      <c r="F187" s="273"/>
      <c r="G187" s="266"/>
      <c r="H187" s="266"/>
      <c r="I187" t="s">
        <v>474</v>
      </c>
      <c r="O187"/>
      <c r="AI187" t="s">
        <v>1542</v>
      </c>
      <c r="AO187" t="s">
        <v>1539</v>
      </c>
      <c r="AP187">
        <v>0</v>
      </c>
    </row>
    <row r="188" spans="1:42" ht="16.8" x14ac:dyDescent="0.25">
      <c r="A188" s="273">
        <v>118912</v>
      </c>
      <c r="B188" s="273" t="s">
        <v>2390</v>
      </c>
      <c r="C188" s="273" t="s">
        <v>63</v>
      </c>
      <c r="D188" s="273" t="s">
        <v>255</v>
      </c>
      <c r="E188" s="273"/>
      <c r="F188" s="273"/>
      <c r="G188" s="266"/>
      <c r="H188" s="266"/>
      <c r="I188" t="s">
        <v>474</v>
      </c>
      <c r="O188"/>
      <c r="AI188" t="s">
        <v>1542</v>
      </c>
      <c r="AO188" t="s">
        <v>1539</v>
      </c>
      <c r="AP188">
        <v>0</v>
      </c>
    </row>
    <row r="189" spans="1:42" ht="16.8" x14ac:dyDescent="0.25">
      <c r="A189" s="273">
        <v>118915</v>
      </c>
      <c r="B189" s="273" t="s">
        <v>1422</v>
      </c>
      <c r="C189" s="273" t="s">
        <v>2391</v>
      </c>
      <c r="D189" s="273" t="s">
        <v>246</v>
      </c>
      <c r="E189" s="273"/>
      <c r="F189" s="273"/>
      <c r="G189" s="266"/>
      <c r="H189" s="266"/>
      <c r="I189" t="s">
        <v>474</v>
      </c>
      <c r="O189"/>
      <c r="AI189" t="s">
        <v>1542</v>
      </c>
      <c r="AO189" t="s">
        <v>1539</v>
      </c>
      <c r="AP189">
        <v>0</v>
      </c>
    </row>
    <row r="190" spans="1:42" ht="16.8" x14ac:dyDescent="0.25">
      <c r="A190" s="273">
        <v>118936</v>
      </c>
      <c r="B190" s="273" t="s">
        <v>2392</v>
      </c>
      <c r="C190" s="273" t="s">
        <v>76</v>
      </c>
      <c r="D190" s="273" t="s">
        <v>115</v>
      </c>
      <c r="E190" s="273"/>
      <c r="F190" s="273"/>
      <c r="G190" s="266"/>
      <c r="H190" s="266"/>
      <c r="I190" t="s">
        <v>474</v>
      </c>
      <c r="O190"/>
      <c r="AI190" t="s">
        <v>1542</v>
      </c>
      <c r="AO190" t="s">
        <v>1539</v>
      </c>
      <c r="AP190">
        <v>0</v>
      </c>
    </row>
    <row r="191" spans="1:42" ht="16.8" x14ac:dyDescent="0.25">
      <c r="A191" s="273">
        <v>118940</v>
      </c>
      <c r="B191" s="273" t="s">
        <v>2393</v>
      </c>
      <c r="C191" s="273" t="s">
        <v>130</v>
      </c>
      <c r="D191" s="273" t="s">
        <v>459</v>
      </c>
      <c r="E191" s="273"/>
      <c r="F191" s="273"/>
      <c r="G191" s="266"/>
      <c r="H191" s="266"/>
      <c r="I191" t="s">
        <v>474</v>
      </c>
      <c r="O191"/>
      <c r="AI191" t="s">
        <v>1542</v>
      </c>
      <c r="AO191" t="s">
        <v>1539</v>
      </c>
      <c r="AP191">
        <v>0</v>
      </c>
    </row>
    <row r="192" spans="1:42" ht="16.8" x14ac:dyDescent="0.25">
      <c r="A192" s="273">
        <v>118949</v>
      </c>
      <c r="B192" s="273" t="s">
        <v>2394</v>
      </c>
      <c r="C192" s="273" t="s">
        <v>183</v>
      </c>
      <c r="D192" s="273" t="s">
        <v>272</v>
      </c>
      <c r="E192" s="273"/>
      <c r="F192" s="273"/>
      <c r="G192" s="266"/>
      <c r="H192" s="266"/>
      <c r="I192" t="s">
        <v>474</v>
      </c>
      <c r="O192"/>
      <c r="AI192" t="s">
        <v>1542</v>
      </c>
      <c r="AO192" t="s">
        <v>1539</v>
      </c>
      <c r="AP192">
        <v>0</v>
      </c>
    </row>
    <row r="193" spans="1:42" ht="16.8" x14ac:dyDescent="0.25">
      <c r="A193" s="273">
        <v>118958</v>
      </c>
      <c r="B193" s="273" t="s">
        <v>2395</v>
      </c>
      <c r="C193" s="273" t="s">
        <v>89</v>
      </c>
      <c r="D193" s="273" t="s">
        <v>253</v>
      </c>
      <c r="E193" s="273"/>
      <c r="F193" s="273"/>
      <c r="G193" s="266"/>
      <c r="H193" s="266"/>
      <c r="I193" t="s">
        <v>474</v>
      </c>
      <c r="O193"/>
      <c r="AI193" t="s">
        <v>1542</v>
      </c>
      <c r="AO193" t="s">
        <v>1539</v>
      </c>
      <c r="AP193">
        <v>0</v>
      </c>
    </row>
    <row r="194" spans="1:42" ht="16.8" x14ac:dyDescent="0.25">
      <c r="A194" s="273">
        <v>118962</v>
      </c>
      <c r="B194" s="273" t="s">
        <v>2396</v>
      </c>
      <c r="C194" s="273" t="s">
        <v>163</v>
      </c>
      <c r="D194" s="273" t="s">
        <v>414</v>
      </c>
      <c r="E194" s="273"/>
      <c r="F194" s="273"/>
      <c r="G194" s="266"/>
      <c r="H194" s="266"/>
      <c r="I194" t="s">
        <v>474</v>
      </c>
      <c r="O194"/>
      <c r="AI194" t="s">
        <v>1542</v>
      </c>
      <c r="AO194" t="s">
        <v>1539</v>
      </c>
      <c r="AP194">
        <v>0</v>
      </c>
    </row>
    <row r="195" spans="1:42" ht="16.8" x14ac:dyDescent="0.25">
      <c r="A195" s="273">
        <v>118963</v>
      </c>
      <c r="B195" s="273" t="s">
        <v>2397</v>
      </c>
      <c r="C195" s="273" t="s">
        <v>2262</v>
      </c>
      <c r="D195" s="273" t="s">
        <v>502</v>
      </c>
      <c r="E195" s="273"/>
      <c r="F195" s="273"/>
      <c r="G195" s="266"/>
      <c r="H195" s="266"/>
      <c r="I195" t="s">
        <v>474</v>
      </c>
      <c r="O195"/>
      <c r="AI195" t="s">
        <v>1542</v>
      </c>
      <c r="AO195" t="s">
        <v>1539</v>
      </c>
      <c r="AP195">
        <v>0</v>
      </c>
    </row>
    <row r="196" spans="1:42" ht="16.8" x14ac:dyDescent="0.25">
      <c r="A196" s="273">
        <v>118969</v>
      </c>
      <c r="B196" s="273" t="s">
        <v>2398</v>
      </c>
      <c r="C196" s="273" t="s">
        <v>485</v>
      </c>
      <c r="D196" s="273" t="s">
        <v>277</v>
      </c>
      <c r="E196" s="273"/>
      <c r="F196" s="273"/>
      <c r="G196" s="266"/>
      <c r="H196" s="266"/>
      <c r="I196" t="s">
        <v>474</v>
      </c>
      <c r="O196"/>
      <c r="AI196" t="s">
        <v>1542</v>
      </c>
      <c r="AO196" t="s">
        <v>1539</v>
      </c>
      <c r="AP196">
        <v>0</v>
      </c>
    </row>
    <row r="197" spans="1:42" ht="16.8" x14ac:dyDescent="0.25">
      <c r="A197" s="266">
        <v>118992</v>
      </c>
      <c r="B197" s="266" t="s">
        <v>1897</v>
      </c>
      <c r="C197" s="266" t="s">
        <v>1898</v>
      </c>
      <c r="D197" s="266"/>
      <c r="E197" s="266"/>
      <c r="F197" s="273"/>
      <c r="G197" s="266"/>
      <c r="H197" s="266"/>
      <c r="I197" t="s">
        <v>4246</v>
      </c>
      <c r="O197"/>
      <c r="AI197" t="s">
        <v>4246</v>
      </c>
      <c r="AO197" t="s">
        <v>1539</v>
      </c>
      <c r="AP197" t="s">
        <v>4243</v>
      </c>
    </row>
    <row r="198" spans="1:42" ht="16.8" x14ac:dyDescent="0.25">
      <c r="A198" s="266">
        <v>119067</v>
      </c>
      <c r="B198" s="266" t="s">
        <v>1899</v>
      </c>
      <c r="C198" s="266" t="s">
        <v>66</v>
      </c>
      <c r="D198" s="266"/>
      <c r="E198" s="266"/>
      <c r="F198" s="273"/>
      <c r="G198" s="266"/>
      <c r="H198" s="266"/>
      <c r="I198" t="s">
        <v>4246</v>
      </c>
      <c r="O198"/>
      <c r="AI198" t="s">
        <v>4246</v>
      </c>
      <c r="AO198" t="s">
        <v>1539</v>
      </c>
      <c r="AP198" t="s">
        <v>4243</v>
      </c>
    </row>
    <row r="199" spans="1:42" ht="16.8" x14ac:dyDescent="0.25">
      <c r="A199" s="273">
        <v>119092</v>
      </c>
      <c r="B199" s="273" t="s">
        <v>3011</v>
      </c>
      <c r="C199" s="273" t="s">
        <v>3012</v>
      </c>
      <c r="D199" s="273" t="s">
        <v>1267</v>
      </c>
      <c r="E199" s="273"/>
      <c r="F199" s="273"/>
      <c r="G199" s="266"/>
      <c r="H199" s="266"/>
      <c r="I199" t="s">
        <v>474</v>
      </c>
      <c r="O199"/>
      <c r="AI199" t="s">
        <v>1543</v>
      </c>
      <c r="AO199" t="s">
        <v>1539</v>
      </c>
      <c r="AP199">
        <v>0</v>
      </c>
    </row>
    <row r="200" spans="1:42" ht="16.8" x14ac:dyDescent="0.25">
      <c r="A200" s="273">
        <v>119106</v>
      </c>
      <c r="B200" s="273" t="s">
        <v>2399</v>
      </c>
      <c r="C200" s="273" t="s">
        <v>118</v>
      </c>
      <c r="D200" s="273" t="s">
        <v>259</v>
      </c>
      <c r="E200" s="273"/>
      <c r="F200" s="273"/>
      <c r="G200" s="266"/>
      <c r="H200" s="266"/>
      <c r="I200" t="s">
        <v>474</v>
      </c>
      <c r="O200"/>
      <c r="AI200" t="s">
        <v>1542</v>
      </c>
      <c r="AO200" t="s">
        <v>1539</v>
      </c>
      <c r="AP200">
        <v>0</v>
      </c>
    </row>
    <row r="201" spans="1:42" ht="16.8" x14ac:dyDescent="0.25">
      <c r="A201" s="266">
        <v>119108</v>
      </c>
      <c r="B201" s="266" t="s">
        <v>1935</v>
      </c>
      <c r="C201" s="266" t="s">
        <v>63</v>
      </c>
      <c r="D201" s="266" t="s">
        <v>889</v>
      </c>
      <c r="E201" s="266"/>
      <c r="F201" s="273"/>
      <c r="G201" s="266"/>
      <c r="H201" s="266"/>
      <c r="I201" t="s">
        <v>4246</v>
      </c>
      <c r="O201"/>
      <c r="AI201" t="s">
        <v>4246</v>
      </c>
      <c r="AO201" t="s">
        <v>1539</v>
      </c>
      <c r="AP201" t="s">
        <v>4243</v>
      </c>
    </row>
    <row r="202" spans="1:42" x14ac:dyDescent="0.25">
      <c r="A202">
        <v>119118</v>
      </c>
      <c r="B202" t="s">
        <v>1153</v>
      </c>
      <c r="C202" t="s">
        <v>110</v>
      </c>
      <c r="D202" t="s">
        <v>294</v>
      </c>
      <c r="I202" t="s">
        <v>474</v>
      </c>
      <c r="O202"/>
      <c r="AG202" t="s">
        <v>1545</v>
      </c>
      <c r="AI202" t="s">
        <v>1545</v>
      </c>
      <c r="AO202" t="s">
        <v>1539</v>
      </c>
      <c r="AP202">
        <v>0</v>
      </c>
    </row>
    <row r="203" spans="1:42" ht="16.8" x14ac:dyDescent="0.25">
      <c r="A203" s="273">
        <v>119143</v>
      </c>
      <c r="B203" s="273" t="s">
        <v>2400</v>
      </c>
      <c r="C203" s="273" t="s">
        <v>114</v>
      </c>
      <c r="D203" s="273" t="s">
        <v>551</v>
      </c>
      <c r="E203" s="273"/>
      <c r="F203" s="273"/>
      <c r="G203" s="266"/>
      <c r="H203" s="266"/>
      <c r="I203" t="s">
        <v>474</v>
      </c>
      <c r="O203"/>
      <c r="AI203" t="s">
        <v>1542</v>
      </c>
      <c r="AO203" t="s">
        <v>1539</v>
      </c>
      <c r="AP203">
        <v>0</v>
      </c>
    </row>
    <row r="204" spans="1:42" ht="16.8" x14ac:dyDescent="0.3">
      <c r="A204" s="273">
        <v>119153</v>
      </c>
      <c r="B204" s="273" t="s">
        <v>888</v>
      </c>
      <c r="C204" s="273" t="s">
        <v>70</v>
      </c>
      <c r="D204" s="273" t="s">
        <v>543</v>
      </c>
      <c r="E204" s="273"/>
      <c r="F204" s="273"/>
      <c r="G204" s="266"/>
      <c r="H204" s="266"/>
      <c r="I204" t="s">
        <v>1224</v>
      </c>
      <c r="J204" s="279"/>
      <c r="K204" s="280"/>
      <c r="L204" s="279"/>
      <c r="N204" s="284"/>
      <c r="O204"/>
      <c r="AC204" s="279"/>
      <c r="AI204" t="s">
        <v>1542</v>
      </c>
      <c r="AO204" t="s">
        <v>1539</v>
      </c>
      <c r="AP204">
        <v>0</v>
      </c>
    </row>
    <row r="205" spans="1:42" ht="16.8" x14ac:dyDescent="0.25">
      <c r="A205" s="273">
        <v>119158</v>
      </c>
      <c r="B205" s="273" t="s">
        <v>2402</v>
      </c>
      <c r="C205" s="273" t="s">
        <v>66</v>
      </c>
      <c r="D205" s="273" t="s">
        <v>243</v>
      </c>
      <c r="E205" s="273"/>
      <c r="F205" s="273"/>
      <c r="G205" s="266"/>
      <c r="H205" s="266"/>
      <c r="I205" t="s">
        <v>474</v>
      </c>
      <c r="O205"/>
      <c r="AI205" t="s">
        <v>1542</v>
      </c>
      <c r="AO205" t="s">
        <v>1539</v>
      </c>
      <c r="AP205">
        <v>0</v>
      </c>
    </row>
    <row r="206" spans="1:42" ht="16.8" x14ac:dyDescent="0.25">
      <c r="A206" s="273">
        <v>119181</v>
      </c>
      <c r="B206" s="273" t="s">
        <v>1297</v>
      </c>
      <c r="C206" s="273" t="s">
        <v>66</v>
      </c>
      <c r="D206" s="273" t="s">
        <v>115</v>
      </c>
      <c r="E206" s="273"/>
      <c r="F206" s="273"/>
      <c r="G206" s="266"/>
      <c r="H206" s="266"/>
      <c r="I206" t="s">
        <v>474</v>
      </c>
      <c r="O206"/>
      <c r="AI206" t="s">
        <v>1542</v>
      </c>
      <c r="AO206" t="s">
        <v>1539</v>
      </c>
      <c r="AP206">
        <v>0</v>
      </c>
    </row>
    <row r="207" spans="1:42" ht="16.8" x14ac:dyDescent="0.25">
      <c r="A207" s="273">
        <v>119194</v>
      </c>
      <c r="B207" s="273" t="s">
        <v>2403</v>
      </c>
      <c r="C207" s="273" t="s">
        <v>139</v>
      </c>
      <c r="D207" s="273" t="s">
        <v>343</v>
      </c>
      <c r="E207" s="273"/>
      <c r="F207" s="273"/>
      <c r="G207" s="266"/>
      <c r="H207" s="266"/>
      <c r="I207" t="s">
        <v>474</v>
      </c>
      <c r="O207"/>
      <c r="AI207" t="s">
        <v>1542</v>
      </c>
      <c r="AO207" t="s">
        <v>1539</v>
      </c>
      <c r="AP207">
        <v>0</v>
      </c>
    </row>
    <row r="208" spans="1:42" ht="16.8" x14ac:dyDescent="0.25">
      <c r="A208" s="273">
        <v>119211</v>
      </c>
      <c r="B208" s="273" t="s">
        <v>2404</v>
      </c>
      <c r="C208" s="273" t="s">
        <v>194</v>
      </c>
      <c r="D208" s="273" t="s">
        <v>302</v>
      </c>
      <c r="E208" s="273"/>
      <c r="F208" s="273"/>
      <c r="G208" s="266"/>
      <c r="H208" s="266"/>
      <c r="I208" t="s">
        <v>474</v>
      </c>
      <c r="O208"/>
      <c r="AI208" t="s">
        <v>1542</v>
      </c>
      <c r="AO208" t="s">
        <v>1539</v>
      </c>
      <c r="AP208">
        <v>0</v>
      </c>
    </row>
    <row r="209" spans="1:42" ht="16.8" x14ac:dyDescent="0.25">
      <c r="A209" s="273">
        <v>119214</v>
      </c>
      <c r="B209" s="273" t="s">
        <v>2405</v>
      </c>
      <c r="C209" s="273" t="s">
        <v>2406</v>
      </c>
      <c r="D209" s="273" t="s">
        <v>337</v>
      </c>
      <c r="E209" s="273"/>
      <c r="F209" s="273"/>
      <c r="G209" s="266"/>
      <c r="H209" s="266"/>
      <c r="I209" t="s">
        <v>474</v>
      </c>
      <c r="O209"/>
      <c r="AI209" t="s">
        <v>1542</v>
      </c>
      <c r="AO209" t="s">
        <v>1539</v>
      </c>
      <c r="AP209">
        <v>0</v>
      </c>
    </row>
    <row r="210" spans="1:42" ht="16.8" x14ac:dyDescent="0.25">
      <c r="A210" s="273">
        <v>119230</v>
      </c>
      <c r="B210" s="273" t="s">
        <v>2407</v>
      </c>
      <c r="C210" s="273" t="s">
        <v>87</v>
      </c>
      <c r="D210" s="273" t="s">
        <v>887</v>
      </c>
      <c r="E210" s="273"/>
      <c r="F210" s="273"/>
      <c r="G210" s="266"/>
      <c r="H210" s="266"/>
      <c r="I210" t="s">
        <v>474</v>
      </c>
      <c r="O210"/>
      <c r="AI210" t="s">
        <v>1542</v>
      </c>
      <c r="AO210" t="s">
        <v>1539</v>
      </c>
      <c r="AP210">
        <v>0</v>
      </c>
    </row>
    <row r="211" spans="1:42" ht="16.8" x14ac:dyDescent="0.25">
      <c r="A211" s="273">
        <v>119247</v>
      </c>
      <c r="B211" s="273" t="s">
        <v>2408</v>
      </c>
      <c r="C211" s="273" t="s">
        <v>66</v>
      </c>
      <c r="D211" s="273" t="s">
        <v>725</v>
      </c>
      <c r="E211" s="273"/>
      <c r="F211" s="273"/>
      <c r="G211" s="266"/>
      <c r="H211" s="266"/>
      <c r="I211" t="s">
        <v>474</v>
      </c>
      <c r="O211"/>
      <c r="AI211" t="s">
        <v>1542</v>
      </c>
      <c r="AO211" t="s">
        <v>1539</v>
      </c>
      <c r="AP211">
        <v>0</v>
      </c>
    </row>
    <row r="212" spans="1:42" ht="16.8" x14ac:dyDescent="0.25">
      <c r="A212" s="273">
        <v>119253</v>
      </c>
      <c r="B212" s="273" t="s">
        <v>2409</v>
      </c>
      <c r="C212" s="273" t="s">
        <v>160</v>
      </c>
      <c r="D212" s="273" t="s">
        <v>886</v>
      </c>
      <c r="E212" s="273"/>
      <c r="F212" s="273"/>
      <c r="G212" s="266"/>
      <c r="H212" s="266"/>
      <c r="I212" t="s">
        <v>474</v>
      </c>
      <c r="O212"/>
      <c r="AI212" t="s">
        <v>1542</v>
      </c>
      <c r="AO212" t="s">
        <v>1539</v>
      </c>
      <c r="AP212">
        <v>0</v>
      </c>
    </row>
    <row r="213" spans="1:42" ht="16.8" x14ac:dyDescent="0.25">
      <c r="A213" s="273">
        <v>119257</v>
      </c>
      <c r="B213" s="273" t="s">
        <v>2410</v>
      </c>
      <c r="C213" s="273" t="s">
        <v>63</v>
      </c>
      <c r="D213" s="273" t="s">
        <v>242</v>
      </c>
      <c r="E213" s="273"/>
      <c r="F213" s="273"/>
      <c r="G213" s="266"/>
      <c r="H213" s="266"/>
      <c r="I213" t="s">
        <v>474</v>
      </c>
      <c r="O213"/>
      <c r="AI213" t="s">
        <v>1542</v>
      </c>
      <c r="AO213" t="s">
        <v>1539</v>
      </c>
      <c r="AP213">
        <v>0</v>
      </c>
    </row>
    <row r="214" spans="1:42" ht="16.8" x14ac:dyDescent="0.25">
      <c r="A214" s="273">
        <v>119326</v>
      </c>
      <c r="B214" s="273" t="s">
        <v>2412</v>
      </c>
      <c r="C214" s="273" t="s">
        <v>94</v>
      </c>
      <c r="D214" s="273" t="s">
        <v>270</v>
      </c>
      <c r="E214" s="273"/>
      <c r="F214" s="273"/>
      <c r="G214" s="266"/>
      <c r="H214" s="266"/>
      <c r="I214" t="s">
        <v>474</v>
      </c>
      <c r="O214"/>
      <c r="AI214" t="s">
        <v>1542</v>
      </c>
      <c r="AO214" t="s">
        <v>1539</v>
      </c>
      <c r="AP214">
        <v>0</v>
      </c>
    </row>
    <row r="215" spans="1:42" ht="16.8" x14ac:dyDescent="0.25">
      <c r="A215" s="266">
        <v>119327</v>
      </c>
      <c r="B215" s="266" t="s">
        <v>1936</v>
      </c>
      <c r="C215" s="266" t="s">
        <v>598</v>
      </c>
      <c r="D215" s="266" t="s">
        <v>732</v>
      </c>
      <c r="E215" s="266"/>
      <c r="F215" s="273"/>
      <c r="G215" s="266"/>
      <c r="H215" s="266"/>
      <c r="I215" t="s">
        <v>4246</v>
      </c>
      <c r="O215"/>
      <c r="AI215" t="s">
        <v>4246</v>
      </c>
      <c r="AO215" t="s">
        <v>1539</v>
      </c>
      <c r="AP215" t="s">
        <v>4243</v>
      </c>
    </row>
    <row r="216" spans="1:42" ht="16.8" x14ac:dyDescent="0.25">
      <c r="A216" s="273">
        <v>119341</v>
      </c>
      <c r="B216" s="273" t="s">
        <v>2413</v>
      </c>
      <c r="C216" s="273" t="s">
        <v>457</v>
      </c>
      <c r="D216" s="273" t="s">
        <v>2414</v>
      </c>
      <c r="E216" s="273"/>
      <c r="F216" s="273"/>
      <c r="G216" s="266"/>
      <c r="H216" s="266"/>
      <c r="I216" t="s">
        <v>474</v>
      </c>
      <c r="O216"/>
      <c r="AI216" t="s">
        <v>1542</v>
      </c>
      <c r="AO216" t="s">
        <v>1539</v>
      </c>
      <c r="AP216">
        <v>0</v>
      </c>
    </row>
    <row r="217" spans="1:42" x14ac:dyDescent="0.25">
      <c r="A217">
        <v>119388</v>
      </c>
      <c r="B217" t="s">
        <v>1237</v>
      </c>
      <c r="C217" t="s">
        <v>1238</v>
      </c>
      <c r="D217" t="s">
        <v>302</v>
      </c>
      <c r="E217" t="s">
        <v>1234</v>
      </c>
      <c r="F217" s="230">
        <v>32302</v>
      </c>
      <c r="G217" t="s">
        <v>363</v>
      </c>
      <c r="H217" t="s">
        <v>382</v>
      </c>
      <c r="I217" t="s">
        <v>474</v>
      </c>
      <c r="K217" t="s">
        <v>1471</v>
      </c>
      <c r="L217">
        <v>2016</v>
      </c>
      <c r="M217" t="s">
        <v>363</v>
      </c>
      <c r="N217" t="s">
        <v>363</v>
      </c>
      <c r="O217"/>
      <c r="AG217" t="s">
        <v>1542</v>
      </c>
      <c r="AI217" t="s">
        <v>1542</v>
      </c>
      <c r="AN217" t="s">
        <v>1539</v>
      </c>
      <c r="AO217" t="s">
        <v>1539</v>
      </c>
      <c r="AP217">
        <v>0</v>
      </c>
    </row>
    <row r="218" spans="1:42" ht="16.8" x14ac:dyDescent="0.25">
      <c r="A218" s="273">
        <v>119395</v>
      </c>
      <c r="B218" s="273" t="s">
        <v>3066</v>
      </c>
      <c r="C218" s="273" t="s">
        <v>183</v>
      </c>
      <c r="D218" s="273" t="s">
        <v>3067</v>
      </c>
      <c r="E218" s="273"/>
      <c r="F218" s="273"/>
      <c r="G218" s="266"/>
      <c r="H218" s="266"/>
      <c r="I218" t="s">
        <v>474</v>
      </c>
      <c r="O218"/>
      <c r="AI218" t="s">
        <v>1547</v>
      </c>
      <c r="AO218" t="s">
        <v>1539</v>
      </c>
      <c r="AP218">
        <v>0</v>
      </c>
    </row>
    <row r="219" spans="1:42" ht="16.8" x14ac:dyDescent="0.25">
      <c r="A219" s="273">
        <v>119396</v>
      </c>
      <c r="B219" s="273" t="s">
        <v>3013</v>
      </c>
      <c r="C219" s="273" t="s">
        <v>486</v>
      </c>
      <c r="D219" s="273" t="s">
        <v>241</v>
      </c>
      <c r="E219" s="273"/>
      <c r="F219" s="273"/>
      <c r="G219" s="266"/>
      <c r="H219" s="266"/>
      <c r="I219" t="s">
        <v>474</v>
      </c>
      <c r="O219"/>
      <c r="AI219" t="s">
        <v>1543</v>
      </c>
      <c r="AO219" t="s">
        <v>1539</v>
      </c>
      <c r="AP219">
        <v>0</v>
      </c>
    </row>
    <row r="220" spans="1:42" ht="16.8" x14ac:dyDescent="0.25">
      <c r="A220" s="273">
        <v>119402</v>
      </c>
      <c r="B220" s="273" t="s">
        <v>2415</v>
      </c>
      <c r="C220" s="273" t="s">
        <v>784</v>
      </c>
      <c r="D220" s="273"/>
      <c r="E220" s="273"/>
      <c r="F220" s="273"/>
      <c r="G220" s="266"/>
      <c r="H220" s="266"/>
      <c r="I220" t="s">
        <v>474</v>
      </c>
      <c r="O220"/>
      <c r="AI220" t="s">
        <v>1542</v>
      </c>
      <c r="AO220" t="s">
        <v>1539</v>
      </c>
      <c r="AP220">
        <v>0</v>
      </c>
    </row>
    <row r="221" spans="1:42" ht="16.8" x14ac:dyDescent="0.25">
      <c r="A221" s="273">
        <v>119418</v>
      </c>
      <c r="B221" s="273" t="s">
        <v>2416</v>
      </c>
      <c r="C221" s="273" t="s">
        <v>769</v>
      </c>
      <c r="D221" s="273" t="s">
        <v>835</v>
      </c>
      <c r="E221" s="273"/>
      <c r="F221" s="273"/>
      <c r="G221" s="266"/>
      <c r="H221" s="266"/>
      <c r="I221" t="s">
        <v>474</v>
      </c>
      <c r="O221"/>
      <c r="AI221" t="s">
        <v>1542</v>
      </c>
      <c r="AO221" t="s">
        <v>1539</v>
      </c>
      <c r="AP221">
        <v>0</v>
      </c>
    </row>
    <row r="222" spans="1:42" ht="16.8" x14ac:dyDescent="0.25">
      <c r="A222" s="273">
        <v>119448</v>
      </c>
      <c r="B222" s="273" t="s">
        <v>1961</v>
      </c>
      <c r="C222" s="273" t="s">
        <v>144</v>
      </c>
      <c r="D222" s="273" t="s">
        <v>278</v>
      </c>
      <c r="E222" s="273"/>
      <c r="F222" s="273"/>
      <c r="G222" s="266"/>
      <c r="H222" s="266"/>
      <c r="I222" t="s">
        <v>474</v>
      </c>
      <c r="O222"/>
      <c r="AI222" t="s">
        <v>1546</v>
      </c>
      <c r="AO222" t="s">
        <v>1539</v>
      </c>
      <c r="AP222">
        <v>0</v>
      </c>
    </row>
    <row r="223" spans="1:42" ht="16.8" x14ac:dyDescent="0.25">
      <c r="A223" s="273">
        <v>119464</v>
      </c>
      <c r="B223" s="273" t="s">
        <v>2417</v>
      </c>
      <c r="C223" s="273" t="s">
        <v>130</v>
      </c>
      <c r="D223" s="273" t="s">
        <v>236</v>
      </c>
      <c r="E223" s="273"/>
      <c r="F223" s="273"/>
      <c r="G223" s="266"/>
      <c r="H223" s="266"/>
      <c r="I223" t="s">
        <v>474</v>
      </c>
      <c r="O223"/>
      <c r="AI223" t="s">
        <v>1542</v>
      </c>
      <c r="AO223" t="s">
        <v>1539</v>
      </c>
      <c r="AP223">
        <v>0</v>
      </c>
    </row>
    <row r="224" spans="1:42" ht="16.8" x14ac:dyDescent="0.25">
      <c r="A224" s="273">
        <v>119468</v>
      </c>
      <c r="B224" s="273" t="s">
        <v>2418</v>
      </c>
      <c r="C224" s="273" t="s">
        <v>113</v>
      </c>
      <c r="D224" s="273" t="s">
        <v>246</v>
      </c>
      <c r="E224" s="273"/>
      <c r="F224" s="273"/>
      <c r="G224" s="266"/>
      <c r="H224" s="266"/>
      <c r="I224" t="s">
        <v>474</v>
      </c>
      <c r="O224"/>
      <c r="AI224" t="s">
        <v>1542</v>
      </c>
      <c r="AO224" t="s">
        <v>1539</v>
      </c>
      <c r="AP224">
        <v>0</v>
      </c>
    </row>
    <row r="225" spans="1:42" ht="16.8" x14ac:dyDescent="0.25">
      <c r="A225" s="273">
        <v>119472</v>
      </c>
      <c r="B225" s="273" t="s">
        <v>2419</v>
      </c>
      <c r="C225" s="273" t="s">
        <v>96</v>
      </c>
      <c r="D225" s="273" t="s">
        <v>236</v>
      </c>
      <c r="E225" s="273"/>
      <c r="F225" s="273"/>
      <c r="G225" s="266"/>
      <c r="H225" s="266"/>
      <c r="I225" t="s">
        <v>474</v>
      </c>
      <c r="O225"/>
      <c r="AI225" t="s">
        <v>1542</v>
      </c>
      <c r="AO225" t="s">
        <v>1539</v>
      </c>
      <c r="AP225">
        <v>0</v>
      </c>
    </row>
    <row r="226" spans="1:42" ht="16.8" x14ac:dyDescent="0.25">
      <c r="A226" s="273">
        <v>119517</v>
      </c>
      <c r="B226" s="273" t="s">
        <v>2420</v>
      </c>
      <c r="C226" s="273" t="s">
        <v>781</v>
      </c>
      <c r="D226" s="273" t="s">
        <v>325</v>
      </c>
      <c r="E226" s="273"/>
      <c r="F226" s="273"/>
      <c r="G226" s="266"/>
      <c r="H226" s="266"/>
      <c r="I226" t="s">
        <v>474</v>
      </c>
      <c r="O226"/>
      <c r="AI226" t="s">
        <v>1542</v>
      </c>
      <c r="AO226" t="s">
        <v>1539</v>
      </c>
      <c r="AP226">
        <v>0</v>
      </c>
    </row>
    <row r="227" spans="1:42" ht="16.8" x14ac:dyDescent="0.25">
      <c r="A227" s="273">
        <v>119538</v>
      </c>
      <c r="B227" s="273" t="s">
        <v>2421</v>
      </c>
      <c r="C227" s="273" t="s">
        <v>576</v>
      </c>
      <c r="D227" s="273" t="s">
        <v>884</v>
      </c>
      <c r="E227" s="273"/>
      <c r="F227" s="273"/>
      <c r="G227" s="266"/>
      <c r="H227" s="266"/>
      <c r="I227" t="s">
        <v>474</v>
      </c>
      <c r="O227"/>
      <c r="AI227" t="s">
        <v>1542</v>
      </c>
      <c r="AO227" t="s">
        <v>1539</v>
      </c>
      <c r="AP227">
        <v>0</v>
      </c>
    </row>
    <row r="228" spans="1:42" ht="16.8" x14ac:dyDescent="0.25">
      <c r="A228" s="273">
        <v>119539</v>
      </c>
      <c r="B228" s="273" t="s">
        <v>2422</v>
      </c>
      <c r="C228" s="273" t="s">
        <v>523</v>
      </c>
      <c r="D228" s="273" t="s">
        <v>231</v>
      </c>
      <c r="E228" s="273"/>
      <c r="F228" s="273"/>
      <c r="G228" s="266"/>
      <c r="H228" s="266"/>
      <c r="I228" t="s">
        <v>474</v>
      </c>
      <c r="O228"/>
      <c r="AI228" t="s">
        <v>1542</v>
      </c>
      <c r="AO228" t="s">
        <v>1539</v>
      </c>
      <c r="AP228">
        <v>0</v>
      </c>
    </row>
    <row r="229" spans="1:42" ht="16.8" x14ac:dyDescent="0.25">
      <c r="A229" s="273">
        <v>119547</v>
      </c>
      <c r="B229" s="273" t="s">
        <v>3014</v>
      </c>
      <c r="C229" s="273" t="s">
        <v>90</v>
      </c>
      <c r="D229" s="273" t="s">
        <v>231</v>
      </c>
      <c r="E229" s="273"/>
      <c r="F229" s="273"/>
      <c r="G229" s="266"/>
      <c r="H229" s="266"/>
      <c r="I229" t="s">
        <v>474</v>
      </c>
      <c r="O229"/>
      <c r="AI229" t="s">
        <v>1543</v>
      </c>
      <c r="AO229" t="s">
        <v>1539</v>
      </c>
      <c r="AP229">
        <v>0</v>
      </c>
    </row>
    <row r="230" spans="1:42" ht="16.8" x14ac:dyDescent="0.25">
      <c r="A230" s="266">
        <v>119550</v>
      </c>
      <c r="B230" s="266" t="s">
        <v>1937</v>
      </c>
      <c r="C230" s="266" t="s">
        <v>102</v>
      </c>
      <c r="D230" s="266" t="s">
        <v>1938</v>
      </c>
      <c r="E230" s="266"/>
      <c r="F230" s="273"/>
      <c r="G230" s="266"/>
      <c r="H230" s="266"/>
      <c r="I230" t="s">
        <v>4246</v>
      </c>
      <c r="O230"/>
      <c r="AI230" t="s">
        <v>4246</v>
      </c>
      <c r="AO230" t="s">
        <v>1539</v>
      </c>
      <c r="AP230" t="s">
        <v>4243</v>
      </c>
    </row>
    <row r="231" spans="1:42" ht="16.8" x14ac:dyDescent="0.25">
      <c r="A231" s="273">
        <v>119555</v>
      </c>
      <c r="B231" s="273" t="s">
        <v>2423</v>
      </c>
      <c r="C231" s="273" t="s">
        <v>2424</v>
      </c>
      <c r="D231" s="273" t="s">
        <v>290</v>
      </c>
      <c r="E231" s="273"/>
      <c r="F231" s="273"/>
      <c r="G231" s="266"/>
      <c r="H231" s="266"/>
      <c r="I231" t="s">
        <v>474</v>
      </c>
      <c r="O231"/>
      <c r="AI231" t="s">
        <v>1542</v>
      </c>
      <c r="AO231" t="s">
        <v>1539</v>
      </c>
      <c r="AP231">
        <v>0</v>
      </c>
    </row>
    <row r="232" spans="1:42" ht="16.8" x14ac:dyDescent="0.25">
      <c r="A232" s="273">
        <v>119556</v>
      </c>
      <c r="B232" s="273" t="s">
        <v>3068</v>
      </c>
      <c r="C232" s="273" t="s">
        <v>745</v>
      </c>
      <c r="D232" s="273" t="s">
        <v>342</v>
      </c>
      <c r="E232" s="273"/>
      <c r="F232" s="273"/>
      <c r="G232" s="266"/>
      <c r="H232" s="266"/>
      <c r="I232" t="s">
        <v>474</v>
      </c>
      <c r="O232"/>
      <c r="AI232" t="s">
        <v>1547</v>
      </c>
      <c r="AO232" t="s">
        <v>1539</v>
      </c>
      <c r="AP232">
        <v>0</v>
      </c>
    </row>
    <row r="233" spans="1:42" ht="16.8" x14ac:dyDescent="0.25">
      <c r="A233" s="273">
        <v>119571</v>
      </c>
      <c r="B233" s="273" t="s">
        <v>2425</v>
      </c>
      <c r="C233" s="273" t="s">
        <v>72</v>
      </c>
      <c r="D233" s="273" t="s">
        <v>192</v>
      </c>
      <c r="E233" s="273"/>
      <c r="F233" s="273"/>
      <c r="G233" s="266"/>
      <c r="H233" s="266"/>
      <c r="I233" t="s">
        <v>474</v>
      </c>
      <c r="O233"/>
      <c r="AI233" t="s">
        <v>1542</v>
      </c>
      <c r="AO233" t="s">
        <v>1539</v>
      </c>
      <c r="AP233">
        <v>0</v>
      </c>
    </row>
    <row r="234" spans="1:42" ht="16.8" x14ac:dyDescent="0.25">
      <c r="A234" s="273">
        <v>119579</v>
      </c>
      <c r="B234" s="273" t="s">
        <v>2426</v>
      </c>
      <c r="C234" s="273" t="s">
        <v>463</v>
      </c>
      <c r="D234" s="273" t="s">
        <v>216</v>
      </c>
      <c r="E234" s="273"/>
      <c r="F234" s="273"/>
      <c r="G234" s="266"/>
      <c r="H234" s="266"/>
      <c r="I234" t="s">
        <v>474</v>
      </c>
      <c r="O234"/>
      <c r="AI234" t="s">
        <v>1542</v>
      </c>
      <c r="AO234" t="s">
        <v>1539</v>
      </c>
      <c r="AP234">
        <v>0</v>
      </c>
    </row>
    <row r="235" spans="1:42" ht="16.8" x14ac:dyDescent="0.25">
      <c r="A235" s="273">
        <v>119588</v>
      </c>
      <c r="B235" s="273" t="s">
        <v>3069</v>
      </c>
      <c r="C235" s="273" t="s">
        <v>70</v>
      </c>
      <c r="D235" s="273" t="s">
        <v>487</v>
      </c>
      <c r="E235" s="273"/>
      <c r="F235" s="273"/>
      <c r="G235" s="266"/>
      <c r="H235" s="266"/>
      <c r="I235" t="s">
        <v>474</v>
      </c>
      <c r="O235"/>
      <c r="AI235" t="s">
        <v>1547</v>
      </c>
      <c r="AO235" t="s">
        <v>1539</v>
      </c>
      <c r="AP235">
        <v>0</v>
      </c>
    </row>
    <row r="236" spans="1:42" ht="16.8" x14ac:dyDescent="0.25">
      <c r="A236" s="273">
        <v>119607</v>
      </c>
      <c r="B236" s="273" t="s">
        <v>3070</v>
      </c>
      <c r="C236" s="273" t="s">
        <v>514</v>
      </c>
      <c r="D236" s="273" t="s">
        <v>1148</v>
      </c>
      <c r="E236" s="273"/>
      <c r="F236" s="273"/>
      <c r="G236" s="266"/>
      <c r="H236" s="266"/>
      <c r="I236" t="s">
        <v>474</v>
      </c>
      <c r="O236"/>
      <c r="AI236" t="s">
        <v>1547</v>
      </c>
      <c r="AO236" t="s">
        <v>1539</v>
      </c>
      <c r="AP236">
        <v>0</v>
      </c>
    </row>
    <row r="237" spans="1:42" ht="16.8" x14ac:dyDescent="0.25">
      <c r="A237" s="273">
        <v>119610</v>
      </c>
      <c r="B237" s="273" t="s">
        <v>3015</v>
      </c>
      <c r="C237" s="273" t="s">
        <v>108</v>
      </c>
      <c r="D237" s="273" t="s">
        <v>872</v>
      </c>
      <c r="E237" s="273"/>
      <c r="F237" s="273"/>
      <c r="G237" s="266"/>
      <c r="H237" s="266"/>
      <c r="I237" t="s">
        <v>474</v>
      </c>
      <c r="O237"/>
      <c r="AI237" t="s">
        <v>1543</v>
      </c>
      <c r="AO237" t="s">
        <v>1539</v>
      </c>
      <c r="AP237">
        <v>0</v>
      </c>
    </row>
    <row r="238" spans="1:42" ht="16.8" x14ac:dyDescent="0.25">
      <c r="A238" s="266">
        <v>119611</v>
      </c>
      <c r="B238" s="266" t="s">
        <v>1900</v>
      </c>
      <c r="C238" s="266" t="s">
        <v>429</v>
      </c>
      <c r="D238" s="266"/>
      <c r="E238" s="266"/>
      <c r="F238" s="273"/>
      <c r="G238" s="266"/>
      <c r="H238" s="266"/>
      <c r="I238" t="s">
        <v>1224</v>
      </c>
      <c r="O238"/>
      <c r="AI238">
        <v>0</v>
      </c>
      <c r="AP238" t="s">
        <v>4243</v>
      </c>
    </row>
    <row r="239" spans="1:42" ht="16.8" x14ac:dyDescent="0.25">
      <c r="A239" s="273">
        <v>119612</v>
      </c>
      <c r="B239" s="273" t="s">
        <v>2428</v>
      </c>
      <c r="C239" s="273" t="s">
        <v>172</v>
      </c>
      <c r="D239" s="273" t="s">
        <v>216</v>
      </c>
      <c r="E239" s="273"/>
      <c r="F239" s="273"/>
      <c r="G239" s="266"/>
      <c r="H239" s="266"/>
      <c r="I239" t="s">
        <v>474</v>
      </c>
      <c r="O239"/>
      <c r="AI239" t="s">
        <v>1542</v>
      </c>
      <c r="AO239" t="s">
        <v>1539</v>
      </c>
      <c r="AP239">
        <v>0</v>
      </c>
    </row>
    <row r="240" spans="1:42" ht="16.8" x14ac:dyDescent="0.25">
      <c r="A240" s="273">
        <v>119617</v>
      </c>
      <c r="B240" s="273" t="s">
        <v>3016</v>
      </c>
      <c r="C240" s="273" t="s">
        <v>107</v>
      </c>
      <c r="D240" s="273" t="s">
        <v>187</v>
      </c>
      <c r="E240" s="273"/>
      <c r="F240" s="273"/>
      <c r="G240" s="266"/>
      <c r="H240" s="266"/>
      <c r="I240" t="s">
        <v>474</v>
      </c>
      <c r="O240"/>
      <c r="AI240" t="s">
        <v>1543</v>
      </c>
      <c r="AO240" t="s">
        <v>1539</v>
      </c>
      <c r="AP240">
        <v>0</v>
      </c>
    </row>
    <row r="241" spans="1:42" x14ac:dyDescent="0.25">
      <c r="A241">
        <v>119665</v>
      </c>
      <c r="B241" t="s">
        <v>1335</v>
      </c>
      <c r="C241" t="s">
        <v>89</v>
      </c>
      <c r="D241" t="s">
        <v>605</v>
      </c>
      <c r="E241" t="s">
        <v>1234</v>
      </c>
      <c r="F241" s="230">
        <v>35243</v>
      </c>
      <c r="G241" t="s">
        <v>1526</v>
      </c>
      <c r="H241" t="s">
        <v>382</v>
      </c>
      <c r="I241" t="s">
        <v>474</v>
      </c>
      <c r="K241" t="s">
        <v>1471</v>
      </c>
      <c r="L241">
        <v>2016</v>
      </c>
      <c r="M241" t="s">
        <v>368</v>
      </c>
      <c r="N241" t="s">
        <v>368</v>
      </c>
      <c r="O241"/>
      <c r="AG241" t="s">
        <v>1543</v>
      </c>
      <c r="AI241" t="s">
        <v>1543</v>
      </c>
      <c r="AP241">
        <v>0</v>
      </c>
    </row>
    <row r="242" spans="1:42" ht="16.8" x14ac:dyDescent="0.25">
      <c r="A242" s="273">
        <v>119670</v>
      </c>
      <c r="B242" s="273" t="s">
        <v>2429</v>
      </c>
      <c r="C242" s="273" t="s">
        <v>2430</v>
      </c>
      <c r="D242" s="273" t="s">
        <v>806</v>
      </c>
      <c r="E242" s="273"/>
      <c r="F242" s="273"/>
      <c r="G242" s="266"/>
      <c r="H242" s="266"/>
      <c r="I242" t="s">
        <v>474</v>
      </c>
      <c r="O242"/>
      <c r="AI242" t="s">
        <v>1542</v>
      </c>
      <c r="AO242" t="s">
        <v>1539</v>
      </c>
      <c r="AP242">
        <v>0</v>
      </c>
    </row>
    <row r="243" spans="1:42" ht="16.8" x14ac:dyDescent="0.25">
      <c r="A243" s="273">
        <v>119696</v>
      </c>
      <c r="B243" s="273" t="s">
        <v>3017</v>
      </c>
      <c r="C243" s="273" t="s">
        <v>436</v>
      </c>
      <c r="D243" s="273" t="s">
        <v>252</v>
      </c>
      <c r="E243" s="273"/>
      <c r="F243" s="273"/>
      <c r="G243" s="266"/>
      <c r="H243" s="266"/>
      <c r="I243" t="s">
        <v>474</v>
      </c>
      <c r="O243"/>
      <c r="AI243" t="s">
        <v>1543</v>
      </c>
      <c r="AO243" t="s">
        <v>1539</v>
      </c>
      <c r="AP243">
        <v>0</v>
      </c>
    </row>
    <row r="244" spans="1:42" ht="16.8" x14ac:dyDescent="0.25">
      <c r="A244" s="273">
        <v>119724</v>
      </c>
      <c r="B244" s="273" t="s">
        <v>3071</v>
      </c>
      <c r="C244" s="273" t="s">
        <v>105</v>
      </c>
      <c r="D244" s="273" t="s">
        <v>864</v>
      </c>
      <c r="E244" s="273"/>
      <c r="F244" s="273"/>
      <c r="G244" s="266"/>
      <c r="H244" s="266"/>
      <c r="I244" t="s">
        <v>474</v>
      </c>
      <c r="O244"/>
      <c r="AI244" t="s">
        <v>1547</v>
      </c>
      <c r="AO244" t="s">
        <v>1539</v>
      </c>
      <c r="AP244">
        <v>0</v>
      </c>
    </row>
    <row r="245" spans="1:42" ht="16.8" x14ac:dyDescent="0.25">
      <c r="A245" s="266">
        <v>119754</v>
      </c>
      <c r="B245" s="266" t="s">
        <v>1939</v>
      </c>
      <c r="C245" s="266" t="s">
        <v>1940</v>
      </c>
      <c r="D245" s="266" t="s">
        <v>884</v>
      </c>
      <c r="E245" s="266"/>
      <c r="F245" s="273"/>
      <c r="G245" s="266"/>
      <c r="H245" s="266"/>
      <c r="I245" t="s">
        <v>4246</v>
      </c>
      <c r="O245"/>
      <c r="AI245" t="s">
        <v>4246</v>
      </c>
      <c r="AO245" t="s">
        <v>1539</v>
      </c>
      <c r="AP245" t="s">
        <v>4243</v>
      </c>
    </row>
    <row r="246" spans="1:42" ht="16.8" x14ac:dyDescent="0.25">
      <c r="A246" s="273">
        <v>119764</v>
      </c>
      <c r="B246" s="273" t="s">
        <v>2431</v>
      </c>
      <c r="C246" s="273" t="s">
        <v>66</v>
      </c>
      <c r="D246" s="273" t="s">
        <v>306</v>
      </c>
      <c r="E246" s="273"/>
      <c r="F246" s="273"/>
      <c r="G246" s="266"/>
      <c r="H246" s="266"/>
      <c r="I246" t="s">
        <v>474</v>
      </c>
      <c r="O246"/>
      <c r="AI246" t="s">
        <v>1542</v>
      </c>
      <c r="AO246" t="s">
        <v>1539</v>
      </c>
      <c r="AP246">
        <v>0</v>
      </c>
    </row>
    <row r="247" spans="1:42" ht="16.8" x14ac:dyDescent="0.25">
      <c r="A247" s="273">
        <v>119782</v>
      </c>
      <c r="B247" s="273" t="s">
        <v>2432</v>
      </c>
      <c r="C247" s="273" t="s">
        <v>63</v>
      </c>
      <c r="D247" s="273" t="s">
        <v>236</v>
      </c>
      <c r="E247" s="273"/>
      <c r="F247" s="273"/>
      <c r="G247" s="266"/>
      <c r="H247" s="266"/>
      <c r="I247" t="s">
        <v>474</v>
      </c>
      <c r="O247"/>
      <c r="AI247" t="s">
        <v>1542</v>
      </c>
      <c r="AO247" t="s">
        <v>1539</v>
      </c>
      <c r="AP247">
        <v>0</v>
      </c>
    </row>
    <row r="248" spans="1:42" ht="16.8" x14ac:dyDescent="0.25">
      <c r="A248" s="273">
        <v>119784</v>
      </c>
      <c r="B248" s="273" t="s">
        <v>2433</v>
      </c>
      <c r="C248" s="273" t="s">
        <v>66</v>
      </c>
      <c r="D248" s="273" t="s">
        <v>424</v>
      </c>
      <c r="E248" s="273"/>
      <c r="F248" s="273"/>
      <c r="G248" s="266"/>
      <c r="H248" s="266"/>
      <c r="I248" t="s">
        <v>474</v>
      </c>
      <c r="O248"/>
      <c r="AI248" t="s">
        <v>1542</v>
      </c>
      <c r="AO248" t="s">
        <v>1539</v>
      </c>
      <c r="AP248">
        <v>0</v>
      </c>
    </row>
    <row r="249" spans="1:42" ht="16.8" x14ac:dyDescent="0.25">
      <c r="A249" s="273">
        <v>119790</v>
      </c>
      <c r="B249" s="273" t="s">
        <v>2434</v>
      </c>
      <c r="C249" s="273" t="s">
        <v>418</v>
      </c>
      <c r="D249" s="273" t="s">
        <v>281</v>
      </c>
      <c r="E249" s="273"/>
      <c r="F249" s="273"/>
      <c r="G249" s="266"/>
      <c r="H249" s="266"/>
      <c r="I249" t="s">
        <v>474</v>
      </c>
      <c r="O249"/>
      <c r="AI249" t="s">
        <v>1542</v>
      </c>
      <c r="AO249" t="s">
        <v>1539</v>
      </c>
      <c r="AP249">
        <v>0</v>
      </c>
    </row>
    <row r="250" spans="1:42" ht="16.8" x14ac:dyDescent="0.25">
      <c r="A250" s="273">
        <v>119807</v>
      </c>
      <c r="B250" s="273" t="s">
        <v>2435</v>
      </c>
      <c r="C250" s="273" t="s">
        <v>184</v>
      </c>
      <c r="D250" s="273" t="s">
        <v>2436</v>
      </c>
      <c r="E250" s="273"/>
      <c r="F250" s="273"/>
      <c r="G250" s="266"/>
      <c r="H250" s="266"/>
      <c r="I250" t="s">
        <v>474</v>
      </c>
      <c r="O250"/>
      <c r="AI250" t="s">
        <v>1542</v>
      </c>
      <c r="AO250" t="s">
        <v>1539</v>
      </c>
      <c r="AP250">
        <v>0</v>
      </c>
    </row>
    <row r="251" spans="1:42" ht="16.8" x14ac:dyDescent="0.25">
      <c r="A251" s="273">
        <v>119811</v>
      </c>
      <c r="B251" s="273" t="s">
        <v>2437</v>
      </c>
      <c r="C251" s="273" t="s">
        <v>82</v>
      </c>
      <c r="D251" s="273" t="s">
        <v>263</v>
      </c>
      <c r="E251" s="273"/>
      <c r="F251" s="273"/>
      <c r="G251" s="266"/>
      <c r="H251" s="266"/>
      <c r="I251" t="s">
        <v>474</v>
      </c>
      <c r="O251"/>
      <c r="AI251" t="s">
        <v>1542</v>
      </c>
      <c r="AO251" t="s">
        <v>1539</v>
      </c>
      <c r="AP251">
        <v>0</v>
      </c>
    </row>
    <row r="252" spans="1:42" ht="16.8" x14ac:dyDescent="0.25">
      <c r="A252" s="273">
        <v>119816</v>
      </c>
      <c r="B252" s="273" t="s">
        <v>2438</v>
      </c>
      <c r="C252" s="273" t="s">
        <v>540</v>
      </c>
      <c r="D252" s="273" t="s">
        <v>218</v>
      </c>
      <c r="E252" s="273"/>
      <c r="F252" s="273"/>
      <c r="G252" s="266"/>
      <c r="H252" s="266"/>
      <c r="I252" t="s">
        <v>474</v>
      </c>
      <c r="O252"/>
      <c r="AI252" t="s">
        <v>1542</v>
      </c>
      <c r="AO252" t="s">
        <v>1539</v>
      </c>
      <c r="AP252">
        <v>0</v>
      </c>
    </row>
    <row r="253" spans="1:42" ht="16.8" x14ac:dyDescent="0.25">
      <c r="A253" s="273">
        <v>119852</v>
      </c>
      <c r="B253" s="273" t="s">
        <v>2439</v>
      </c>
      <c r="C253" s="273" t="s">
        <v>2440</v>
      </c>
      <c r="D253" s="273" t="s">
        <v>218</v>
      </c>
      <c r="E253" s="273"/>
      <c r="F253" s="273"/>
      <c r="G253" s="266"/>
      <c r="H253" s="266"/>
      <c r="I253" t="s">
        <v>474</v>
      </c>
      <c r="O253"/>
      <c r="AI253" t="s">
        <v>1542</v>
      </c>
      <c r="AO253" t="s">
        <v>1539</v>
      </c>
      <c r="AP253">
        <v>0</v>
      </c>
    </row>
    <row r="254" spans="1:42" ht="16.8" x14ac:dyDescent="0.25">
      <c r="A254" s="266">
        <v>119864</v>
      </c>
      <c r="B254" s="266" t="s">
        <v>1941</v>
      </c>
      <c r="C254" s="266" t="s">
        <v>131</v>
      </c>
      <c r="D254" s="266" t="s">
        <v>243</v>
      </c>
      <c r="E254" s="266"/>
      <c r="F254" s="273"/>
      <c r="G254" s="266"/>
      <c r="H254" s="266"/>
      <c r="I254" t="s">
        <v>4246</v>
      </c>
      <c r="O254"/>
      <c r="AI254" t="s">
        <v>4246</v>
      </c>
      <c r="AO254" t="s">
        <v>1539</v>
      </c>
      <c r="AP254" t="s">
        <v>4243</v>
      </c>
    </row>
    <row r="255" spans="1:42" ht="16.8" x14ac:dyDescent="0.25">
      <c r="A255" s="273">
        <v>119870</v>
      </c>
      <c r="B255" s="273" t="s">
        <v>2441</v>
      </c>
      <c r="C255" s="273" t="s">
        <v>69</v>
      </c>
      <c r="D255" s="273" t="s">
        <v>235</v>
      </c>
      <c r="E255" s="273"/>
      <c r="F255" s="273"/>
      <c r="G255" s="266"/>
      <c r="H255" s="266"/>
      <c r="I255" t="s">
        <v>474</v>
      </c>
      <c r="O255"/>
      <c r="AI255" t="s">
        <v>1542</v>
      </c>
      <c r="AO255" t="s">
        <v>1539</v>
      </c>
      <c r="AP255">
        <v>0</v>
      </c>
    </row>
    <row r="256" spans="1:42" ht="16.8" x14ac:dyDescent="0.25">
      <c r="A256" s="273">
        <v>119876</v>
      </c>
      <c r="B256" s="273" t="s">
        <v>2442</v>
      </c>
      <c r="C256" s="273" t="s">
        <v>66</v>
      </c>
      <c r="D256" s="273" t="s">
        <v>299</v>
      </c>
      <c r="E256" s="273"/>
      <c r="F256" s="273"/>
      <c r="G256" s="266"/>
      <c r="H256" s="266"/>
      <c r="I256" t="s">
        <v>474</v>
      </c>
      <c r="O256"/>
      <c r="AI256" t="s">
        <v>1542</v>
      </c>
      <c r="AO256" t="s">
        <v>1539</v>
      </c>
      <c r="AP256">
        <v>0</v>
      </c>
    </row>
    <row r="257" spans="1:42" ht="16.8" x14ac:dyDescent="0.25">
      <c r="A257" s="273">
        <v>119907</v>
      </c>
      <c r="B257" s="273" t="s">
        <v>2445</v>
      </c>
      <c r="C257" s="273" t="s">
        <v>754</v>
      </c>
      <c r="D257" s="273" t="s">
        <v>216</v>
      </c>
      <c r="E257" s="273"/>
      <c r="F257" s="273"/>
      <c r="G257" s="266"/>
      <c r="H257" s="266"/>
      <c r="I257" t="s">
        <v>474</v>
      </c>
      <c r="O257"/>
      <c r="AI257" t="s">
        <v>1542</v>
      </c>
      <c r="AO257" t="s">
        <v>1539</v>
      </c>
      <c r="AP257">
        <v>0</v>
      </c>
    </row>
    <row r="258" spans="1:42" ht="16.8" x14ac:dyDescent="0.25">
      <c r="A258" s="266">
        <v>119935</v>
      </c>
      <c r="B258" s="266" t="s">
        <v>1901</v>
      </c>
      <c r="C258" s="266" t="s">
        <v>86</v>
      </c>
      <c r="D258" s="266"/>
      <c r="E258" s="266"/>
      <c r="F258" s="273"/>
      <c r="G258" s="266"/>
      <c r="H258" s="266"/>
      <c r="I258" t="s">
        <v>4246</v>
      </c>
      <c r="O258"/>
      <c r="AI258" t="s">
        <v>4246</v>
      </c>
      <c r="AO258" t="s">
        <v>1539</v>
      </c>
      <c r="AP258" t="s">
        <v>4243</v>
      </c>
    </row>
    <row r="259" spans="1:42" ht="16.8" x14ac:dyDescent="0.25">
      <c r="A259" s="273">
        <v>119939</v>
      </c>
      <c r="B259" s="273" t="s">
        <v>2446</v>
      </c>
      <c r="C259" s="273" t="s">
        <v>85</v>
      </c>
      <c r="D259" s="273">
        <v>0</v>
      </c>
      <c r="E259" s="273"/>
      <c r="F259" s="273"/>
      <c r="G259" s="266"/>
      <c r="H259" s="266"/>
      <c r="I259" t="s">
        <v>474</v>
      </c>
      <c r="O259"/>
      <c r="AI259" t="s">
        <v>1542</v>
      </c>
      <c r="AO259" t="s">
        <v>1539</v>
      </c>
      <c r="AP259">
        <v>0</v>
      </c>
    </row>
    <row r="260" spans="1:42" ht="16.8" x14ac:dyDescent="0.25">
      <c r="A260" s="273">
        <v>119960</v>
      </c>
      <c r="B260" s="273" t="s">
        <v>2447</v>
      </c>
      <c r="C260" s="273" t="s">
        <v>118</v>
      </c>
      <c r="D260" s="273" t="s">
        <v>883</v>
      </c>
      <c r="E260" s="273"/>
      <c r="F260" s="273"/>
      <c r="G260" s="266"/>
      <c r="H260" s="266"/>
      <c r="I260" t="s">
        <v>474</v>
      </c>
      <c r="O260"/>
      <c r="AI260" t="s">
        <v>1542</v>
      </c>
      <c r="AO260" t="s">
        <v>1539</v>
      </c>
      <c r="AP260">
        <v>0</v>
      </c>
    </row>
    <row r="261" spans="1:42" ht="16.8" x14ac:dyDescent="0.25">
      <c r="A261" s="273">
        <v>119964</v>
      </c>
      <c r="B261" s="273" t="s">
        <v>2319</v>
      </c>
      <c r="C261" s="273" t="s">
        <v>185</v>
      </c>
      <c r="D261" s="273" t="s">
        <v>271</v>
      </c>
      <c r="E261" s="273"/>
      <c r="F261" s="273"/>
      <c r="G261" s="266"/>
      <c r="H261" s="266"/>
      <c r="I261" t="s">
        <v>474</v>
      </c>
      <c r="O261"/>
      <c r="AI261" t="s">
        <v>1542</v>
      </c>
      <c r="AO261" t="s">
        <v>1539</v>
      </c>
      <c r="AP261">
        <v>0</v>
      </c>
    </row>
    <row r="262" spans="1:42" ht="16.8" x14ac:dyDescent="0.25">
      <c r="A262" s="273">
        <v>119972</v>
      </c>
      <c r="B262" s="273" t="s">
        <v>2448</v>
      </c>
      <c r="C262" s="273" t="s">
        <v>130</v>
      </c>
      <c r="D262" s="273" t="s">
        <v>2449</v>
      </c>
      <c r="E262" s="273"/>
      <c r="F262" s="273"/>
      <c r="G262" s="266"/>
      <c r="H262" s="266"/>
      <c r="I262" t="s">
        <v>474</v>
      </c>
      <c r="O262"/>
      <c r="AI262" t="s">
        <v>1542</v>
      </c>
      <c r="AO262" t="s">
        <v>1539</v>
      </c>
      <c r="AP262">
        <v>0</v>
      </c>
    </row>
    <row r="263" spans="1:42" ht="16.8" x14ac:dyDescent="0.25">
      <c r="A263" s="273">
        <v>119984</v>
      </c>
      <c r="B263" s="273" t="s">
        <v>1415</v>
      </c>
      <c r="C263" s="273" t="s">
        <v>485</v>
      </c>
      <c r="D263" s="273" t="s">
        <v>224</v>
      </c>
      <c r="E263" s="273"/>
      <c r="F263" s="273"/>
      <c r="G263" s="266"/>
      <c r="H263" s="266"/>
      <c r="I263" t="s">
        <v>474</v>
      </c>
      <c r="O263"/>
      <c r="AI263" t="s">
        <v>1542</v>
      </c>
      <c r="AO263" t="s">
        <v>1539</v>
      </c>
      <c r="AP263">
        <v>0</v>
      </c>
    </row>
    <row r="264" spans="1:42" ht="16.8" x14ac:dyDescent="0.25">
      <c r="A264" s="266">
        <v>120002</v>
      </c>
      <c r="B264" s="266" t="s">
        <v>1902</v>
      </c>
      <c r="C264" s="266" t="s">
        <v>1903</v>
      </c>
      <c r="D264" s="266"/>
      <c r="E264" s="266"/>
      <c r="F264" s="273"/>
      <c r="G264" s="266"/>
      <c r="H264" s="266"/>
      <c r="I264" t="s">
        <v>4246</v>
      </c>
      <c r="O264"/>
      <c r="AI264" t="s">
        <v>4246</v>
      </c>
      <c r="AP264" t="s">
        <v>4243</v>
      </c>
    </row>
    <row r="265" spans="1:42" ht="16.8" x14ac:dyDescent="0.25">
      <c r="A265" s="273">
        <v>120009</v>
      </c>
      <c r="B265" s="273" t="s">
        <v>2450</v>
      </c>
      <c r="C265" s="273" t="s">
        <v>116</v>
      </c>
      <c r="D265" s="273" t="s">
        <v>462</v>
      </c>
      <c r="E265" s="273"/>
      <c r="F265" s="273"/>
      <c r="G265" s="266"/>
      <c r="H265" s="266"/>
      <c r="I265" t="s">
        <v>474</v>
      </c>
      <c r="O265"/>
      <c r="AI265" t="s">
        <v>1542</v>
      </c>
      <c r="AO265" t="s">
        <v>1539</v>
      </c>
      <c r="AP265">
        <v>0</v>
      </c>
    </row>
    <row r="266" spans="1:42" ht="16.8" x14ac:dyDescent="0.25">
      <c r="A266" s="273">
        <v>120019</v>
      </c>
      <c r="B266" s="273" t="s">
        <v>3072</v>
      </c>
      <c r="C266" s="273" t="s">
        <v>90</v>
      </c>
      <c r="D266" s="273" t="s">
        <v>551</v>
      </c>
      <c r="E266" s="273"/>
      <c r="F266" s="273"/>
      <c r="G266" s="266"/>
      <c r="H266" s="266"/>
      <c r="I266" t="s">
        <v>474</v>
      </c>
      <c r="O266"/>
      <c r="AI266" t="s">
        <v>1547</v>
      </c>
      <c r="AO266" t="s">
        <v>1539</v>
      </c>
      <c r="AP266">
        <v>0</v>
      </c>
    </row>
    <row r="267" spans="1:42" ht="16.8" x14ac:dyDescent="0.25">
      <c r="A267" s="266">
        <v>120022</v>
      </c>
      <c r="B267" s="266" t="s">
        <v>1942</v>
      </c>
      <c r="C267" s="266" t="s">
        <v>1940</v>
      </c>
      <c r="D267" s="266" t="s">
        <v>884</v>
      </c>
      <c r="E267" s="266"/>
      <c r="F267" s="273"/>
      <c r="G267" s="266"/>
      <c r="H267" s="266"/>
      <c r="I267" t="s">
        <v>4246</v>
      </c>
      <c r="O267"/>
      <c r="AI267" t="s">
        <v>4246</v>
      </c>
      <c r="AO267" t="s">
        <v>1539</v>
      </c>
      <c r="AP267" t="s">
        <v>4243</v>
      </c>
    </row>
    <row r="268" spans="1:42" ht="16.8" x14ac:dyDescent="0.25">
      <c r="A268" s="273">
        <v>120024</v>
      </c>
      <c r="B268" s="273" t="s">
        <v>2451</v>
      </c>
      <c r="C268" s="273" t="s">
        <v>175</v>
      </c>
      <c r="D268" s="273" t="s">
        <v>219</v>
      </c>
      <c r="E268" s="273"/>
      <c r="F268" s="273"/>
      <c r="G268" s="266"/>
      <c r="H268" s="266"/>
      <c r="I268" t="s">
        <v>474</v>
      </c>
      <c r="O268"/>
      <c r="AI268" t="s">
        <v>1542</v>
      </c>
      <c r="AO268" t="s">
        <v>1539</v>
      </c>
      <c r="AP268">
        <v>0</v>
      </c>
    </row>
    <row r="269" spans="1:42" ht="16.8" x14ac:dyDescent="0.25">
      <c r="A269" s="273">
        <v>120027</v>
      </c>
      <c r="B269" s="273" t="s">
        <v>2452</v>
      </c>
      <c r="C269" s="273" t="s">
        <v>102</v>
      </c>
      <c r="D269" s="273" t="s">
        <v>324</v>
      </c>
      <c r="E269" s="273"/>
      <c r="F269" s="273"/>
      <c r="G269" s="266"/>
      <c r="H269" s="266"/>
      <c r="I269" t="s">
        <v>474</v>
      </c>
      <c r="O269"/>
      <c r="AI269" t="s">
        <v>1542</v>
      </c>
      <c r="AO269" t="s">
        <v>1539</v>
      </c>
      <c r="AP269">
        <v>0</v>
      </c>
    </row>
    <row r="270" spans="1:42" ht="16.8" x14ac:dyDescent="0.25">
      <c r="A270" s="273">
        <v>120043</v>
      </c>
      <c r="B270" s="273" t="s">
        <v>2453</v>
      </c>
      <c r="C270" s="273" t="s">
        <v>94</v>
      </c>
      <c r="D270" s="273" t="s">
        <v>283</v>
      </c>
      <c r="E270" s="273"/>
      <c r="F270" s="273"/>
      <c r="G270" s="266"/>
      <c r="H270" s="266"/>
      <c r="I270" t="s">
        <v>474</v>
      </c>
      <c r="O270"/>
      <c r="AI270" t="s">
        <v>1542</v>
      </c>
      <c r="AO270" t="s">
        <v>1539</v>
      </c>
      <c r="AP270">
        <v>0</v>
      </c>
    </row>
    <row r="271" spans="1:42" ht="16.8" x14ac:dyDescent="0.25">
      <c r="A271" s="273">
        <v>120060</v>
      </c>
      <c r="B271" s="273" t="s">
        <v>2454</v>
      </c>
      <c r="C271" s="273" t="s">
        <v>63</v>
      </c>
      <c r="D271" s="273" t="s">
        <v>305</v>
      </c>
      <c r="E271" s="273"/>
      <c r="F271" s="273"/>
      <c r="G271" s="266"/>
      <c r="H271" s="266"/>
      <c r="I271" t="s">
        <v>474</v>
      </c>
      <c r="O271"/>
      <c r="AI271" t="s">
        <v>1542</v>
      </c>
      <c r="AO271" t="s">
        <v>1539</v>
      </c>
      <c r="AP271">
        <v>0</v>
      </c>
    </row>
    <row r="272" spans="1:42" ht="16.8" x14ac:dyDescent="0.25">
      <c r="A272" s="273">
        <v>120079</v>
      </c>
      <c r="B272" s="273" t="s">
        <v>2455</v>
      </c>
      <c r="C272" s="273" t="s">
        <v>179</v>
      </c>
      <c r="D272" s="273" t="s">
        <v>231</v>
      </c>
      <c r="E272" s="273"/>
      <c r="F272" s="273"/>
      <c r="G272" s="266"/>
      <c r="H272" s="266"/>
      <c r="I272" t="s">
        <v>474</v>
      </c>
      <c r="O272"/>
      <c r="AI272" t="s">
        <v>1542</v>
      </c>
      <c r="AO272" t="s">
        <v>1539</v>
      </c>
      <c r="AP272">
        <v>0</v>
      </c>
    </row>
    <row r="273" spans="1:42" ht="16.8" x14ac:dyDescent="0.25">
      <c r="A273" s="273">
        <v>120081</v>
      </c>
      <c r="B273" s="273" t="s">
        <v>2456</v>
      </c>
      <c r="C273" s="273" t="s">
        <v>69</v>
      </c>
      <c r="D273" s="273" t="s">
        <v>520</v>
      </c>
      <c r="E273" s="273"/>
      <c r="F273" s="273"/>
      <c r="G273" s="266"/>
      <c r="H273" s="266"/>
      <c r="I273" t="s">
        <v>474</v>
      </c>
      <c r="O273"/>
      <c r="AI273" t="s">
        <v>1542</v>
      </c>
      <c r="AO273" t="s">
        <v>1539</v>
      </c>
      <c r="AP273">
        <v>0</v>
      </c>
    </row>
    <row r="274" spans="1:42" ht="16.8" x14ac:dyDescent="0.25">
      <c r="A274" s="273">
        <v>120101</v>
      </c>
      <c r="B274" s="273" t="s">
        <v>2457</v>
      </c>
      <c r="C274" s="273" t="s">
        <v>196</v>
      </c>
      <c r="D274" s="273" t="s">
        <v>2458</v>
      </c>
      <c r="E274" s="273"/>
      <c r="F274" s="273"/>
      <c r="G274" s="266"/>
      <c r="H274" s="266"/>
      <c r="I274" t="s">
        <v>474</v>
      </c>
      <c r="O274"/>
      <c r="AI274" t="s">
        <v>1542</v>
      </c>
      <c r="AO274" t="s">
        <v>1539</v>
      </c>
      <c r="AP274">
        <v>0</v>
      </c>
    </row>
    <row r="275" spans="1:42" ht="16.8" x14ac:dyDescent="0.25">
      <c r="A275" s="273">
        <v>120108</v>
      </c>
      <c r="B275" s="273" t="s">
        <v>2459</v>
      </c>
      <c r="C275" s="273" t="s">
        <v>150</v>
      </c>
      <c r="D275" s="273" t="s">
        <v>301</v>
      </c>
      <c r="E275" s="273"/>
      <c r="F275" s="273"/>
      <c r="G275" s="266"/>
      <c r="H275" s="266"/>
      <c r="I275" t="s">
        <v>474</v>
      </c>
      <c r="O275"/>
      <c r="AI275" t="s">
        <v>1542</v>
      </c>
      <c r="AO275" t="s">
        <v>1539</v>
      </c>
      <c r="AP275">
        <v>0</v>
      </c>
    </row>
    <row r="276" spans="1:42" ht="16.8" x14ac:dyDescent="0.25">
      <c r="A276" s="266">
        <v>120110</v>
      </c>
      <c r="B276" s="266" t="s">
        <v>1904</v>
      </c>
      <c r="C276" s="266" t="s">
        <v>63</v>
      </c>
      <c r="D276" s="266"/>
      <c r="E276" s="266"/>
      <c r="F276" s="273"/>
      <c r="G276" s="266"/>
      <c r="H276" s="266"/>
      <c r="I276" t="s">
        <v>4246</v>
      </c>
      <c r="O276"/>
      <c r="AI276" t="s">
        <v>4246</v>
      </c>
      <c r="AO276" t="s">
        <v>1539</v>
      </c>
      <c r="AP276" t="s">
        <v>4243</v>
      </c>
    </row>
    <row r="277" spans="1:42" ht="16.8" x14ac:dyDescent="0.25">
      <c r="A277" s="273">
        <v>120116</v>
      </c>
      <c r="B277" s="273" t="s">
        <v>2460</v>
      </c>
      <c r="C277" s="273" t="s">
        <v>457</v>
      </c>
      <c r="D277" s="273" t="s">
        <v>437</v>
      </c>
      <c r="E277" s="273"/>
      <c r="F277" s="273"/>
      <c r="G277" s="266"/>
      <c r="H277" s="266"/>
      <c r="I277" t="s">
        <v>474</v>
      </c>
      <c r="O277"/>
      <c r="AI277" t="s">
        <v>1542</v>
      </c>
      <c r="AO277" t="s">
        <v>1539</v>
      </c>
      <c r="AP277">
        <v>0</v>
      </c>
    </row>
    <row r="278" spans="1:42" ht="16.8" x14ac:dyDescent="0.25">
      <c r="A278" s="273">
        <v>120131</v>
      </c>
      <c r="B278" s="273" t="s">
        <v>2461</v>
      </c>
      <c r="C278" s="273" t="s">
        <v>69</v>
      </c>
      <c r="D278" s="273" t="s">
        <v>252</v>
      </c>
      <c r="E278" s="273"/>
      <c r="F278" s="273"/>
      <c r="G278" s="266"/>
      <c r="H278" s="266"/>
      <c r="I278" t="s">
        <v>474</v>
      </c>
      <c r="O278"/>
      <c r="AI278" t="s">
        <v>1542</v>
      </c>
      <c r="AO278" t="s">
        <v>1539</v>
      </c>
      <c r="AP278">
        <v>0</v>
      </c>
    </row>
    <row r="279" spans="1:42" ht="16.8" x14ac:dyDescent="0.25">
      <c r="A279" s="273">
        <v>120133</v>
      </c>
      <c r="B279" s="273" t="s">
        <v>2462</v>
      </c>
      <c r="C279" s="273" t="s">
        <v>63</v>
      </c>
      <c r="D279" s="273" t="s">
        <v>567</v>
      </c>
      <c r="E279" s="273"/>
      <c r="F279" s="273"/>
      <c r="G279" s="266"/>
      <c r="H279" s="266"/>
      <c r="I279" t="s">
        <v>474</v>
      </c>
      <c r="O279"/>
      <c r="AI279" t="s">
        <v>1542</v>
      </c>
      <c r="AO279" t="s">
        <v>1539</v>
      </c>
      <c r="AP279">
        <v>0</v>
      </c>
    </row>
    <row r="280" spans="1:42" ht="16.8" x14ac:dyDescent="0.25">
      <c r="A280" s="273">
        <v>120153</v>
      </c>
      <c r="B280" s="273" t="s">
        <v>2259</v>
      </c>
      <c r="C280" s="273" t="s">
        <v>116</v>
      </c>
      <c r="D280" s="273" t="s">
        <v>2427</v>
      </c>
      <c r="E280" s="273"/>
      <c r="F280" s="273"/>
      <c r="G280" s="266"/>
      <c r="H280" s="266"/>
      <c r="I280" t="s">
        <v>474</v>
      </c>
      <c r="O280"/>
      <c r="AI280" t="s">
        <v>1542</v>
      </c>
      <c r="AO280" t="s">
        <v>1539</v>
      </c>
      <c r="AP280">
        <v>0</v>
      </c>
    </row>
    <row r="281" spans="1:42" ht="16.8" x14ac:dyDescent="0.25">
      <c r="A281" s="273">
        <v>120162</v>
      </c>
      <c r="B281" s="273" t="s">
        <v>2463</v>
      </c>
      <c r="C281" s="273" t="s">
        <v>102</v>
      </c>
      <c r="D281" s="273" t="s">
        <v>275</v>
      </c>
      <c r="E281" s="273"/>
      <c r="F281" s="273"/>
      <c r="G281" s="266"/>
      <c r="H281" s="266"/>
      <c r="I281" t="s">
        <v>474</v>
      </c>
      <c r="O281"/>
      <c r="AI281" t="s">
        <v>1542</v>
      </c>
      <c r="AO281" t="s">
        <v>1539</v>
      </c>
      <c r="AP281">
        <v>0</v>
      </c>
    </row>
    <row r="282" spans="1:42" ht="16.8" x14ac:dyDescent="0.25">
      <c r="A282" s="273">
        <v>120187</v>
      </c>
      <c r="B282" s="273" t="s">
        <v>2464</v>
      </c>
      <c r="C282" s="273" t="s">
        <v>2465</v>
      </c>
      <c r="D282" s="273" t="s">
        <v>248</v>
      </c>
      <c r="E282" s="273"/>
      <c r="F282" s="273"/>
      <c r="G282" s="266"/>
      <c r="H282" s="266"/>
      <c r="I282" t="s">
        <v>474</v>
      </c>
      <c r="O282"/>
      <c r="AI282" t="s">
        <v>1542</v>
      </c>
      <c r="AO282" t="s">
        <v>1539</v>
      </c>
      <c r="AP282">
        <v>0</v>
      </c>
    </row>
    <row r="283" spans="1:42" ht="16.8" x14ac:dyDescent="0.25">
      <c r="A283" s="273">
        <v>120188</v>
      </c>
      <c r="B283" s="273" t="s">
        <v>2466</v>
      </c>
      <c r="C283" s="273" t="s">
        <v>130</v>
      </c>
      <c r="D283" s="273" t="s">
        <v>252</v>
      </c>
      <c r="E283" s="273"/>
      <c r="F283" s="273"/>
      <c r="G283" s="266"/>
      <c r="H283" s="266"/>
      <c r="I283" t="s">
        <v>474</v>
      </c>
      <c r="O283"/>
      <c r="AI283" t="s">
        <v>1542</v>
      </c>
      <c r="AO283" t="s">
        <v>1539</v>
      </c>
      <c r="AP283">
        <v>0</v>
      </c>
    </row>
    <row r="284" spans="1:42" ht="16.8" x14ac:dyDescent="0.25">
      <c r="A284" s="273">
        <v>120189</v>
      </c>
      <c r="B284" s="273" t="s">
        <v>2467</v>
      </c>
      <c r="C284" s="273" t="s">
        <v>2401</v>
      </c>
      <c r="D284" s="273" t="s">
        <v>330</v>
      </c>
      <c r="E284" s="273"/>
      <c r="F284" s="273"/>
      <c r="G284" s="266"/>
      <c r="H284" s="266"/>
      <c r="I284" t="s">
        <v>474</v>
      </c>
      <c r="O284"/>
      <c r="AI284" t="s">
        <v>1542</v>
      </c>
      <c r="AO284" t="s">
        <v>1539</v>
      </c>
      <c r="AP284">
        <v>0</v>
      </c>
    </row>
    <row r="285" spans="1:42" ht="16.8" x14ac:dyDescent="0.3">
      <c r="A285" s="273">
        <v>120225</v>
      </c>
      <c r="B285" s="273" t="s">
        <v>1963</v>
      </c>
      <c r="C285" s="273" t="s">
        <v>86</v>
      </c>
      <c r="D285" s="273" t="s">
        <v>319</v>
      </c>
      <c r="E285" s="273"/>
      <c r="F285" s="273"/>
      <c r="G285" s="266"/>
      <c r="H285" s="266"/>
      <c r="I285" t="s">
        <v>474</v>
      </c>
      <c r="J285" s="279"/>
      <c r="K285" s="280"/>
      <c r="L285" s="279"/>
      <c r="N285" s="284"/>
      <c r="O285"/>
      <c r="AC285" s="279"/>
      <c r="AI285" t="s">
        <v>1546</v>
      </c>
      <c r="AO285" t="s">
        <v>1539</v>
      </c>
      <c r="AP285">
        <v>0</v>
      </c>
    </row>
    <row r="286" spans="1:42" ht="16.8" x14ac:dyDescent="0.25">
      <c r="A286" s="273">
        <v>120229</v>
      </c>
      <c r="B286" s="273" t="s">
        <v>3018</v>
      </c>
      <c r="C286" s="273" t="s">
        <v>89</v>
      </c>
      <c r="D286" s="273" t="s">
        <v>3019</v>
      </c>
      <c r="E286" s="273"/>
      <c r="F286" s="273"/>
      <c r="G286" s="266"/>
      <c r="H286" s="266"/>
      <c r="I286" t="s">
        <v>474</v>
      </c>
      <c r="O286"/>
      <c r="AI286" t="s">
        <v>1543</v>
      </c>
      <c r="AO286" t="s">
        <v>1539</v>
      </c>
      <c r="AP286">
        <v>0</v>
      </c>
    </row>
    <row r="287" spans="1:42" ht="16.8" x14ac:dyDescent="0.25">
      <c r="A287" s="273">
        <v>120234</v>
      </c>
      <c r="B287" s="273" t="s">
        <v>2468</v>
      </c>
      <c r="C287" s="273" t="s">
        <v>525</v>
      </c>
      <c r="D287" s="273" t="s">
        <v>301</v>
      </c>
      <c r="E287" s="273"/>
      <c r="F287" s="273"/>
      <c r="G287" s="266"/>
      <c r="H287" s="266"/>
      <c r="I287" t="s">
        <v>474</v>
      </c>
      <c r="O287"/>
      <c r="AI287" t="s">
        <v>1542</v>
      </c>
      <c r="AO287" t="s">
        <v>1539</v>
      </c>
      <c r="AP287">
        <v>0</v>
      </c>
    </row>
    <row r="288" spans="1:42" ht="16.8" x14ac:dyDescent="0.25">
      <c r="A288" s="273">
        <v>120243</v>
      </c>
      <c r="B288" s="273" t="s">
        <v>2469</v>
      </c>
      <c r="C288" s="273" t="s">
        <v>90</v>
      </c>
      <c r="D288" s="273" t="s">
        <v>2312</v>
      </c>
      <c r="E288" s="273"/>
      <c r="F288" s="273"/>
      <c r="G288" s="266"/>
      <c r="H288" s="266"/>
      <c r="I288" t="s">
        <v>474</v>
      </c>
      <c r="O288"/>
      <c r="AI288" t="s">
        <v>1542</v>
      </c>
      <c r="AO288" t="s">
        <v>1539</v>
      </c>
      <c r="AP288">
        <v>0</v>
      </c>
    </row>
    <row r="289" spans="1:42" ht="16.8" x14ac:dyDescent="0.25">
      <c r="A289" s="273">
        <v>120313</v>
      </c>
      <c r="B289" s="273" t="s">
        <v>1368</v>
      </c>
      <c r="C289" s="273" t="s">
        <v>66</v>
      </c>
      <c r="D289" s="273" t="s">
        <v>252</v>
      </c>
      <c r="E289" s="273"/>
      <c r="F289" s="273"/>
      <c r="G289" s="266"/>
      <c r="H289" s="266"/>
      <c r="I289" t="s">
        <v>474</v>
      </c>
      <c r="O289"/>
      <c r="AI289" t="s">
        <v>1542</v>
      </c>
      <c r="AO289" t="s">
        <v>1539</v>
      </c>
      <c r="AP289">
        <v>0</v>
      </c>
    </row>
    <row r="290" spans="1:42" ht="16.8" x14ac:dyDescent="0.25">
      <c r="A290" s="273">
        <v>120323</v>
      </c>
      <c r="B290" s="273" t="s">
        <v>2470</v>
      </c>
      <c r="C290" s="273" t="s">
        <v>126</v>
      </c>
      <c r="D290" s="273" t="s">
        <v>841</v>
      </c>
      <c r="E290" s="273"/>
      <c r="F290" s="273"/>
      <c r="G290" s="266"/>
      <c r="H290" s="266"/>
      <c r="I290" t="s">
        <v>474</v>
      </c>
      <c r="O290"/>
      <c r="AI290" t="s">
        <v>1542</v>
      </c>
      <c r="AO290" t="s">
        <v>1539</v>
      </c>
      <c r="AP290">
        <v>0</v>
      </c>
    </row>
    <row r="291" spans="1:42" ht="16.8" x14ac:dyDescent="0.25">
      <c r="A291" s="273">
        <v>120337</v>
      </c>
      <c r="B291" s="273" t="s">
        <v>2471</v>
      </c>
      <c r="C291" s="273" t="s">
        <v>482</v>
      </c>
      <c r="D291" s="273" t="s">
        <v>2341</v>
      </c>
      <c r="E291" s="273"/>
      <c r="F291" s="273"/>
      <c r="G291" s="266"/>
      <c r="H291" s="266"/>
      <c r="I291" t="s">
        <v>474</v>
      </c>
      <c r="O291"/>
      <c r="AI291" t="s">
        <v>1542</v>
      </c>
      <c r="AO291" t="s">
        <v>1539</v>
      </c>
      <c r="AP291">
        <v>0</v>
      </c>
    </row>
    <row r="292" spans="1:42" ht="16.8" x14ac:dyDescent="0.25">
      <c r="A292" s="273">
        <v>120343</v>
      </c>
      <c r="B292" s="273" t="s">
        <v>2472</v>
      </c>
      <c r="C292" s="273" t="s">
        <v>878</v>
      </c>
      <c r="D292" s="273" t="s">
        <v>240</v>
      </c>
      <c r="E292" s="273"/>
      <c r="F292" s="273"/>
      <c r="G292" s="266"/>
      <c r="H292" s="266"/>
      <c r="I292" t="s">
        <v>474</v>
      </c>
      <c r="O292"/>
      <c r="AI292" t="s">
        <v>1542</v>
      </c>
      <c r="AO292" t="s">
        <v>1539</v>
      </c>
      <c r="AP292">
        <v>0</v>
      </c>
    </row>
    <row r="293" spans="1:42" ht="16.8" x14ac:dyDescent="0.25">
      <c r="A293" s="273">
        <v>120344</v>
      </c>
      <c r="B293" s="273" t="s">
        <v>2473</v>
      </c>
      <c r="C293" s="273" t="s">
        <v>183</v>
      </c>
      <c r="D293" s="273" t="s">
        <v>281</v>
      </c>
      <c r="E293" s="273"/>
      <c r="F293" s="273"/>
      <c r="G293" s="266"/>
      <c r="H293" s="266"/>
      <c r="I293" t="s">
        <v>474</v>
      </c>
      <c r="O293"/>
      <c r="AI293" t="s">
        <v>1542</v>
      </c>
      <c r="AO293" t="s">
        <v>1539</v>
      </c>
      <c r="AP293">
        <v>0</v>
      </c>
    </row>
    <row r="294" spans="1:42" ht="16.8" x14ac:dyDescent="0.25">
      <c r="A294" s="273">
        <v>120350</v>
      </c>
      <c r="B294" s="273" t="s">
        <v>2474</v>
      </c>
      <c r="C294" s="273" t="s">
        <v>124</v>
      </c>
      <c r="D294" s="273" t="s">
        <v>235</v>
      </c>
      <c r="E294" s="273"/>
      <c r="F294" s="273"/>
      <c r="G294" s="266"/>
      <c r="H294" s="266"/>
      <c r="I294" t="s">
        <v>474</v>
      </c>
      <c r="O294"/>
      <c r="AI294" t="s">
        <v>1542</v>
      </c>
      <c r="AO294" t="s">
        <v>1539</v>
      </c>
      <c r="AP294">
        <v>0</v>
      </c>
    </row>
    <row r="295" spans="1:42" ht="16.8" x14ac:dyDescent="0.25">
      <c r="A295" s="273">
        <v>120358</v>
      </c>
      <c r="B295" s="273" t="s">
        <v>2475</v>
      </c>
      <c r="C295" s="273" t="s">
        <v>97</v>
      </c>
      <c r="D295" s="273" t="s">
        <v>2315</v>
      </c>
      <c r="E295" s="273"/>
      <c r="F295" s="273"/>
      <c r="G295" s="266"/>
      <c r="H295" s="266"/>
      <c r="I295" t="s">
        <v>474</v>
      </c>
      <c r="O295"/>
      <c r="AI295" t="s">
        <v>1542</v>
      </c>
      <c r="AO295" t="s">
        <v>1539</v>
      </c>
      <c r="AP295">
        <v>0</v>
      </c>
    </row>
    <row r="296" spans="1:42" ht="16.8" x14ac:dyDescent="0.25">
      <c r="A296" s="273">
        <v>120361</v>
      </c>
      <c r="B296" s="273" t="s">
        <v>2476</v>
      </c>
      <c r="C296" s="273" t="s">
        <v>2477</v>
      </c>
      <c r="D296" s="273" t="s">
        <v>294</v>
      </c>
      <c r="E296" s="273"/>
      <c r="F296" s="273"/>
      <c r="G296" s="266"/>
      <c r="H296" s="266"/>
      <c r="I296" t="s">
        <v>474</v>
      </c>
      <c r="O296"/>
      <c r="AI296" t="s">
        <v>1542</v>
      </c>
      <c r="AO296" t="s">
        <v>1539</v>
      </c>
      <c r="AP296">
        <v>0</v>
      </c>
    </row>
    <row r="297" spans="1:42" ht="16.8" x14ac:dyDescent="0.25">
      <c r="A297" s="273">
        <v>120363</v>
      </c>
      <c r="B297" s="273" t="s">
        <v>3209</v>
      </c>
      <c r="C297" s="273" t="s">
        <v>112</v>
      </c>
      <c r="D297" s="273" t="s">
        <v>3210</v>
      </c>
      <c r="E297" s="273"/>
      <c r="F297" s="273"/>
      <c r="G297" s="266"/>
      <c r="H297" s="266"/>
      <c r="I297" t="s">
        <v>474</v>
      </c>
      <c r="O297"/>
      <c r="AI297" t="s">
        <v>1544</v>
      </c>
      <c r="AO297" t="s">
        <v>1539</v>
      </c>
      <c r="AP297">
        <v>0</v>
      </c>
    </row>
    <row r="298" spans="1:42" ht="16.8" x14ac:dyDescent="0.25">
      <c r="A298" s="273">
        <v>120370</v>
      </c>
      <c r="B298" s="273" t="s">
        <v>2478</v>
      </c>
      <c r="C298" s="273" t="s">
        <v>60</v>
      </c>
      <c r="D298" s="273" t="s">
        <v>240</v>
      </c>
      <c r="E298" s="273"/>
      <c r="F298" s="273"/>
      <c r="G298" s="266"/>
      <c r="H298" s="266"/>
      <c r="I298" t="s">
        <v>474</v>
      </c>
      <c r="O298"/>
      <c r="AI298" t="s">
        <v>1542</v>
      </c>
      <c r="AO298" t="s">
        <v>1539</v>
      </c>
      <c r="AP298">
        <v>0</v>
      </c>
    </row>
    <row r="299" spans="1:42" ht="16.8" x14ac:dyDescent="0.25">
      <c r="A299" s="273">
        <v>120375</v>
      </c>
      <c r="B299" s="273" t="s">
        <v>2479</v>
      </c>
      <c r="C299" s="273" t="s">
        <v>550</v>
      </c>
      <c r="D299" s="273" t="s">
        <v>235</v>
      </c>
      <c r="E299" s="273"/>
      <c r="F299" s="273"/>
      <c r="G299" s="266"/>
      <c r="H299" s="266"/>
      <c r="I299" t="s">
        <v>474</v>
      </c>
      <c r="O299"/>
      <c r="AI299" t="s">
        <v>1542</v>
      </c>
      <c r="AO299" t="s">
        <v>1539</v>
      </c>
      <c r="AP299">
        <v>0</v>
      </c>
    </row>
    <row r="300" spans="1:42" ht="16.8" x14ac:dyDescent="0.25">
      <c r="A300" s="273">
        <v>120378</v>
      </c>
      <c r="B300" s="273" t="s">
        <v>3073</v>
      </c>
      <c r="C300" s="273" t="s">
        <v>463</v>
      </c>
      <c r="D300" s="273" t="s">
        <v>603</v>
      </c>
      <c r="E300" s="273"/>
      <c r="F300" s="273"/>
      <c r="G300" s="266"/>
      <c r="H300" s="266"/>
      <c r="I300" t="s">
        <v>474</v>
      </c>
      <c r="O300"/>
      <c r="AI300" t="s">
        <v>1547</v>
      </c>
      <c r="AO300" t="s">
        <v>1539</v>
      </c>
      <c r="AP300">
        <v>0</v>
      </c>
    </row>
    <row r="301" spans="1:42" ht="16.8" x14ac:dyDescent="0.25">
      <c r="A301" s="273">
        <v>120380</v>
      </c>
      <c r="B301" s="273" t="s">
        <v>3020</v>
      </c>
      <c r="C301" s="273" t="s">
        <v>532</v>
      </c>
      <c r="D301" s="273" t="s">
        <v>302</v>
      </c>
      <c r="E301" s="273"/>
      <c r="F301" s="273"/>
      <c r="G301" s="266"/>
      <c r="H301" s="266"/>
      <c r="I301" t="s">
        <v>474</v>
      </c>
      <c r="O301"/>
      <c r="AI301" t="s">
        <v>1543</v>
      </c>
      <c r="AO301" t="s">
        <v>1539</v>
      </c>
      <c r="AP301">
        <v>0</v>
      </c>
    </row>
    <row r="302" spans="1:42" ht="16.8" x14ac:dyDescent="0.25">
      <c r="A302" s="273">
        <v>120388</v>
      </c>
      <c r="B302" s="273" t="s">
        <v>2480</v>
      </c>
      <c r="C302" s="273" t="s">
        <v>157</v>
      </c>
      <c r="D302" s="273" t="s">
        <v>307</v>
      </c>
      <c r="E302" s="273"/>
      <c r="F302" s="273"/>
      <c r="G302" s="266"/>
      <c r="H302" s="266"/>
      <c r="I302" t="s">
        <v>474</v>
      </c>
      <c r="O302"/>
      <c r="AI302" t="s">
        <v>1542</v>
      </c>
      <c r="AO302" t="s">
        <v>1539</v>
      </c>
      <c r="AP302">
        <v>0</v>
      </c>
    </row>
    <row r="303" spans="1:42" ht="16.8" x14ac:dyDescent="0.25">
      <c r="A303" s="273">
        <v>120390</v>
      </c>
      <c r="B303" s="273" t="s">
        <v>2481</v>
      </c>
      <c r="C303" s="273" t="s">
        <v>482</v>
      </c>
      <c r="D303" s="273" t="s">
        <v>231</v>
      </c>
      <c r="E303" s="273"/>
      <c r="F303" s="273"/>
      <c r="G303" s="266"/>
      <c r="H303" s="266"/>
      <c r="I303" t="s">
        <v>474</v>
      </c>
      <c r="O303"/>
      <c r="AI303" t="s">
        <v>1542</v>
      </c>
      <c r="AO303" t="s">
        <v>1539</v>
      </c>
      <c r="AP303">
        <v>0</v>
      </c>
    </row>
    <row r="304" spans="1:42" ht="16.8" x14ac:dyDescent="0.25">
      <c r="A304" s="273">
        <v>120392</v>
      </c>
      <c r="B304" s="273" t="s">
        <v>2482</v>
      </c>
      <c r="C304" s="273" t="s">
        <v>1151</v>
      </c>
      <c r="D304" s="273" t="s">
        <v>268</v>
      </c>
      <c r="E304" s="273"/>
      <c r="F304" s="273"/>
      <c r="G304" s="266"/>
      <c r="H304" s="266"/>
      <c r="I304" t="s">
        <v>474</v>
      </c>
      <c r="O304"/>
      <c r="AI304" t="s">
        <v>1542</v>
      </c>
      <c r="AO304" t="s">
        <v>1539</v>
      </c>
      <c r="AP304">
        <v>0</v>
      </c>
    </row>
    <row r="305" spans="1:42" ht="16.8" x14ac:dyDescent="0.25">
      <c r="A305" s="273">
        <v>120404</v>
      </c>
      <c r="B305" s="273" t="s">
        <v>2483</v>
      </c>
      <c r="C305" s="273" t="s">
        <v>171</v>
      </c>
      <c r="D305" s="273" t="s">
        <v>2484</v>
      </c>
      <c r="E305" s="273"/>
      <c r="F305" s="273"/>
      <c r="G305" s="266"/>
      <c r="H305" s="266"/>
      <c r="I305" t="s">
        <v>474</v>
      </c>
      <c r="O305"/>
      <c r="AI305" t="s">
        <v>1542</v>
      </c>
      <c r="AO305" t="s">
        <v>1539</v>
      </c>
      <c r="AP305">
        <v>0</v>
      </c>
    </row>
    <row r="306" spans="1:42" ht="16.8" x14ac:dyDescent="0.25">
      <c r="A306" s="266">
        <v>120408</v>
      </c>
      <c r="B306" s="266" t="s">
        <v>1943</v>
      </c>
      <c r="C306" s="266" t="s">
        <v>106</v>
      </c>
      <c r="D306" s="266" t="s">
        <v>588</v>
      </c>
      <c r="E306" s="266"/>
      <c r="F306" s="273"/>
      <c r="G306" s="266"/>
      <c r="H306" s="266"/>
      <c r="I306" t="s">
        <v>4246</v>
      </c>
      <c r="O306"/>
      <c r="AI306" t="s">
        <v>4246</v>
      </c>
      <c r="AO306" t="s">
        <v>1539</v>
      </c>
      <c r="AP306" t="s">
        <v>4243</v>
      </c>
    </row>
    <row r="307" spans="1:42" ht="16.8" x14ac:dyDescent="0.25">
      <c r="A307" s="273">
        <v>120410</v>
      </c>
      <c r="B307" s="273" t="s">
        <v>2485</v>
      </c>
      <c r="C307" s="273" t="s">
        <v>94</v>
      </c>
      <c r="D307" s="273" t="s">
        <v>348</v>
      </c>
      <c r="E307" s="273"/>
      <c r="F307" s="273"/>
      <c r="G307" s="266"/>
      <c r="H307" s="266"/>
      <c r="I307" t="s">
        <v>474</v>
      </c>
      <c r="O307"/>
      <c r="AI307" t="s">
        <v>1542</v>
      </c>
      <c r="AO307" t="s">
        <v>1539</v>
      </c>
      <c r="AP307">
        <v>0</v>
      </c>
    </row>
    <row r="308" spans="1:42" ht="16.8" x14ac:dyDescent="0.25">
      <c r="A308" s="273">
        <v>120415</v>
      </c>
      <c r="B308" s="273" t="s">
        <v>877</v>
      </c>
      <c r="C308" s="273" t="s">
        <v>63</v>
      </c>
      <c r="D308" s="273" t="s">
        <v>252</v>
      </c>
      <c r="E308" s="273"/>
      <c r="F308" s="273"/>
      <c r="G308" s="266"/>
      <c r="H308" s="266"/>
      <c r="I308" t="s">
        <v>474</v>
      </c>
      <c r="O308"/>
      <c r="AI308" t="s">
        <v>1542</v>
      </c>
      <c r="AO308" t="s">
        <v>1539</v>
      </c>
      <c r="AP308">
        <v>0</v>
      </c>
    </row>
    <row r="309" spans="1:42" ht="16.8" x14ac:dyDescent="0.25">
      <c r="A309" s="273">
        <v>120421</v>
      </c>
      <c r="B309" s="273" t="s">
        <v>3211</v>
      </c>
      <c r="C309" s="273" t="s">
        <v>114</v>
      </c>
      <c r="D309" s="273"/>
      <c r="E309" s="273"/>
      <c r="F309" s="273"/>
      <c r="G309" s="266"/>
      <c r="H309" s="266"/>
      <c r="I309" t="s">
        <v>474</v>
      </c>
      <c r="O309"/>
      <c r="AI309" t="s">
        <v>1544</v>
      </c>
      <c r="AO309" t="s">
        <v>1539</v>
      </c>
      <c r="AP309">
        <v>0</v>
      </c>
    </row>
    <row r="310" spans="1:42" ht="16.8" x14ac:dyDescent="0.25">
      <c r="A310" s="273">
        <v>120439</v>
      </c>
      <c r="B310" s="273" t="s">
        <v>2486</v>
      </c>
      <c r="C310" s="273" t="s">
        <v>66</v>
      </c>
      <c r="D310" s="273" t="s">
        <v>2487</v>
      </c>
      <c r="E310" s="273"/>
      <c r="F310" s="273"/>
      <c r="G310" s="266"/>
      <c r="H310" s="266"/>
      <c r="I310" t="s">
        <v>474</v>
      </c>
      <c r="O310"/>
      <c r="AI310" t="s">
        <v>1542</v>
      </c>
      <c r="AO310" t="s">
        <v>1539</v>
      </c>
      <c r="AP310">
        <v>0</v>
      </c>
    </row>
    <row r="311" spans="1:42" x14ac:dyDescent="0.25">
      <c r="A311">
        <v>120443</v>
      </c>
      <c r="B311" t="s">
        <v>1369</v>
      </c>
      <c r="C311" t="s">
        <v>173</v>
      </c>
      <c r="D311" t="s">
        <v>220</v>
      </c>
      <c r="I311" t="s">
        <v>474</v>
      </c>
      <c r="O311"/>
      <c r="AG311" t="s">
        <v>1543</v>
      </c>
      <c r="AI311" t="s">
        <v>1543</v>
      </c>
      <c r="AO311" t="s">
        <v>1539</v>
      </c>
      <c r="AP311">
        <v>0</v>
      </c>
    </row>
    <row r="312" spans="1:42" ht="16.8" x14ac:dyDescent="0.25">
      <c r="A312" s="273">
        <v>120447</v>
      </c>
      <c r="B312" s="273" t="s">
        <v>2488</v>
      </c>
      <c r="C312" s="273" t="s">
        <v>127</v>
      </c>
      <c r="D312" s="273" t="s">
        <v>612</v>
      </c>
      <c r="E312" s="273"/>
      <c r="F312" s="273"/>
      <c r="G312" s="266"/>
      <c r="H312" s="266"/>
      <c r="I312" t="s">
        <v>474</v>
      </c>
      <c r="O312"/>
      <c r="AI312" t="s">
        <v>1542</v>
      </c>
      <c r="AO312" t="s">
        <v>1539</v>
      </c>
      <c r="AP312">
        <v>0</v>
      </c>
    </row>
    <row r="313" spans="1:42" ht="16.8" x14ac:dyDescent="0.25">
      <c r="A313" s="273">
        <v>120455</v>
      </c>
      <c r="B313" s="273" t="s">
        <v>3074</v>
      </c>
      <c r="C313" s="273" t="s">
        <v>75</v>
      </c>
      <c r="D313" s="273" t="s">
        <v>2949</v>
      </c>
      <c r="E313" s="273"/>
      <c r="F313" s="273"/>
      <c r="G313" s="266"/>
      <c r="H313" s="266"/>
      <c r="I313" t="s">
        <v>474</v>
      </c>
      <c r="O313"/>
      <c r="AI313" t="s">
        <v>1547</v>
      </c>
      <c r="AO313" t="s">
        <v>1539</v>
      </c>
      <c r="AP313">
        <v>0</v>
      </c>
    </row>
    <row r="314" spans="1:42" ht="16.8" x14ac:dyDescent="0.25">
      <c r="A314" s="273">
        <v>120458</v>
      </c>
      <c r="B314" s="273" t="s">
        <v>2489</v>
      </c>
      <c r="C314" s="273" t="s">
        <v>2490</v>
      </c>
      <c r="D314" s="273" t="s">
        <v>267</v>
      </c>
      <c r="E314" s="273"/>
      <c r="F314" s="273"/>
      <c r="G314" s="266"/>
      <c r="H314" s="266"/>
      <c r="I314" t="s">
        <v>474</v>
      </c>
      <c r="O314"/>
      <c r="AI314" t="s">
        <v>1542</v>
      </c>
      <c r="AO314" t="s">
        <v>1539</v>
      </c>
      <c r="AP314">
        <v>0</v>
      </c>
    </row>
    <row r="315" spans="1:42" ht="16.8" x14ac:dyDescent="0.25">
      <c r="A315" s="273">
        <v>120463</v>
      </c>
      <c r="B315" s="273" t="s">
        <v>3075</v>
      </c>
      <c r="C315" s="273" t="s">
        <v>422</v>
      </c>
      <c r="D315" s="273" t="s">
        <v>285</v>
      </c>
      <c r="E315" s="273"/>
      <c r="F315" s="273"/>
      <c r="G315" s="266"/>
      <c r="H315" s="266"/>
      <c r="I315" t="s">
        <v>474</v>
      </c>
      <c r="O315"/>
      <c r="AI315" t="s">
        <v>1547</v>
      </c>
      <c r="AO315" t="s">
        <v>1539</v>
      </c>
      <c r="AP315">
        <v>0</v>
      </c>
    </row>
    <row r="316" spans="1:42" ht="16.8" x14ac:dyDescent="0.25">
      <c r="A316" s="273">
        <v>120469</v>
      </c>
      <c r="B316" s="273" t="s">
        <v>2491</v>
      </c>
      <c r="C316" s="273" t="s">
        <v>630</v>
      </c>
      <c r="D316" s="273" t="s">
        <v>420</v>
      </c>
      <c r="E316" s="273"/>
      <c r="F316" s="273"/>
      <c r="G316" s="266"/>
      <c r="H316" s="266"/>
      <c r="I316" t="s">
        <v>474</v>
      </c>
      <c r="O316"/>
      <c r="AI316" t="s">
        <v>1542</v>
      </c>
      <c r="AO316" t="s">
        <v>1539</v>
      </c>
      <c r="AP316">
        <v>0</v>
      </c>
    </row>
    <row r="317" spans="1:42" ht="16.8" x14ac:dyDescent="0.25">
      <c r="A317" s="273">
        <v>120483</v>
      </c>
      <c r="B317" s="273" t="s">
        <v>3021</v>
      </c>
      <c r="C317" s="273" t="s">
        <v>70</v>
      </c>
      <c r="D317" s="273" t="s">
        <v>301</v>
      </c>
      <c r="E317" s="273"/>
      <c r="F317" s="273"/>
      <c r="G317" s="266"/>
      <c r="H317" s="266"/>
      <c r="I317" t="s">
        <v>474</v>
      </c>
      <c r="O317"/>
      <c r="AI317" t="s">
        <v>1543</v>
      </c>
      <c r="AO317" t="s">
        <v>1539</v>
      </c>
      <c r="AP317">
        <v>0</v>
      </c>
    </row>
    <row r="318" spans="1:42" x14ac:dyDescent="0.25">
      <c r="A318">
        <v>120492</v>
      </c>
      <c r="B318" t="s">
        <v>1152</v>
      </c>
      <c r="C318" t="s">
        <v>66</v>
      </c>
      <c r="D318" t="s">
        <v>424</v>
      </c>
      <c r="I318" t="s">
        <v>474</v>
      </c>
      <c r="O318"/>
      <c r="AG318" t="s">
        <v>1545</v>
      </c>
      <c r="AI318" t="s">
        <v>1545</v>
      </c>
      <c r="AO318" t="s">
        <v>1539</v>
      </c>
      <c r="AP318">
        <v>0</v>
      </c>
    </row>
    <row r="319" spans="1:42" ht="16.8" x14ac:dyDescent="0.25">
      <c r="A319" s="273">
        <v>120494</v>
      </c>
      <c r="B319" s="273" t="s">
        <v>2492</v>
      </c>
      <c r="C319" s="273" t="s">
        <v>80</v>
      </c>
      <c r="D319" s="273" t="s">
        <v>235</v>
      </c>
      <c r="E319" s="273"/>
      <c r="F319" s="273"/>
      <c r="G319" s="266"/>
      <c r="H319" s="266"/>
      <c r="I319" t="s">
        <v>474</v>
      </c>
      <c r="O319"/>
      <c r="AI319" t="s">
        <v>1542</v>
      </c>
      <c r="AO319" t="s">
        <v>1539</v>
      </c>
      <c r="AP319">
        <v>0</v>
      </c>
    </row>
    <row r="320" spans="1:42" ht="16.8" x14ac:dyDescent="0.25">
      <c r="A320" s="273">
        <v>120500</v>
      </c>
      <c r="B320" s="273" t="s">
        <v>2493</v>
      </c>
      <c r="C320" s="273" t="s">
        <v>116</v>
      </c>
      <c r="D320" s="273" t="s">
        <v>2494</v>
      </c>
      <c r="E320" s="273"/>
      <c r="F320" s="273"/>
      <c r="G320" s="266"/>
      <c r="H320" s="266"/>
      <c r="I320" t="s">
        <v>474</v>
      </c>
      <c r="O320"/>
      <c r="AI320" t="s">
        <v>1542</v>
      </c>
      <c r="AO320" t="s">
        <v>1539</v>
      </c>
      <c r="AP320">
        <v>0</v>
      </c>
    </row>
    <row r="321" spans="1:42" ht="16.8" x14ac:dyDescent="0.25">
      <c r="A321" s="273">
        <v>120505</v>
      </c>
      <c r="B321" s="273" t="s">
        <v>2495</v>
      </c>
      <c r="C321" s="273" t="s">
        <v>105</v>
      </c>
      <c r="D321" s="273" t="s">
        <v>289</v>
      </c>
      <c r="E321" s="273"/>
      <c r="F321" s="273"/>
      <c r="G321" s="266"/>
      <c r="H321" s="266"/>
      <c r="I321" t="s">
        <v>474</v>
      </c>
      <c r="O321"/>
      <c r="AI321" t="s">
        <v>1542</v>
      </c>
      <c r="AO321" t="s">
        <v>1539</v>
      </c>
      <c r="AP321">
        <v>0</v>
      </c>
    </row>
    <row r="322" spans="1:42" ht="16.8" x14ac:dyDescent="0.25">
      <c r="A322" s="273">
        <v>120508</v>
      </c>
      <c r="B322" s="273" t="s">
        <v>2496</v>
      </c>
      <c r="C322" s="273" t="s">
        <v>106</v>
      </c>
      <c r="D322" s="273" t="s">
        <v>252</v>
      </c>
      <c r="E322" s="273"/>
      <c r="F322" s="273"/>
      <c r="G322" s="266"/>
      <c r="H322" s="266"/>
      <c r="I322" t="s">
        <v>474</v>
      </c>
      <c r="O322"/>
      <c r="AI322" t="s">
        <v>1542</v>
      </c>
      <c r="AO322" t="s">
        <v>1539</v>
      </c>
      <c r="AP322">
        <v>0</v>
      </c>
    </row>
    <row r="323" spans="1:42" ht="16.8" x14ac:dyDescent="0.25">
      <c r="A323" s="273">
        <v>120514</v>
      </c>
      <c r="B323" s="273" t="s">
        <v>2497</v>
      </c>
      <c r="C323" s="273" t="s">
        <v>71</v>
      </c>
      <c r="D323" s="273" t="s">
        <v>229</v>
      </c>
      <c r="E323" s="273"/>
      <c r="F323" s="273"/>
      <c r="G323" s="266"/>
      <c r="H323" s="266"/>
      <c r="I323" t="s">
        <v>474</v>
      </c>
      <c r="O323"/>
      <c r="AI323" t="s">
        <v>1542</v>
      </c>
      <c r="AO323" t="s">
        <v>1539</v>
      </c>
      <c r="AP323">
        <v>0</v>
      </c>
    </row>
    <row r="324" spans="1:42" ht="16.8" x14ac:dyDescent="0.25">
      <c r="A324" s="273">
        <v>120516</v>
      </c>
      <c r="B324" s="273" t="s">
        <v>2498</v>
      </c>
      <c r="C324" s="273" t="s">
        <v>66</v>
      </c>
      <c r="D324" s="273" t="s">
        <v>252</v>
      </c>
      <c r="E324" s="273"/>
      <c r="F324" s="273"/>
      <c r="G324" s="266"/>
      <c r="H324" s="266"/>
      <c r="I324" t="s">
        <v>474</v>
      </c>
      <c r="O324"/>
      <c r="AI324" t="s">
        <v>1542</v>
      </c>
      <c r="AO324" t="s">
        <v>1539</v>
      </c>
      <c r="AP324">
        <v>0</v>
      </c>
    </row>
    <row r="325" spans="1:42" ht="16.8" x14ac:dyDescent="0.25">
      <c r="A325" s="273">
        <v>120519</v>
      </c>
      <c r="B325" s="273" t="s">
        <v>2499</v>
      </c>
      <c r="C325" s="273" t="s">
        <v>2500</v>
      </c>
      <c r="D325" s="273" t="s">
        <v>2501</v>
      </c>
      <c r="E325" s="273"/>
      <c r="F325" s="273"/>
      <c r="G325" s="266"/>
      <c r="H325" s="266"/>
      <c r="I325" t="s">
        <v>474</v>
      </c>
      <c r="O325"/>
      <c r="AI325" t="s">
        <v>1542</v>
      </c>
      <c r="AO325" t="s">
        <v>1539</v>
      </c>
      <c r="AP325">
        <v>0</v>
      </c>
    </row>
    <row r="326" spans="1:42" ht="16.8" x14ac:dyDescent="0.25">
      <c r="A326" s="273">
        <v>120520</v>
      </c>
      <c r="B326" s="273" t="s">
        <v>2502</v>
      </c>
      <c r="C326" s="273" t="s">
        <v>163</v>
      </c>
      <c r="D326" s="273" t="s">
        <v>227</v>
      </c>
      <c r="E326" s="273"/>
      <c r="F326" s="273"/>
      <c r="G326" s="266"/>
      <c r="H326" s="266"/>
      <c r="I326" t="s">
        <v>474</v>
      </c>
      <c r="O326"/>
      <c r="AI326" t="s">
        <v>1542</v>
      </c>
      <c r="AO326" t="s">
        <v>1539</v>
      </c>
      <c r="AP326">
        <v>0</v>
      </c>
    </row>
    <row r="327" spans="1:42" ht="16.8" x14ac:dyDescent="0.25">
      <c r="A327" s="273">
        <v>120521</v>
      </c>
      <c r="B327" s="273" t="s">
        <v>2503</v>
      </c>
      <c r="C327" s="273" t="s">
        <v>2504</v>
      </c>
      <c r="D327" s="273" t="s">
        <v>295</v>
      </c>
      <c r="E327" s="273"/>
      <c r="F327" s="273"/>
      <c r="G327" s="266"/>
      <c r="H327" s="266"/>
      <c r="I327" t="s">
        <v>474</v>
      </c>
      <c r="O327"/>
      <c r="AI327" t="s">
        <v>1542</v>
      </c>
      <c r="AO327" t="s">
        <v>1539</v>
      </c>
      <c r="AP327">
        <v>0</v>
      </c>
    </row>
    <row r="328" spans="1:42" ht="16.8" x14ac:dyDescent="0.25">
      <c r="A328" s="273">
        <v>120522</v>
      </c>
      <c r="B328" s="273" t="s">
        <v>2505</v>
      </c>
      <c r="C328" s="273" t="s">
        <v>139</v>
      </c>
      <c r="D328" s="273" t="s">
        <v>219</v>
      </c>
      <c r="E328" s="273"/>
      <c r="F328" s="273"/>
      <c r="G328" s="266"/>
      <c r="H328" s="266"/>
      <c r="I328" t="s">
        <v>474</v>
      </c>
      <c r="O328"/>
      <c r="AI328" t="s">
        <v>1542</v>
      </c>
      <c r="AO328" t="s">
        <v>1539</v>
      </c>
      <c r="AP328">
        <v>0</v>
      </c>
    </row>
    <row r="329" spans="1:42" ht="16.8" x14ac:dyDescent="0.25">
      <c r="A329" s="273">
        <v>120523</v>
      </c>
      <c r="B329" s="273" t="s">
        <v>3022</v>
      </c>
      <c r="C329" s="273" t="s">
        <v>519</v>
      </c>
      <c r="D329" s="273" t="s">
        <v>288</v>
      </c>
      <c r="E329" s="273"/>
      <c r="F329" s="273"/>
      <c r="G329" s="266"/>
      <c r="H329" s="266"/>
      <c r="I329" t="s">
        <v>474</v>
      </c>
      <c r="O329"/>
      <c r="AI329" t="s">
        <v>1543</v>
      </c>
      <c r="AO329" t="s">
        <v>1539</v>
      </c>
      <c r="AP329">
        <v>0</v>
      </c>
    </row>
    <row r="330" spans="1:42" ht="16.8" x14ac:dyDescent="0.25">
      <c r="A330" s="273">
        <v>120524</v>
      </c>
      <c r="B330" s="273" t="s">
        <v>3076</v>
      </c>
      <c r="C330" s="273" t="s">
        <v>3077</v>
      </c>
      <c r="D330" s="273" t="s">
        <v>3078</v>
      </c>
      <c r="E330" s="273"/>
      <c r="F330" s="273"/>
      <c r="G330" s="266"/>
      <c r="H330" s="266"/>
      <c r="I330" t="s">
        <v>474</v>
      </c>
      <c r="O330"/>
      <c r="AI330" t="s">
        <v>1547</v>
      </c>
      <c r="AO330" t="s">
        <v>1539</v>
      </c>
      <c r="AP330">
        <v>0</v>
      </c>
    </row>
    <row r="331" spans="1:42" ht="16.8" x14ac:dyDescent="0.25">
      <c r="A331" s="273">
        <v>120528</v>
      </c>
      <c r="B331" s="273" t="s">
        <v>2506</v>
      </c>
      <c r="C331" s="273" t="s">
        <v>505</v>
      </c>
      <c r="D331" s="273" t="s">
        <v>347</v>
      </c>
      <c r="E331" s="273"/>
      <c r="F331" s="273"/>
      <c r="G331" s="266"/>
      <c r="H331" s="266"/>
      <c r="I331" t="s">
        <v>474</v>
      </c>
      <c r="O331"/>
      <c r="AI331" t="s">
        <v>1542</v>
      </c>
      <c r="AO331" t="s">
        <v>1539</v>
      </c>
      <c r="AP331">
        <v>0</v>
      </c>
    </row>
    <row r="332" spans="1:42" ht="16.8" x14ac:dyDescent="0.25">
      <c r="A332" s="273">
        <v>120529</v>
      </c>
      <c r="B332" s="273" t="s">
        <v>2507</v>
      </c>
      <c r="C332" s="273" t="s">
        <v>182</v>
      </c>
      <c r="D332" s="273" t="s">
        <v>327</v>
      </c>
      <c r="E332" s="273"/>
      <c r="F332" s="273"/>
      <c r="G332" s="266"/>
      <c r="H332" s="266"/>
      <c r="I332" t="s">
        <v>474</v>
      </c>
      <c r="O332"/>
      <c r="AI332" t="s">
        <v>1542</v>
      </c>
      <c r="AO332" t="s">
        <v>1539</v>
      </c>
      <c r="AP332">
        <v>0</v>
      </c>
    </row>
    <row r="333" spans="1:42" ht="16.8" x14ac:dyDescent="0.25">
      <c r="A333" s="273">
        <v>120542</v>
      </c>
      <c r="B333" s="273" t="s">
        <v>2508</v>
      </c>
      <c r="C333" s="273" t="s">
        <v>70</v>
      </c>
      <c r="D333" s="273" t="s">
        <v>229</v>
      </c>
      <c r="E333" s="273"/>
      <c r="F333" s="273"/>
      <c r="G333" s="266"/>
      <c r="H333" s="266"/>
      <c r="I333" t="s">
        <v>474</v>
      </c>
      <c r="O333"/>
      <c r="AI333" t="s">
        <v>1542</v>
      </c>
      <c r="AO333" t="s">
        <v>1539</v>
      </c>
      <c r="AP333">
        <v>0</v>
      </c>
    </row>
    <row r="334" spans="1:42" x14ac:dyDescent="0.25">
      <c r="A334">
        <v>120547</v>
      </c>
      <c r="B334" t="s">
        <v>1349</v>
      </c>
      <c r="C334" t="s">
        <v>1350</v>
      </c>
      <c r="D334" t="s">
        <v>1351</v>
      </c>
      <c r="E334" t="s">
        <v>1234</v>
      </c>
      <c r="F334" s="230">
        <v>33447</v>
      </c>
      <c r="G334" t="s">
        <v>1481</v>
      </c>
      <c r="H334" t="s">
        <v>382</v>
      </c>
      <c r="I334" t="s">
        <v>474</v>
      </c>
      <c r="K334" t="s">
        <v>1471</v>
      </c>
      <c r="L334">
        <v>0</v>
      </c>
      <c r="M334" t="s">
        <v>365</v>
      </c>
      <c r="N334" t="s">
        <v>365</v>
      </c>
      <c r="O334"/>
      <c r="AG334" t="s">
        <v>1542</v>
      </c>
      <c r="AI334" t="s">
        <v>1542</v>
      </c>
      <c r="AN334" t="s">
        <v>1539</v>
      </c>
      <c r="AO334" t="s">
        <v>1539</v>
      </c>
      <c r="AP334">
        <v>0</v>
      </c>
    </row>
    <row r="335" spans="1:42" ht="16.8" x14ac:dyDescent="0.25">
      <c r="A335" s="273">
        <v>120548</v>
      </c>
      <c r="B335" s="273" t="s">
        <v>2509</v>
      </c>
      <c r="C335" s="273" t="s">
        <v>135</v>
      </c>
      <c r="D335" s="273" t="s">
        <v>250</v>
      </c>
      <c r="E335" s="273"/>
      <c r="F335" s="273"/>
      <c r="G335" s="266"/>
      <c r="H335" s="266"/>
      <c r="I335" t="s">
        <v>474</v>
      </c>
      <c r="O335"/>
      <c r="AI335" t="s">
        <v>1542</v>
      </c>
      <c r="AO335" t="s">
        <v>1539</v>
      </c>
      <c r="AP335">
        <v>0</v>
      </c>
    </row>
    <row r="336" spans="1:42" ht="16.8" x14ac:dyDescent="0.25">
      <c r="A336" s="273">
        <v>120556</v>
      </c>
      <c r="B336" s="273" t="s">
        <v>2510</v>
      </c>
      <c r="C336" s="273" t="s">
        <v>63</v>
      </c>
      <c r="D336" s="273" t="s">
        <v>281</v>
      </c>
      <c r="E336" s="273"/>
      <c r="F336" s="273"/>
      <c r="G336" s="266"/>
      <c r="H336" s="266"/>
      <c r="I336" t="s">
        <v>474</v>
      </c>
      <c r="O336"/>
      <c r="AI336" t="s">
        <v>1542</v>
      </c>
      <c r="AO336" t="s">
        <v>1539</v>
      </c>
      <c r="AP336">
        <v>0</v>
      </c>
    </row>
    <row r="337" spans="1:42" ht="16.8" x14ac:dyDescent="0.25">
      <c r="A337" s="273">
        <v>120559</v>
      </c>
      <c r="B337" s="273" t="s">
        <v>3079</v>
      </c>
      <c r="C337" s="273" t="s">
        <v>113</v>
      </c>
      <c r="D337" s="273" t="s">
        <v>252</v>
      </c>
      <c r="E337" s="273"/>
      <c r="F337" s="273"/>
      <c r="G337" s="266"/>
      <c r="H337" s="266"/>
      <c r="I337" t="s">
        <v>474</v>
      </c>
      <c r="O337"/>
      <c r="AI337" t="s">
        <v>1547</v>
      </c>
      <c r="AO337" t="s">
        <v>1539</v>
      </c>
      <c r="AP337">
        <v>0</v>
      </c>
    </row>
    <row r="338" spans="1:42" ht="16.8" x14ac:dyDescent="0.25">
      <c r="A338" s="273">
        <v>120561</v>
      </c>
      <c r="B338" s="273" t="s">
        <v>876</v>
      </c>
      <c r="C338" s="273" t="s">
        <v>2511</v>
      </c>
      <c r="D338" s="273" t="s">
        <v>437</v>
      </c>
      <c r="E338" s="273"/>
      <c r="F338" s="273"/>
      <c r="G338" s="266"/>
      <c r="H338" s="266"/>
      <c r="I338" t="s">
        <v>474</v>
      </c>
      <c r="O338"/>
      <c r="AI338" t="s">
        <v>1542</v>
      </c>
      <c r="AO338" t="s">
        <v>1539</v>
      </c>
      <c r="AP338">
        <v>0</v>
      </c>
    </row>
    <row r="339" spans="1:42" ht="16.8" x14ac:dyDescent="0.25">
      <c r="A339" s="273">
        <v>120567</v>
      </c>
      <c r="B339" s="273" t="s">
        <v>2512</v>
      </c>
      <c r="C339" s="273" t="s">
        <v>87</v>
      </c>
      <c r="D339" s="273" t="s">
        <v>236</v>
      </c>
      <c r="E339" s="273"/>
      <c r="F339" s="273"/>
      <c r="G339" s="266"/>
      <c r="H339" s="266"/>
      <c r="I339" t="s">
        <v>474</v>
      </c>
      <c r="O339"/>
      <c r="AI339" t="s">
        <v>1542</v>
      </c>
      <c r="AO339" t="s">
        <v>1539</v>
      </c>
      <c r="AP339">
        <v>0</v>
      </c>
    </row>
    <row r="340" spans="1:42" ht="16.8" x14ac:dyDescent="0.25">
      <c r="A340" s="273">
        <v>120568</v>
      </c>
      <c r="B340" s="273" t="s">
        <v>2513</v>
      </c>
      <c r="C340" s="273" t="s">
        <v>133</v>
      </c>
      <c r="D340" s="273" t="s">
        <v>293</v>
      </c>
      <c r="E340" s="273"/>
      <c r="F340" s="273"/>
      <c r="G340" s="266"/>
      <c r="H340" s="266"/>
      <c r="I340" t="s">
        <v>474</v>
      </c>
      <c r="O340"/>
      <c r="AI340" t="s">
        <v>1542</v>
      </c>
      <c r="AO340" t="s">
        <v>1539</v>
      </c>
      <c r="AP340">
        <v>0</v>
      </c>
    </row>
    <row r="341" spans="1:42" ht="16.8" x14ac:dyDescent="0.25">
      <c r="A341" s="273">
        <v>120590</v>
      </c>
      <c r="B341" s="273" t="s">
        <v>3212</v>
      </c>
      <c r="C341" s="273" t="s">
        <v>160</v>
      </c>
      <c r="D341" s="273" t="s">
        <v>345</v>
      </c>
      <c r="E341" s="273"/>
      <c r="F341" s="273"/>
      <c r="G341" s="266"/>
      <c r="H341" s="266"/>
      <c r="I341" t="s">
        <v>474</v>
      </c>
      <c r="O341"/>
      <c r="AI341" t="s">
        <v>1544</v>
      </c>
      <c r="AO341" t="s">
        <v>1539</v>
      </c>
      <c r="AP341">
        <v>0</v>
      </c>
    </row>
    <row r="342" spans="1:42" ht="16.8" x14ac:dyDescent="0.25">
      <c r="A342" s="273">
        <v>120592</v>
      </c>
      <c r="B342" s="273" t="s">
        <v>2514</v>
      </c>
      <c r="C342" s="273" t="s">
        <v>78</v>
      </c>
      <c r="D342" s="273" t="s">
        <v>275</v>
      </c>
      <c r="E342" s="273"/>
      <c r="F342" s="273"/>
      <c r="G342" s="266"/>
      <c r="H342" s="266"/>
      <c r="I342" t="s">
        <v>474</v>
      </c>
      <c r="O342"/>
      <c r="AI342" t="s">
        <v>1542</v>
      </c>
      <c r="AO342" t="s">
        <v>1539</v>
      </c>
      <c r="AP342">
        <v>0</v>
      </c>
    </row>
    <row r="343" spans="1:42" ht="16.8" x14ac:dyDescent="0.25">
      <c r="A343" s="273">
        <v>120594</v>
      </c>
      <c r="B343" s="273" t="s">
        <v>2515</v>
      </c>
      <c r="C343" s="273" t="s">
        <v>140</v>
      </c>
      <c r="D343" s="273" t="s">
        <v>262</v>
      </c>
      <c r="E343" s="273"/>
      <c r="F343" s="273"/>
      <c r="G343" s="266"/>
      <c r="H343" s="266"/>
      <c r="I343" t="s">
        <v>474</v>
      </c>
      <c r="O343"/>
      <c r="AI343" t="s">
        <v>1542</v>
      </c>
      <c r="AO343" t="s">
        <v>1539</v>
      </c>
      <c r="AP343">
        <v>0</v>
      </c>
    </row>
    <row r="344" spans="1:42" ht="16.8" x14ac:dyDescent="0.25">
      <c r="A344" s="273">
        <v>120598</v>
      </c>
      <c r="B344" s="273" t="s">
        <v>2516</v>
      </c>
      <c r="C344" s="273" t="s">
        <v>754</v>
      </c>
      <c r="D344" s="273" t="s">
        <v>2517</v>
      </c>
      <c r="E344" s="273"/>
      <c r="F344" s="273"/>
      <c r="G344" s="266"/>
      <c r="H344" s="266"/>
      <c r="I344" t="s">
        <v>474</v>
      </c>
      <c r="O344"/>
      <c r="AI344" t="s">
        <v>1542</v>
      </c>
      <c r="AO344" t="s">
        <v>1539</v>
      </c>
      <c r="AP344">
        <v>0</v>
      </c>
    </row>
    <row r="345" spans="1:42" ht="16.8" x14ac:dyDescent="0.25">
      <c r="A345" s="273">
        <v>120623</v>
      </c>
      <c r="B345" s="273" t="s">
        <v>2518</v>
      </c>
      <c r="C345" s="273" t="s">
        <v>66</v>
      </c>
      <c r="D345" s="273" t="s">
        <v>243</v>
      </c>
      <c r="E345" s="273"/>
      <c r="F345" s="273"/>
      <c r="G345" s="266"/>
      <c r="H345" s="266"/>
      <c r="I345" t="s">
        <v>474</v>
      </c>
      <c r="O345"/>
      <c r="AI345" t="s">
        <v>1542</v>
      </c>
      <c r="AO345" t="s">
        <v>1539</v>
      </c>
      <c r="AP345">
        <v>0</v>
      </c>
    </row>
    <row r="346" spans="1:42" ht="16.8" x14ac:dyDescent="0.25">
      <c r="A346" s="273">
        <v>120630</v>
      </c>
      <c r="B346" s="273" t="s">
        <v>2519</v>
      </c>
      <c r="C346" s="273" t="s">
        <v>1229</v>
      </c>
      <c r="D346" s="273">
        <v>0</v>
      </c>
      <c r="E346" s="273"/>
      <c r="F346" s="273"/>
      <c r="G346" s="266"/>
      <c r="H346" s="266"/>
      <c r="I346" t="s">
        <v>474</v>
      </c>
      <c r="O346"/>
      <c r="AI346" t="s">
        <v>1542</v>
      </c>
      <c r="AO346" t="s">
        <v>1539</v>
      </c>
      <c r="AP346">
        <v>0</v>
      </c>
    </row>
    <row r="347" spans="1:42" ht="16.8" x14ac:dyDescent="0.25">
      <c r="A347" s="273">
        <v>120642</v>
      </c>
      <c r="B347" s="273" t="s">
        <v>3080</v>
      </c>
      <c r="C347" s="273" t="s">
        <v>66</v>
      </c>
      <c r="D347" s="273" t="s">
        <v>3081</v>
      </c>
      <c r="E347" s="273"/>
      <c r="F347" s="273"/>
      <c r="G347" s="266"/>
      <c r="H347" s="266"/>
      <c r="I347" t="s">
        <v>474</v>
      </c>
      <c r="O347"/>
      <c r="AI347" t="s">
        <v>1547</v>
      </c>
      <c r="AO347" t="s">
        <v>1539</v>
      </c>
      <c r="AP347">
        <v>0</v>
      </c>
    </row>
    <row r="348" spans="1:42" ht="16.8" x14ac:dyDescent="0.25">
      <c r="A348" s="273">
        <v>120654</v>
      </c>
      <c r="B348" s="273" t="s">
        <v>2520</v>
      </c>
      <c r="C348" s="273" t="s">
        <v>62</v>
      </c>
      <c r="D348" s="273" t="s">
        <v>597</v>
      </c>
      <c r="E348" s="273"/>
      <c r="F348" s="273"/>
      <c r="G348" s="266"/>
      <c r="H348" s="266"/>
      <c r="I348" t="s">
        <v>474</v>
      </c>
      <c r="O348"/>
      <c r="AI348" t="s">
        <v>1542</v>
      </c>
      <c r="AO348" t="s">
        <v>1539</v>
      </c>
      <c r="AP348">
        <v>0</v>
      </c>
    </row>
    <row r="349" spans="1:42" ht="16.8" x14ac:dyDescent="0.25">
      <c r="A349" s="273">
        <v>120661</v>
      </c>
      <c r="B349" s="273" t="s">
        <v>2521</v>
      </c>
      <c r="C349" s="273" t="s">
        <v>483</v>
      </c>
      <c r="D349" s="273"/>
      <c r="E349" s="273"/>
      <c r="F349" s="273"/>
      <c r="G349" s="266"/>
      <c r="H349" s="266"/>
      <c r="I349" t="s">
        <v>474</v>
      </c>
      <c r="O349"/>
      <c r="AI349" t="s">
        <v>1542</v>
      </c>
      <c r="AO349" t="s">
        <v>1539</v>
      </c>
      <c r="AP349">
        <v>0</v>
      </c>
    </row>
    <row r="350" spans="1:42" ht="16.8" x14ac:dyDescent="0.25">
      <c r="A350" s="273">
        <v>120666</v>
      </c>
      <c r="B350" s="273" t="s">
        <v>3082</v>
      </c>
      <c r="C350" s="273" t="s">
        <v>175</v>
      </c>
      <c r="D350" s="273" t="s">
        <v>254</v>
      </c>
      <c r="E350" s="273"/>
      <c r="F350" s="273"/>
      <c r="G350" s="266"/>
      <c r="H350" s="266"/>
      <c r="I350" t="s">
        <v>474</v>
      </c>
      <c r="O350"/>
      <c r="AI350" t="s">
        <v>1547</v>
      </c>
      <c r="AO350" t="s">
        <v>1539</v>
      </c>
      <c r="AP350">
        <v>0</v>
      </c>
    </row>
    <row r="351" spans="1:42" ht="16.8" x14ac:dyDescent="0.25">
      <c r="A351" s="273">
        <v>120669</v>
      </c>
      <c r="B351" s="273" t="s">
        <v>2522</v>
      </c>
      <c r="C351" s="273" t="s">
        <v>133</v>
      </c>
      <c r="D351" s="273" t="s">
        <v>252</v>
      </c>
      <c r="E351" s="273"/>
      <c r="F351" s="273"/>
      <c r="G351" s="266"/>
      <c r="H351" s="266"/>
      <c r="I351" t="s">
        <v>474</v>
      </c>
      <c r="O351"/>
      <c r="AI351" t="s">
        <v>1542</v>
      </c>
      <c r="AO351" t="s">
        <v>1539</v>
      </c>
      <c r="AP351">
        <v>0</v>
      </c>
    </row>
    <row r="352" spans="1:42" ht="16.8" x14ac:dyDescent="0.25">
      <c r="A352" s="273">
        <v>120681</v>
      </c>
      <c r="B352" s="273" t="s">
        <v>2523</v>
      </c>
      <c r="C352" s="273" t="s">
        <v>90</v>
      </c>
      <c r="D352" s="273" t="s">
        <v>254</v>
      </c>
      <c r="E352" s="273"/>
      <c r="F352" s="273"/>
      <c r="G352" s="266"/>
      <c r="H352" s="266"/>
      <c r="I352" t="s">
        <v>474</v>
      </c>
      <c r="O352"/>
      <c r="AI352" t="s">
        <v>1542</v>
      </c>
      <c r="AO352" t="s">
        <v>1539</v>
      </c>
      <c r="AP352">
        <v>0</v>
      </c>
    </row>
    <row r="353" spans="1:42" ht="16.8" x14ac:dyDescent="0.25">
      <c r="A353" s="273">
        <v>120685</v>
      </c>
      <c r="B353" s="273" t="s">
        <v>2524</v>
      </c>
      <c r="C353" s="273" t="s">
        <v>117</v>
      </c>
      <c r="D353" s="273" t="s">
        <v>238</v>
      </c>
      <c r="E353" s="273"/>
      <c r="F353" s="273"/>
      <c r="G353" s="266"/>
      <c r="H353" s="266"/>
      <c r="I353" t="s">
        <v>474</v>
      </c>
      <c r="O353"/>
      <c r="AI353" t="s">
        <v>1542</v>
      </c>
      <c r="AO353" t="s">
        <v>1539</v>
      </c>
      <c r="AP353">
        <v>0</v>
      </c>
    </row>
    <row r="354" spans="1:42" ht="16.8" x14ac:dyDescent="0.25">
      <c r="A354" s="273">
        <v>120704</v>
      </c>
      <c r="B354" s="273" t="s">
        <v>2525</v>
      </c>
      <c r="C354" s="273" t="s">
        <v>69</v>
      </c>
      <c r="D354" s="273" t="s">
        <v>236</v>
      </c>
      <c r="E354" s="273"/>
      <c r="F354" s="273"/>
      <c r="G354" s="266"/>
      <c r="H354" s="266"/>
      <c r="I354" t="s">
        <v>474</v>
      </c>
      <c r="O354"/>
      <c r="AI354" t="s">
        <v>1542</v>
      </c>
      <c r="AO354" t="s">
        <v>1539</v>
      </c>
      <c r="AP354">
        <v>0</v>
      </c>
    </row>
    <row r="355" spans="1:42" ht="16.8" x14ac:dyDescent="0.25">
      <c r="A355" s="273">
        <v>120711</v>
      </c>
      <c r="B355" s="273" t="s">
        <v>2526</v>
      </c>
      <c r="C355" s="273" t="s">
        <v>72</v>
      </c>
      <c r="D355" s="273" t="s">
        <v>301</v>
      </c>
      <c r="E355" s="273"/>
      <c r="F355" s="273"/>
      <c r="G355" s="266"/>
      <c r="H355" s="266"/>
      <c r="I355" t="s">
        <v>474</v>
      </c>
      <c r="O355"/>
      <c r="AI355" t="s">
        <v>1542</v>
      </c>
      <c r="AO355" t="s">
        <v>1539</v>
      </c>
      <c r="AP355">
        <v>0</v>
      </c>
    </row>
    <row r="356" spans="1:42" ht="16.8" x14ac:dyDescent="0.25">
      <c r="A356" s="273">
        <v>120717</v>
      </c>
      <c r="B356" s="273" t="s">
        <v>2527</v>
      </c>
      <c r="C356" s="273" t="s">
        <v>116</v>
      </c>
      <c r="D356" s="273" t="s">
        <v>235</v>
      </c>
      <c r="E356" s="273"/>
      <c r="F356" s="273"/>
      <c r="G356" s="266"/>
      <c r="H356" s="266"/>
      <c r="I356" t="s">
        <v>474</v>
      </c>
      <c r="O356"/>
      <c r="AI356" t="s">
        <v>1542</v>
      </c>
      <c r="AO356" t="s">
        <v>1539</v>
      </c>
      <c r="AP356">
        <v>0</v>
      </c>
    </row>
    <row r="357" spans="1:42" ht="16.8" x14ac:dyDescent="0.25">
      <c r="A357" s="273">
        <v>120731</v>
      </c>
      <c r="B357" s="273" t="s">
        <v>2528</v>
      </c>
      <c r="C357" s="273" t="s">
        <v>105</v>
      </c>
      <c r="D357" s="273" t="s">
        <v>874</v>
      </c>
      <c r="E357" s="273"/>
      <c r="F357" s="273"/>
      <c r="G357" s="266"/>
      <c r="H357" s="266"/>
      <c r="I357" t="s">
        <v>474</v>
      </c>
      <c r="O357"/>
      <c r="AI357" t="s">
        <v>1542</v>
      </c>
      <c r="AO357" t="s">
        <v>1539</v>
      </c>
      <c r="AP357">
        <v>0</v>
      </c>
    </row>
    <row r="358" spans="1:42" ht="16.8" x14ac:dyDescent="0.25">
      <c r="A358" s="273">
        <v>120732</v>
      </c>
      <c r="B358" s="273" t="s">
        <v>2529</v>
      </c>
      <c r="C358" s="273" t="s">
        <v>165</v>
      </c>
      <c r="D358" s="273" t="s">
        <v>293</v>
      </c>
      <c r="E358" s="273"/>
      <c r="F358" s="273"/>
      <c r="G358" s="266"/>
      <c r="H358" s="266"/>
      <c r="I358" t="s">
        <v>474</v>
      </c>
      <c r="O358"/>
      <c r="AI358" t="s">
        <v>1542</v>
      </c>
      <c r="AO358" t="s">
        <v>1539</v>
      </c>
      <c r="AP358">
        <v>0</v>
      </c>
    </row>
    <row r="359" spans="1:42" ht="16.8" x14ac:dyDescent="0.25">
      <c r="A359" s="273">
        <v>120741</v>
      </c>
      <c r="B359" s="273" t="s">
        <v>2530</v>
      </c>
      <c r="C359" s="273" t="s">
        <v>126</v>
      </c>
      <c r="D359" s="273">
        <v>0</v>
      </c>
      <c r="E359" s="273"/>
      <c r="F359" s="273"/>
      <c r="G359" s="266"/>
      <c r="H359" s="266"/>
      <c r="I359" t="s">
        <v>474</v>
      </c>
      <c r="O359"/>
      <c r="AI359" t="s">
        <v>1542</v>
      </c>
      <c r="AO359" t="s">
        <v>1539</v>
      </c>
      <c r="AP359">
        <v>0</v>
      </c>
    </row>
    <row r="360" spans="1:42" ht="16.8" x14ac:dyDescent="0.25">
      <c r="A360" s="273">
        <v>120742</v>
      </c>
      <c r="B360" s="273" t="s">
        <v>2531</v>
      </c>
      <c r="C360" s="273" t="s">
        <v>105</v>
      </c>
      <c r="D360" s="273" t="s">
        <v>217</v>
      </c>
      <c r="E360" s="273"/>
      <c r="F360" s="273"/>
      <c r="G360" s="266"/>
      <c r="H360" s="266"/>
      <c r="I360" t="s">
        <v>474</v>
      </c>
      <c r="O360"/>
      <c r="AI360" t="s">
        <v>1542</v>
      </c>
      <c r="AO360" t="s">
        <v>1539</v>
      </c>
      <c r="AP360">
        <v>0</v>
      </c>
    </row>
    <row r="361" spans="1:42" ht="16.8" x14ac:dyDescent="0.25">
      <c r="A361" s="273">
        <v>120743</v>
      </c>
      <c r="B361" s="273" t="s">
        <v>2532</v>
      </c>
      <c r="C361" s="273" t="s">
        <v>417</v>
      </c>
      <c r="D361" s="273" t="s">
        <v>437</v>
      </c>
      <c r="E361" s="273"/>
      <c r="F361" s="273"/>
      <c r="G361" s="266"/>
      <c r="H361" s="266"/>
      <c r="I361" t="s">
        <v>474</v>
      </c>
      <c r="O361"/>
      <c r="AI361" t="s">
        <v>1542</v>
      </c>
      <c r="AO361" t="s">
        <v>1539</v>
      </c>
      <c r="AP361">
        <v>0</v>
      </c>
    </row>
    <row r="362" spans="1:42" ht="16.8" x14ac:dyDescent="0.25">
      <c r="A362" s="273">
        <v>120759</v>
      </c>
      <c r="B362" s="273" t="s">
        <v>2533</v>
      </c>
      <c r="C362" s="273" t="s">
        <v>107</v>
      </c>
      <c r="D362" s="273" t="s">
        <v>873</v>
      </c>
      <c r="E362" s="273"/>
      <c r="F362" s="273"/>
      <c r="G362" s="266"/>
      <c r="H362" s="266"/>
      <c r="I362" t="s">
        <v>474</v>
      </c>
      <c r="O362"/>
      <c r="AI362" t="s">
        <v>1542</v>
      </c>
      <c r="AO362" t="s">
        <v>1539</v>
      </c>
      <c r="AP362">
        <v>0</v>
      </c>
    </row>
    <row r="363" spans="1:42" ht="16.8" x14ac:dyDescent="0.25">
      <c r="A363" s="273">
        <v>120761</v>
      </c>
      <c r="B363" s="273" t="s">
        <v>2534</v>
      </c>
      <c r="C363" s="273" t="s">
        <v>79</v>
      </c>
      <c r="D363" s="273" t="s">
        <v>513</v>
      </c>
      <c r="E363" s="273"/>
      <c r="F363" s="273"/>
      <c r="G363" s="266"/>
      <c r="H363" s="266"/>
      <c r="I363" t="s">
        <v>474</v>
      </c>
      <c r="O363"/>
      <c r="AI363" t="s">
        <v>1542</v>
      </c>
      <c r="AO363" t="s">
        <v>1539</v>
      </c>
      <c r="AP363">
        <v>0</v>
      </c>
    </row>
    <row r="364" spans="1:42" ht="16.8" x14ac:dyDescent="0.25">
      <c r="A364" s="273">
        <v>120773</v>
      </c>
      <c r="B364" s="273" t="s">
        <v>2535</v>
      </c>
      <c r="C364" s="273" t="s">
        <v>429</v>
      </c>
      <c r="D364" s="273" t="s">
        <v>2536</v>
      </c>
      <c r="E364" s="273"/>
      <c r="F364" s="273"/>
      <c r="G364" s="266"/>
      <c r="H364" s="266"/>
      <c r="I364" t="s">
        <v>474</v>
      </c>
      <c r="O364"/>
      <c r="AI364" t="s">
        <v>1542</v>
      </c>
      <c r="AO364" t="s">
        <v>1539</v>
      </c>
      <c r="AP364">
        <v>0</v>
      </c>
    </row>
    <row r="365" spans="1:42" ht="16.8" x14ac:dyDescent="0.25">
      <c r="A365" s="273">
        <v>120783</v>
      </c>
      <c r="B365" s="273" t="s">
        <v>2537</v>
      </c>
      <c r="C365" s="273" t="s">
        <v>817</v>
      </c>
      <c r="D365" s="273" t="s">
        <v>1345</v>
      </c>
      <c r="E365" s="273"/>
      <c r="F365" s="273"/>
      <c r="G365" s="266"/>
      <c r="H365" s="266"/>
      <c r="I365" t="s">
        <v>474</v>
      </c>
      <c r="O365"/>
      <c r="AI365" t="s">
        <v>1542</v>
      </c>
      <c r="AO365" t="s">
        <v>1539</v>
      </c>
      <c r="AP365">
        <v>0</v>
      </c>
    </row>
    <row r="366" spans="1:42" ht="16.8" x14ac:dyDescent="0.25">
      <c r="A366" s="273">
        <v>120790</v>
      </c>
      <c r="B366" s="273" t="s">
        <v>2538</v>
      </c>
      <c r="C366" s="273" t="s">
        <v>2539</v>
      </c>
      <c r="D366" s="273" t="s">
        <v>223</v>
      </c>
      <c r="E366" s="273"/>
      <c r="F366" s="273"/>
      <c r="G366" s="266"/>
      <c r="H366" s="266"/>
      <c r="I366" t="s">
        <v>474</v>
      </c>
      <c r="O366"/>
      <c r="AI366" t="s">
        <v>1542</v>
      </c>
      <c r="AO366" t="s">
        <v>1539</v>
      </c>
      <c r="AP366">
        <v>0</v>
      </c>
    </row>
    <row r="367" spans="1:42" ht="16.8" x14ac:dyDescent="0.25">
      <c r="A367" s="273">
        <v>120792</v>
      </c>
      <c r="B367" s="273" t="s">
        <v>2540</v>
      </c>
      <c r="C367" s="273" t="s">
        <v>89</v>
      </c>
      <c r="D367" s="273" t="s">
        <v>1303</v>
      </c>
      <c r="E367" s="273"/>
      <c r="F367" s="273"/>
      <c r="G367" s="266"/>
      <c r="H367" s="266"/>
      <c r="I367" t="s">
        <v>474</v>
      </c>
      <c r="O367"/>
      <c r="AI367" t="s">
        <v>1542</v>
      </c>
      <c r="AO367" t="s">
        <v>1539</v>
      </c>
      <c r="AP367">
        <v>0</v>
      </c>
    </row>
    <row r="368" spans="1:42" ht="16.8" x14ac:dyDescent="0.25">
      <c r="A368" s="273">
        <v>120797</v>
      </c>
      <c r="B368" s="273" t="s">
        <v>2541</v>
      </c>
      <c r="C368" s="273" t="s">
        <v>94</v>
      </c>
      <c r="D368" s="273" t="s">
        <v>275</v>
      </c>
      <c r="E368" s="273"/>
      <c r="F368" s="273"/>
      <c r="G368" s="266"/>
      <c r="H368" s="266"/>
      <c r="I368" t="s">
        <v>474</v>
      </c>
      <c r="O368"/>
      <c r="AI368" t="s">
        <v>1542</v>
      </c>
      <c r="AO368" t="s">
        <v>1539</v>
      </c>
      <c r="AP368">
        <v>0</v>
      </c>
    </row>
    <row r="369" spans="1:42" ht="16.8" x14ac:dyDescent="0.25">
      <c r="A369" s="266">
        <v>120803</v>
      </c>
      <c r="B369" s="266" t="s">
        <v>1944</v>
      </c>
      <c r="C369" s="266" t="s">
        <v>1151</v>
      </c>
      <c r="D369" s="266" t="s">
        <v>325</v>
      </c>
      <c r="E369" s="266"/>
      <c r="F369" s="273"/>
      <c r="G369" s="266"/>
      <c r="H369" s="266"/>
      <c r="I369" t="s">
        <v>4246</v>
      </c>
      <c r="O369"/>
      <c r="AI369" t="s">
        <v>4246</v>
      </c>
      <c r="AO369" t="s">
        <v>1539</v>
      </c>
      <c r="AP369" t="s">
        <v>4243</v>
      </c>
    </row>
    <row r="370" spans="1:42" ht="16.8" x14ac:dyDescent="0.25">
      <c r="A370" s="273">
        <v>120819</v>
      </c>
      <c r="B370" s="273" t="s">
        <v>2542</v>
      </c>
      <c r="C370" s="273" t="s">
        <v>105</v>
      </c>
      <c r="D370" s="273">
        <v>0</v>
      </c>
      <c r="E370" s="273"/>
      <c r="F370" s="273"/>
      <c r="G370" s="266"/>
      <c r="H370" s="266"/>
      <c r="I370" t="s">
        <v>474</v>
      </c>
      <c r="O370"/>
      <c r="AI370" t="s">
        <v>1542</v>
      </c>
      <c r="AO370" t="s">
        <v>1539</v>
      </c>
      <c r="AP370">
        <v>0</v>
      </c>
    </row>
    <row r="371" spans="1:42" ht="16.8" x14ac:dyDescent="0.25">
      <c r="A371" s="273">
        <v>120821</v>
      </c>
      <c r="B371" s="273" t="s">
        <v>2543</v>
      </c>
      <c r="C371" s="273" t="s">
        <v>2544</v>
      </c>
      <c r="D371" s="273" t="s">
        <v>546</v>
      </c>
      <c r="E371" s="273"/>
      <c r="F371" s="273"/>
      <c r="G371" s="266"/>
      <c r="H371" s="266"/>
      <c r="I371" t="s">
        <v>474</v>
      </c>
      <c r="O371"/>
      <c r="AI371" t="s">
        <v>1542</v>
      </c>
      <c r="AO371" t="s">
        <v>1539</v>
      </c>
      <c r="AP371">
        <v>0</v>
      </c>
    </row>
    <row r="372" spans="1:42" ht="16.8" x14ac:dyDescent="0.25">
      <c r="A372" s="273">
        <v>120843</v>
      </c>
      <c r="B372" s="273" t="s">
        <v>3083</v>
      </c>
      <c r="C372" s="273" t="s">
        <v>63</v>
      </c>
      <c r="D372" s="273" t="s">
        <v>287</v>
      </c>
      <c r="E372" s="273"/>
      <c r="F372" s="273"/>
      <c r="G372" s="266"/>
      <c r="H372" s="266"/>
      <c r="I372" t="s">
        <v>474</v>
      </c>
      <c r="O372"/>
      <c r="AI372" t="s">
        <v>1547</v>
      </c>
      <c r="AO372" t="s">
        <v>1539</v>
      </c>
      <c r="AP372">
        <v>0</v>
      </c>
    </row>
    <row r="373" spans="1:42" ht="16.8" x14ac:dyDescent="0.25">
      <c r="A373" s="273">
        <v>120855</v>
      </c>
      <c r="B373" s="273" t="s">
        <v>3084</v>
      </c>
      <c r="C373" s="273" t="s">
        <v>96</v>
      </c>
      <c r="D373" s="273" t="s">
        <v>294</v>
      </c>
      <c r="E373" s="273"/>
      <c r="F373" s="273"/>
      <c r="G373" s="266"/>
      <c r="H373" s="266"/>
      <c r="I373" t="s">
        <v>474</v>
      </c>
      <c r="O373"/>
      <c r="AI373" t="s">
        <v>1547</v>
      </c>
      <c r="AO373" t="s">
        <v>1539</v>
      </c>
      <c r="AP373">
        <v>0</v>
      </c>
    </row>
    <row r="374" spans="1:42" ht="16.8" x14ac:dyDescent="0.25">
      <c r="A374" s="273">
        <v>120862</v>
      </c>
      <c r="B374" s="273" t="s">
        <v>2545</v>
      </c>
      <c r="C374" s="273" t="s">
        <v>63</v>
      </c>
      <c r="D374" s="273" t="s">
        <v>302</v>
      </c>
      <c r="E374" s="273"/>
      <c r="F374" s="273"/>
      <c r="G374" s="266"/>
      <c r="H374" s="266"/>
      <c r="I374" t="s">
        <v>474</v>
      </c>
      <c r="O374"/>
      <c r="AI374" t="s">
        <v>1542</v>
      </c>
      <c r="AO374" t="s">
        <v>1539</v>
      </c>
      <c r="AP374">
        <v>0</v>
      </c>
    </row>
    <row r="375" spans="1:42" ht="16.8" x14ac:dyDescent="0.25">
      <c r="A375" s="273">
        <v>120865</v>
      </c>
      <c r="B375" s="273" t="s">
        <v>1382</v>
      </c>
      <c r="C375" s="273" t="s">
        <v>160</v>
      </c>
      <c r="D375" s="273" t="s">
        <v>468</v>
      </c>
      <c r="E375" s="273"/>
      <c r="F375" s="273"/>
      <c r="G375" s="266"/>
      <c r="H375" s="266"/>
      <c r="I375" t="s">
        <v>474</v>
      </c>
      <c r="O375"/>
      <c r="AI375" t="s">
        <v>1542</v>
      </c>
      <c r="AO375" t="s">
        <v>1539</v>
      </c>
      <c r="AP375">
        <v>0</v>
      </c>
    </row>
    <row r="376" spans="1:42" ht="16.8" x14ac:dyDescent="0.25">
      <c r="A376" s="273">
        <v>120871</v>
      </c>
      <c r="B376" s="273" t="s">
        <v>2546</v>
      </c>
      <c r="C376" s="273" t="s">
        <v>62</v>
      </c>
      <c r="D376" s="273" t="s">
        <v>271</v>
      </c>
      <c r="E376" s="273"/>
      <c r="F376" s="273"/>
      <c r="G376" s="266"/>
      <c r="H376" s="266"/>
      <c r="I376" t="s">
        <v>474</v>
      </c>
      <c r="O376"/>
      <c r="AI376" t="s">
        <v>1542</v>
      </c>
      <c r="AO376" t="s">
        <v>1539</v>
      </c>
      <c r="AP376">
        <v>0</v>
      </c>
    </row>
    <row r="377" spans="1:42" ht="16.8" x14ac:dyDescent="0.25">
      <c r="A377" s="273">
        <v>120877</v>
      </c>
      <c r="B377" s="273" t="s">
        <v>2547</v>
      </c>
      <c r="C377" s="273" t="s">
        <v>152</v>
      </c>
      <c r="D377" s="273" t="s">
        <v>252</v>
      </c>
      <c r="E377" s="273"/>
      <c r="F377" s="273"/>
      <c r="G377" s="266"/>
      <c r="H377" s="266"/>
      <c r="I377" t="s">
        <v>474</v>
      </c>
      <c r="O377"/>
      <c r="AI377" t="s">
        <v>1542</v>
      </c>
      <c r="AO377" t="s">
        <v>1539</v>
      </c>
      <c r="AP377">
        <v>0</v>
      </c>
    </row>
    <row r="378" spans="1:42" ht="16.8" x14ac:dyDescent="0.25">
      <c r="A378" s="273">
        <v>120878</v>
      </c>
      <c r="B378" s="273" t="s">
        <v>2548</v>
      </c>
      <c r="C378" s="273" t="s">
        <v>531</v>
      </c>
      <c r="D378" s="273" t="s">
        <v>2549</v>
      </c>
      <c r="E378" s="273"/>
      <c r="F378" s="273"/>
      <c r="G378" s="266"/>
      <c r="H378" s="266"/>
      <c r="I378" t="s">
        <v>474</v>
      </c>
      <c r="O378"/>
      <c r="AI378" t="s">
        <v>1542</v>
      </c>
      <c r="AO378" t="s">
        <v>1539</v>
      </c>
      <c r="AP378">
        <v>0</v>
      </c>
    </row>
    <row r="379" spans="1:42" ht="16.8" x14ac:dyDescent="0.25">
      <c r="A379" s="273">
        <v>120884</v>
      </c>
      <c r="B379" s="273" t="s">
        <v>2550</v>
      </c>
      <c r="C379" s="273" t="s">
        <v>2551</v>
      </c>
      <c r="D379" s="273" t="s">
        <v>321</v>
      </c>
      <c r="E379" s="273"/>
      <c r="F379" s="273"/>
      <c r="G379" s="266"/>
      <c r="H379" s="266"/>
      <c r="I379" t="s">
        <v>474</v>
      </c>
      <c r="O379"/>
      <c r="AI379" t="s">
        <v>1542</v>
      </c>
      <c r="AO379" t="s">
        <v>1539</v>
      </c>
      <c r="AP379">
        <v>0</v>
      </c>
    </row>
    <row r="380" spans="1:42" ht="16.8" x14ac:dyDescent="0.25">
      <c r="A380" s="273">
        <v>120893</v>
      </c>
      <c r="B380" s="273" t="s">
        <v>2552</v>
      </c>
      <c r="C380" s="273" t="s">
        <v>749</v>
      </c>
      <c r="D380" s="273" t="s">
        <v>223</v>
      </c>
      <c r="E380" s="273"/>
      <c r="F380" s="273"/>
      <c r="G380" s="266"/>
      <c r="H380" s="266"/>
      <c r="I380" t="s">
        <v>474</v>
      </c>
      <c r="O380"/>
      <c r="AI380" t="s">
        <v>1542</v>
      </c>
      <c r="AO380" t="s">
        <v>1539</v>
      </c>
      <c r="AP380">
        <v>0</v>
      </c>
    </row>
    <row r="381" spans="1:42" ht="16.8" x14ac:dyDescent="0.25">
      <c r="A381" s="273">
        <v>120905</v>
      </c>
      <c r="B381" s="273" t="s">
        <v>2553</v>
      </c>
      <c r="C381" s="273" t="s">
        <v>443</v>
      </c>
      <c r="D381" s="273" t="s">
        <v>275</v>
      </c>
      <c r="E381" s="273"/>
      <c r="F381" s="273"/>
      <c r="G381" s="266"/>
      <c r="H381" s="266"/>
      <c r="I381" t="s">
        <v>474</v>
      </c>
      <c r="O381"/>
      <c r="AI381" t="s">
        <v>1542</v>
      </c>
      <c r="AO381" t="s">
        <v>1539</v>
      </c>
      <c r="AP381">
        <v>0</v>
      </c>
    </row>
    <row r="382" spans="1:42" ht="16.8" x14ac:dyDescent="0.25">
      <c r="A382" s="273">
        <v>120913</v>
      </c>
      <c r="B382" s="273" t="s">
        <v>2554</v>
      </c>
      <c r="C382" s="273" t="s">
        <v>508</v>
      </c>
      <c r="D382" s="273" t="s">
        <v>243</v>
      </c>
      <c r="E382" s="273"/>
      <c r="F382" s="273"/>
      <c r="G382" s="266"/>
      <c r="H382" s="266"/>
      <c r="I382" t="s">
        <v>474</v>
      </c>
      <c r="O382"/>
      <c r="AI382" t="s">
        <v>1542</v>
      </c>
      <c r="AO382" t="s">
        <v>1539</v>
      </c>
      <c r="AP382">
        <v>0</v>
      </c>
    </row>
    <row r="383" spans="1:42" ht="16.8" x14ac:dyDescent="0.25">
      <c r="A383" s="273">
        <v>120935</v>
      </c>
      <c r="B383" s="273" t="s">
        <v>2556</v>
      </c>
      <c r="C383" s="273" t="s">
        <v>66</v>
      </c>
      <c r="D383" s="273" t="s">
        <v>275</v>
      </c>
      <c r="E383" s="273"/>
      <c r="F383" s="273"/>
      <c r="G383" s="266"/>
      <c r="H383" s="266"/>
      <c r="I383" t="s">
        <v>474</v>
      </c>
      <c r="O383"/>
      <c r="AI383" t="s">
        <v>1542</v>
      </c>
      <c r="AO383" t="s">
        <v>1539</v>
      </c>
      <c r="AP383">
        <v>0</v>
      </c>
    </row>
    <row r="384" spans="1:42" ht="16.8" x14ac:dyDescent="0.25">
      <c r="A384" s="273">
        <v>120942</v>
      </c>
      <c r="B384" s="273" t="s">
        <v>2557</v>
      </c>
      <c r="C384" s="273" t="s">
        <v>188</v>
      </c>
      <c r="D384" s="273" t="s">
        <v>240</v>
      </c>
      <c r="E384" s="273"/>
      <c r="F384" s="273"/>
      <c r="G384" s="266"/>
      <c r="H384" s="266"/>
      <c r="I384" t="s">
        <v>474</v>
      </c>
      <c r="O384"/>
      <c r="AI384" t="s">
        <v>1542</v>
      </c>
      <c r="AO384" t="s">
        <v>1539</v>
      </c>
      <c r="AP384">
        <v>0</v>
      </c>
    </row>
    <row r="385" spans="1:42" ht="16.8" x14ac:dyDescent="0.25">
      <c r="A385" s="273">
        <v>120953</v>
      </c>
      <c r="B385" s="273" t="s">
        <v>3085</v>
      </c>
      <c r="C385" s="273" t="s">
        <v>817</v>
      </c>
      <c r="D385" s="273" t="s">
        <v>272</v>
      </c>
      <c r="E385" s="273"/>
      <c r="F385" s="273"/>
      <c r="G385" s="266"/>
      <c r="H385" s="266"/>
      <c r="I385" t="s">
        <v>474</v>
      </c>
      <c r="O385"/>
      <c r="AI385" t="s">
        <v>1547</v>
      </c>
      <c r="AO385" t="s">
        <v>1539</v>
      </c>
      <c r="AP385">
        <v>0</v>
      </c>
    </row>
    <row r="386" spans="1:42" ht="16.8" x14ac:dyDescent="0.25">
      <c r="A386" s="273">
        <v>120986</v>
      </c>
      <c r="B386" s="273" t="s">
        <v>2558</v>
      </c>
      <c r="C386" s="273" t="s">
        <v>60</v>
      </c>
      <c r="D386" s="273" t="s">
        <v>250</v>
      </c>
      <c r="E386" s="273"/>
      <c r="F386" s="273"/>
      <c r="G386" s="266"/>
      <c r="H386" s="266"/>
      <c r="I386" t="s">
        <v>474</v>
      </c>
      <c r="O386"/>
      <c r="AI386" t="s">
        <v>1542</v>
      </c>
      <c r="AO386" t="s">
        <v>1539</v>
      </c>
      <c r="AP386">
        <v>0</v>
      </c>
    </row>
    <row r="387" spans="1:42" ht="16.8" x14ac:dyDescent="0.25">
      <c r="A387" s="273">
        <v>121004</v>
      </c>
      <c r="B387" s="273" t="s">
        <v>3086</v>
      </c>
      <c r="C387" s="273" t="s">
        <v>790</v>
      </c>
      <c r="D387" s="273" t="s">
        <v>323</v>
      </c>
      <c r="E387" s="273"/>
      <c r="F387" s="273"/>
      <c r="G387" s="266"/>
      <c r="H387" s="266"/>
      <c r="I387" t="s">
        <v>474</v>
      </c>
      <c r="O387"/>
      <c r="AI387" t="s">
        <v>1547</v>
      </c>
      <c r="AO387" t="s">
        <v>1539</v>
      </c>
      <c r="AP387">
        <v>0</v>
      </c>
    </row>
    <row r="388" spans="1:42" ht="16.8" x14ac:dyDescent="0.25">
      <c r="A388" s="273">
        <v>121005</v>
      </c>
      <c r="B388" s="273" t="s">
        <v>2559</v>
      </c>
      <c r="C388" s="273" t="s">
        <v>2560</v>
      </c>
      <c r="D388" s="273" t="s">
        <v>294</v>
      </c>
      <c r="E388" s="273"/>
      <c r="F388" s="273"/>
      <c r="G388" s="266"/>
      <c r="H388" s="266"/>
      <c r="I388" t="s">
        <v>474</v>
      </c>
      <c r="O388"/>
      <c r="AI388" t="s">
        <v>1542</v>
      </c>
      <c r="AO388" t="s">
        <v>1539</v>
      </c>
      <c r="AP388">
        <v>0</v>
      </c>
    </row>
    <row r="389" spans="1:42" ht="16.8" x14ac:dyDescent="0.25">
      <c r="A389" s="273">
        <v>121013</v>
      </c>
      <c r="B389" s="273" t="s">
        <v>3023</v>
      </c>
      <c r="C389" s="273" t="s">
        <v>87</v>
      </c>
      <c r="D389" s="273" t="s">
        <v>472</v>
      </c>
      <c r="E389" s="273"/>
      <c r="F389" s="273"/>
      <c r="G389" s="266"/>
      <c r="H389" s="266"/>
      <c r="I389" t="s">
        <v>474</v>
      </c>
      <c r="O389"/>
      <c r="AI389" t="s">
        <v>1543</v>
      </c>
      <c r="AO389" t="s">
        <v>1539</v>
      </c>
      <c r="AP389">
        <v>0</v>
      </c>
    </row>
    <row r="390" spans="1:42" ht="16.8" x14ac:dyDescent="0.25">
      <c r="A390" s="273">
        <v>121015</v>
      </c>
      <c r="B390" s="273" t="s">
        <v>2561</v>
      </c>
      <c r="C390" s="273" t="s">
        <v>66</v>
      </c>
      <c r="D390" s="273" t="s">
        <v>2562</v>
      </c>
      <c r="E390" s="273"/>
      <c r="F390" s="273"/>
      <c r="G390" s="266"/>
      <c r="H390" s="266"/>
      <c r="I390" t="s">
        <v>474</v>
      </c>
      <c r="O390"/>
      <c r="AI390" t="s">
        <v>1542</v>
      </c>
      <c r="AO390" t="s">
        <v>1539</v>
      </c>
      <c r="AP390">
        <v>0</v>
      </c>
    </row>
    <row r="391" spans="1:42" ht="16.8" x14ac:dyDescent="0.3">
      <c r="A391" s="273">
        <v>121025</v>
      </c>
      <c r="B391" s="273" t="s">
        <v>1964</v>
      </c>
      <c r="C391" s="273" t="s">
        <v>544</v>
      </c>
      <c r="D391" s="273" t="s">
        <v>254</v>
      </c>
      <c r="E391" s="273"/>
      <c r="F391" s="273"/>
      <c r="G391" s="266"/>
      <c r="H391" s="266"/>
      <c r="I391" t="s">
        <v>474</v>
      </c>
      <c r="J391" s="279"/>
      <c r="K391" s="280"/>
      <c r="L391" s="279"/>
      <c r="N391" s="284"/>
      <c r="O391"/>
      <c r="AC391" s="279"/>
      <c r="AI391" t="s">
        <v>1546</v>
      </c>
      <c r="AO391" t="s">
        <v>1539</v>
      </c>
      <c r="AP391">
        <v>0</v>
      </c>
    </row>
    <row r="392" spans="1:42" ht="16.8" x14ac:dyDescent="0.25">
      <c r="A392" s="273">
        <v>121036</v>
      </c>
      <c r="B392" s="273" t="s">
        <v>2563</v>
      </c>
      <c r="C392" s="273" t="s">
        <v>799</v>
      </c>
      <c r="D392" s="273" t="s">
        <v>301</v>
      </c>
      <c r="E392" s="273"/>
      <c r="F392" s="273"/>
      <c r="G392" s="266"/>
      <c r="H392" s="266"/>
      <c r="I392" t="s">
        <v>474</v>
      </c>
      <c r="O392"/>
      <c r="AI392" t="s">
        <v>1542</v>
      </c>
      <c r="AO392" t="s">
        <v>1539</v>
      </c>
      <c r="AP392">
        <v>0</v>
      </c>
    </row>
    <row r="393" spans="1:42" ht="16.8" x14ac:dyDescent="0.25">
      <c r="A393" s="273">
        <v>121049</v>
      </c>
      <c r="B393" s="273" t="s">
        <v>2564</v>
      </c>
      <c r="C393" s="273" t="s">
        <v>786</v>
      </c>
      <c r="D393" s="273" t="s">
        <v>2565</v>
      </c>
      <c r="E393" s="273"/>
      <c r="F393" s="273"/>
      <c r="G393" s="266"/>
      <c r="H393" s="266"/>
      <c r="I393" t="s">
        <v>474</v>
      </c>
      <c r="O393"/>
      <c r="AI393" t="s">
        <v>1542</v>
      </c>
      <c r="AO393" t="s">
        <v>1539</v>
      </c>
      <c r="AP393">
        <v>0</v>
      </c>
    </row>
    <row r="394" spans="1:42" ht="16.8" x14ac:dyDescent="0.25">
      <c r="A394" s="273">
        <v>121054</v>
      </c>
      <c r="B394" s="273" t="s">
        <v>2566</v>
      </c>
      <c r="C394" s="273" t="s">
        <v>172</v>
      </c>
      <c r="D394" s="273" t="s">
        <v>275</v>
      </c>
      <c r="E394" s="273"/>
      <c r="F394" s="273"/>
      <c r="G394" s="266"/>
      <c r="H394" s="266"/>
      <c r="I394" t="s">
        <v>474</v>
      </c>
      <c r="O394"/>
      <c r="AI394" t="s">
        <v>1542</v>
      </c>
      <c r="AO394" t="s">
        <v>1539</v>
      </c>
      <c r="AP394">
        <v>0</v>
      </c>
    </row>
    <row r="395" spans="1:42" ht="16.8" x14ac:dyDescent="0.25">
      <c r="A395" s="273">
        <v>121055</v>
      </c>
      <c r="B395" s="273" t="s">
        <v>2567</v>
      </c>
      <c r="C395" s="273" t="s">
        <v>2568</v>
      </c>
      <c r="D395" s="273" t="s">
        <v>509</v>
      </c>
      <c r="E395" s="273"/>
      <c r="F395" s="273"/>
      <c r="G395" s="266"/>
      <c r="H395" s="266"/>
      <c r="I395" t="s">
        <v>474</v>
      </c>
      <c r="O395"/>
      <c r="AI395" t="s">
        <v>1542</v>
      </c>
      <c r="AO395" t="s">
        <v>1539</v>
      </c>
      <c r="AP395">
        <v>0</v>
      </c>
    </row>
    <row r="396" spans="1:42" ht="16.8" x14ac:dyDescent="0.25">
      <c r="A396" s="273">
        <v>121063</v>
      </c>
      <c r="B396" s="273" t="s">
        <v>2569</v>
      </c>
      <c r="C396" s="273" t="s">
        <v>158</v>
      </c>
      <c r="D396" s="273" t="s">
        <v>2570</v>
      </c>
      <c r="E396" s="273"/>
      <c r="F396" s="273"/>
      <c r="G396" s="266"/>
      <c r="H396" s="266"/>
      <c r="I396" t="s">
        <v>474</v>
      </c>
      <c r="O396"/>
      <c r="AI396" t="s">
        <v>1542</v>
      </c>
      <c r="AO396" t="s">
        <v>1539</v>
      </c>
      <c r="AP396">
        <v>0</v>
      </c>
    </row>
    <row r="397" spans="1:42" ht="16.8" x14ac:dyDescent="0.25">
      <c r="A397" s="273">
        <v>121067</v>
      </c>
      <c r="B397" s="273" t="s">
        <v>2571</v>
      </c>
      <c r="C397" s="273" t="s">
        <v>66</v>
      </c>
      <c r="D397" s="273" t="s">
        <v>252</v>
      </c>
      <c r="E397" s="273"/>
      <c r="F397" s="273"/>
      <c r="G397" s="266"/>
      <c r="H397" s="266"/>
      <c r="I397" t="s">
        <v>474</v>
      </c>
      <c r="O397"/>
      <c r="AI397" t="s">
        <v>1542</v>
      </c>
      <c r="AO397" t="s">
        <v>1539</v>
      </c>
      <c r="AP397">
        <v>0</v>
      </c>
    </row>
    <row r="398" spans="1:42" ht="16.8" x14ac:dyDescent="0.25">
      <c r="A398" s="273">
        <v>121069</v>
      </c>
      <c r="B398" s="273" t="s">
        <v>2572</v>
      </c>
      <c r="C398" s="273" t="s">
        <v>62</v>
      </c>
      <c r="D398" s="273" t="s">
        <v>275</v>
      </c>
      <c r="E398" s="273"/>
      <c r="F398" s="273"/>
      <c r="G398" s="266"/>
      <c r="H398" s="266"/>
      <c r="I398" t="s">
        <v>474</v>
      </c>
      <c r="O398"/>
      <c r="AI398" t="s">
        <v>1542</v>
      </c>
      <c r="AO398" t="s">
        <v>1539</v>
      </c>
      <c r="AP398">
        <v>0</v>
      </c>
    </row>
    <row r="399" spans="1:42" ht="16.8" x14ac:dyDescent="0.25">
      <c r="A399" s="273">
        <v>121082</v>
      </c>
      <c r="B399" s="273" t="s">
        <v>2573</v>
      </c>
      <c r="C399" s="273" t="s">
        <v>160</v>
      </c>
      <c r="D399" s="273" t="s">
        <v>304</v>
      </c>
      <c r="E399" s="273"/>
      <c r="F399" s="273"/>
      <c r="G399" s="266"/>
      <c r="H399" s="266"/>
      <c r="I399" t="s">
        <v>474</v>
      </c>
      <c r="O399"/>
      <c r="AI399" t="s">
        <v>1542</v>
      </c>
      <c r="AO399" t="s">
        <v>1539</v>
      </c>
      <c r="AP399">
        <v>0</v>
      </c>
    </row>
    <row r="400" spans="1:42" ht="16.8" x14ac:dyDescent="0.25">
      <c r="A400" s="273">
        <v>121087</v>
      </c>
      <c r="B400" s="273" t="s">
        <v>3087</v>
      </c>
      <c r="C400" s="273" t="s">
        <v>820</v>
      </c>
      <c r="D400" s="273" t="s">
        <v>322</v>
      </c>
      <c r="E400" s="273"/>
      <c r="F400" s="273"/>
      <c r="G400" s="266"/>
      <c r="H400" s="266"/>
      <c r="I400" t="s">
        <v>474</v>
      </c>
      <c r="O400"/>
      <c r="AI400" t="s">
        <v>1547</v>
      </c>
      <c r="AO400" t="s">
        <v>1539</v>
      </c>
      <c r="AP400">
        <v>0</v>
      </c>
    </row>
    <row r="401" spans="1:42" ht="16.8" x14ac:dyDescent="0.25">
      <c r="A401" s="273">
        <v>121097</v>
      </c>
      <c r="B401" s="273" t="s">
        <v>2574</v>
      </c>
      <c r="C401" s="273" t="s">
        <v>158</v>
      </c>
      <c r="D401" s="273" t="s">
        <v>340</v>
      </c>
      <c r="E401" s="273"/>
      <c r="F401" s="273"/>
      <c r="G401" s="266"/>
      <c r="H401" s="266"/>
      <c r="I401" t="s">
        <v>474</v>
      </c>
      <c r="O401"/>
      <c r="AI401" t="s">
        <v>1542</v>
      </c>
      <c r="AO401" t="s">
        <v>1539</v>
      </c>
      <c r="AP401">
        <v>0</v>
      </c>
    </row>
    <row r="402" spans="1:42" ht="16.8" x14ac:dyDescent="0.25">
      <c r="A402" s="273">
        <v>121104</v>
      </c>
      <c r="B402" s="273" t="s">
        <v>2575</v>
      </c>
      <c r="C402" s="273" t="s">
        <v>94</v>
      </c>
      <c r="D402" s="273" t="s">
        <v>343</v>
      </c>
      <c r="E402" s="273"/>
      <c r="F402" s="273"/>
      <c r="G402" s="266"/>
      <c r="H402" s="266"/>
      <c r="I402" t="s">
        <v>474</v>
      </c>
      <c r="O402"/>
      <c r="AI402" t="s">
        <v>1542</v>
      </c>
      <c r="AO402" t="s">
        <v>1539</v>
      </c>
      <c r="AP402">
        <v>0</v>
      </c>
    </row>
    <row r="403" spans="1:42" ht="16.8" x14ac:dyDescent="0.25">
      <c r="A403" s="273">
        <v>121114</v>
      </c>
      <c r="B403" s="273" t="s">
        <v>2576</v>
      </c>
      <c r="C403" s="273" t="s">
        <v>160</v>
      </c>
      <c r="D403" s="273" t="s">
        <v>254</v>
      </c>
      <c r="E403" s="273"/>
      <c r="F403" s="273"/>
      <c r="G403" s="266"/>
      <c r="H403" s="266"/>
      <c r="I403" t="s">
        <v>474</v>
      </c>
      <c r="O403"/>
      <c r="AI403" t="s">
        <v>1542</v>
      </c>
      <c r="AO403" t="s">
        <v>1539</v>
      </c>
      <c r="AP403">
        <v>0</v>
      </c>
    </row>
    <row r="404" spans="1:42" ht="16.8" x14ac:dyDescent="0.3">
      <c r="A404" s="273">
        <v>121116</v>
      </c>
      <c r="B404" s="273" t="s">
        <v>1965</v>
      </c>
      <c r="C404" s="273" t="s">
        <v>113</v>
      </c>
      <c r="D404" s="273" t="s">
        <v>216</v>
      </c>
      <c r="E404" s="273"/>
      <c r="F404" s="273"/>
      <c r="G404" s="266"/>
      <c r="H404" s="266"/>
      <c r="I404" t="s">
        <v>474</v>
      </c>
      <c r="J404" s="279"/>
      <c r="K404" s="280"/>
      <c r="L404" s="279"/>
      <c r="N404" s="284"/>
      <c r="O404"/>
      <c r="AC404" s="279"/>
      <c r="AI404" t="s">
        <v>1546</v>
      </c>
      <c r="AO404" t="s">
        <v>1539</v>
      </c>
      <c r="AP404">
        <v>0</v>
      </c>
    </row>
    <row r="405" spans="1:42" ht="16.8" x14ac:dyDescent="0.25">
      <c r="A405" s="273">
        <v>121129</v>
      </c>
      <c r="B405" s="273" t="s">
        <v>2577</v>
      </c>
      <c r="C405" s="273" t="s">
        <v>2347</v>
      </c>
      <c r="D405" s="273" t="s">
        <v>428</v>
      </c>
      <c r="E405" s="273"/>
      <c r="F405" s="273"/>
      <c r="G405" s="266"/>
      <c r="H405" s="266"/>
      <c r="I405" t="s">
        <v>474</v>
      </c>
      <c r="O405"/>
      <c r="AI405" t="s">
        <v>1542</v>
      </c>
      <c r="AO405" t="s">
        <v>1539</v>
      </c>
      <c r="AP405">
        <v>0</v>
      </c>
    </row>
    <row r="406" spans="1:42" ht="16.8" x14ac:dyDescent="0.25">
      <c r="A406" s="273">
        <v>121148</v>
      </c>
      <c r="B406" s="273" t="s">
        <v>2578</v>
      </c>
      <c r="C406" s="273" t="s">
        <v>550</v>
      </c>
      <c r="D406" s="273" t="s">
        <v>223</v>
      </c>
      <c r="E406" s="273"/>
      <c r="F406" s="273"/>
      <c r="G406" s="266"/>
      <c r="H406" s="266"/>
      <c r="I406" t="s">
        <v>474</v>
      </c>
      <c r="O406"/>
      <c r="AI406" t="s">
        <v>1542</v>
      </c>
      <c r="AO406" t="s">
        <v>1539</v>
      </c>
      <c r="AP406">
        <v>0</v>
      </c>
    </row>
    <row r="407" spans="1:42" ht="16.8" x14ac:dyDescent="0.25">
      <c r="A407" s="273">
        <v>121152</v>
      </c>
      <c r="B407" s="273" t="s">
        <v>3024</v>
      </c>
      <c r="C407" s="273" t="s">
        <v>746</v>
      </c>
      <c r="D407" s="273" t="s">
        <v>534</v>
      </c>
      <c r="E407" s="273"/>
      <c r="F407" s="273"/>
      <c r="G407" s="266"/>
      <c r="H407" s="266"/>
      <c r="I407" t="s">
        <v>474</v>
      </c>
      <c r="O407"/>
      <c r="AI407" t="s">
        <v>1543</v>
      </c>
      <c r="AO407" t="s">
        <v>1539</v>
      </c>
      <c r="AP407">
        <v>0</v>
      </c>
    </row>
    <row r="408" spans="1:42" ht="16.8" x14ac:dyDescent="0.25">
      <c r="A408" s="273">
        <v>121153</v>
      </c>
      <c r="B408" s="273" t="s">
        <v>2579</v>
      </c>
      <c r="C408" s="273" t="s">
        <v>157</v>
      </c>
      <c r="D408" s="273" t="s">
        <v>266</v>
      </c>
      <c r="E408" s="273"/>
      <c r="F408" s="273"/>
      <c r="G408" s="266"/>
      <c r="H408" s="266"/>
      <c r="I408" t="s">
        <v>474</v>
      </c>
      <c r="O408"/>
      <c r="AI408" t="s">
        <v>1542</v>
      </c>
      <c r="AO408" t="s">
        <v>1539</v>
      </c>
      <c r="AP408">
        <v>0</v>
      </c>
    </row>
    <row r="409" spans="1:42" ht="16.8" x14ac:dyDescent="0.25">
      <c r="A409" s="273">
        <v>121158</v>
      </c>
      <c r="B409" s="273" t="s">
        <v>2580</v>
      </c>
      <c r="C409" s="273" t="s">
        <v>71</v>
      </c>
      <c r="D409" s="273" t="s">
        <v>235</v>
      </c>
      <c r="E409" s="273"/>
      <c r="F409" s="273"/>
      <c r="G409" s="266"/>
      <c r="H409" s="266"/>
      <c r="I409" t="s">
        <v>474</v>
      </c>
      <c r="O409"/>
      <c r="AI409" t="s">
        <v>1542</v>
      </c>
      <c r="AO409" t="s">
        <v>1539</v>
      </c>
      <c r="AP409">
        <v>0</v>
      </c>
    </row>
    <row r="410" spans="1:42" ht="16.8" x14ac:dyDescent="0.25">
      <c r="A410" s="273">
        <v>121168</v>
      </c>
      <c r="B410" s="273" t="s">
        <v>2581</v>
      </c>
      <c r="C410" s="273" t="s">
        <v>152</v>
      </c>
      <c r="D410" s="273" t="s">
        <v>314</v>
      </c>
      <c r="E410" s="273"/>
      <c r="F410" s="273"/>
      <c r="G410" s="266"/>
      <c r="H410" s="266"/>
      <c r="I410" t="s">
        <v>474</v>
      </c>
      <c r="O410"/>
      <c r="AI410" t="s">
        <v>1542</v>
      </c>
      <c r="AO410" t="s">
        <v>1539</v>
      </c>
      <c r="AP410">
        <v>0</v>
      </c>
    </row>
    <row r="411" spans="1:42" ht="16.8" x14ac:dyDescent="0.25">
      <c r="A411" s="273">
        <v>121175</v>
      </c>
      <c r="B411" s="273" t="s">
        <v>2582</v>
      </c>
      <c r="C411" s="273" t="s">
        <v>2583</v>
      </c>
      <c r="D411" s="273" t="s">
        <v>236</v>
      </c>
      <c r="E411" s="273"/>
      <c r="F411" s="273"/>
      <c r="G411" s="266"/>
      <c r="H411" s="266"/>
      <c r="I411" t="s">
        <v>474</v>
      </c>
      <c r="O411"/>
      <c r="AI411" t="s">
        <v>1542</v>
      </c>
      <c r="AO411" t="s">
        <v>1539</v>
      </c>
      <c r="AP411">
        <v>0</v>
      </c>
    </row>
    <row r="412" spans="1:42" ht="16.8" x14ac:dyDescent="0.25">
      <c r="A412" s="273">
        <v>121180</v>
      </c>
      <c r="B412" s="273" t="s">
        <v>2584</v>
      </c>
      <c r="C412" s="273" t="s">
        <v>177</v>
      </c>
      <c r="D412" s="273" t="s">
        <v>1962</v>
      </c>
      <c r="E412" s="273"/>
      <c r="F412" s="273"/>
      <c r="G412" s="266"/>
      <c r="H412" s="266"/>
      <c r="I412" t="s">
        <v>474</v>
      </c>
      <c r="O412"/>
      <c r="AI412" t="s">
        <v>1542</v>
      </c>
      <c r="AO412" t="s">
        <v>1539</v>
      </c>
      <c r="AP412">
        <v>0</v>
      </c>
    </row>
    <row r="413" spans="1:42" ht="16.8" x14ac:dyDescent="0.25">
      <c r="A413" s="273">
        <v>121185</v>
      </c>
      <c r="B413" s="273" t="s">
        <v>2585</v>
      </c>
      <c r="C413" s="273" t="s">
        <v>89</v>
      </c>
      <c r="D413" s="273" t="s">
        <v>285</v>
      </c>
      <c r="E413" s="273"/>
      <c r="F413" s="273"/>
      <c r="G413" s="266"/>
      <c r="H413" s="266"/>
      <c r="I413" t="s">
        <v>474</v>
      </c>
      <c r="O413"/>
      <c r="AI413" t="s">
        <v>1542</v>
      </c>
      <c r="AO413" t="s">
        <v>1539</v>
      </c>
      <c r="AP413">
        <v>0</v>
      </c>
    </row>
    <row r="414" spans="1:42" ht="16.8" x14ac:dyDescent="0.25">
      <c r="A414" s="273">
        <v>121191</v>
      </c>
      <c r="B414" s="273" t="s">
        <v>2586</v>
      </c>
      <c r="C414" s="273" t="s">
        <v>96</v>
      </c>
      <c r="D414" s="273" t="s">
        <v>287</v>
      </c>
      <c r="E414" s="273"/>
      <c r="F414" s="273"/>
      <c r="G414" s="266"/>
      <c r="H414" s="266"/>
      <c r="I414" t="s">
        <v>474</v>
      </c>
      <c r="O414"/>
      <c r="AI414" t="s">
        <v>1542</v>
      </c>
      <c r="AO414" t="s">
        <v>1539</v>
      </c>
      <c r="AP414">
        <v>0</v>
      </c>
    </row>
    <row r="415" spans="1:42" ht="16.8" x14ac:dyDescent="0.25">
      <c r="A415" s="273">
        <v>121208</v>
      </c>
      <c r="B415" s="273" t="s">
        <v>2587</v>
      </c>
      <c r="C415" s="273" t="s">
        <v>71</v>
      </c>
      <c r="D415" s="273" t="s">
        <v>247</v>
      </c>
      <c r="E415" s="273"/>
      <c r="F415" s="273"/>
      <c r="G415" s="266"/>
      <c r="H415" s="266"/>
      <c r="I415" t="s">
        <v>474</v>
      </c>
      <c r="O415"/>
      <c r="AI415" t="s">
        <v>1542</v>
      </c>
      <c r="AO415" t="s">
        <v>1539</v>
      </c>
      <c r="AP415">
        <v>0</v>
      </c>
    </row>
    <row r="416" spans="1:42" ht="16.8" x14ac:dyDescent="0.25">
      <c r="A416" s="273">
        <v>121229</v>
      </c>
      <c r="B416" s="273" t="s">
        <v>3025</v>
      </c>
      <c r="C416" s="273" t="s">
        <v>141</v>
      </c>
      <c r="D416" s="273" t="s">
        <v>3026</v>
      </c>
      <c r="E416" s="273"/>
      <c r="F416" s="273"/>
      <c r="G416" s="266"/>
      <c r="H416" s="266"/>
      <c r="I416" t="s">
        <v>474</v>
      </c>
      <c r="O416"/>
      <c r="AI416" t="s">
        <v>1543</v>
      </c>
      <c r="AO416" t="s">
        <v>1539</v>
      </c>
      <c r="AP416">
        <v>0</v>
      </c>
    </row>
    <row r="417" spans="1:42" ht="16.8" x14ac:dyDescent="0.25">
      <c r="A417" s="273">
        <v>121243</v>
      </c>
      <c r="B417" s="273" t="s">
        <v>2588</v>
      </c>
      <c r="C417" s="273" t="s">
        <v>70</v>
      </c>
      <c r="D417" s="273" t="s">
        <v>264</v>
      </c>
      <c r="E417" s="273"/>
      <c r="F417" s="273"/>
      <c r="G417" s="266"/>
      <c r="H417" s="266"/>
      <c r="I417" t="s">
        <v>474</v>
      </c>
      <c r="O417"/>
      <c r="AI417" t="s">
        <v>1542</v>
      </c>
      <c r="AO417" t="s">
        <v>1539</v>
      </c>
      <c r="AP417">
        <v>0</v>
      </c>
    </row>
    <row r="418" spans="1:42" ht="16.8" x14ac:dyDescent="0.25">
      <c r="A418" s="273">
        <v>121254</v>
      </c>
      <c r="B418" s="273" t="s">
        <v>2589</v>
      </c>
      <c r="C418" s="273" t="s">
        <v>716</v>
      </c>
      <c r="D418" s="273" t="s">
        <v>2590</v>
      </c>
      <c r="E418" s="273"/>
      <c r="F418" s="273"/>
      <c r="G418" s="266"/>
      <c r="H418" s="266"/>
      <c r="I418" t="s">
        <v>474</v>
      </c>
      <c r="O418"/>
      <c r="AI418" t="s">
        <v>1542</v>
      </c>
      <c r="AO418" t="s">
        <v>1539</v>
      </c>
      <c r="AP418">
        <v>0</v>
      </c>
    </row>
    <row r="419" spans="1:42" ht="16.8" x14ac:dyDescent="0.25">
      <c r="A419" s="273">
        <v>121265</v>
      </c>
      <c r="B419" s="273" t="s">
        <v>3027</v>
      </c>
      <c r="C419" s="273" t="s">
        <v>105</v>
      </c>
      <c r="D419" s="273" t="s">
        <v>246</v>
      </c>
      <c r="E419" s="273"/>
      <c r="F419" s="273"/>
      <c r="G419" s="266"/>
      <c r="H419" s="266"/>
      <c r="I419" t="s">
        <v>474</v>
      </c>
      <c r="O419"/>
      <c r="AI419" t="s">
        <v>1543</v>
      </c>
      <c r="AO419" t="s">
        <v>1539</v>
      </c>
      <c r="AP419">
        <v>0</v>
      </c>
    </row>
    <row r="420" spans="1:42" ht="16.8" x14ac:dyDescent="0.25">
      <c r="A420" s="273">
        <v>121299</v>
      </c>
      <c r="B420" s="273" t="s">
        <v>2591</v>
      </c>
      <c r="C420" s="273" t="s">
        <v>2385</v>
      </c>
      <c r="D420" s="273" t="s">
        <v>293</v>
      </c>
      <c r="E420" s="273"/>
      <c r="F420" s="273"/>
      <c r="G420" s="266"/>
      <c r="H420" s="266"/>
      <c r="I420" t="s">
        <v>474</v>
      </c>
      <c r="O420"/>
      <c r="AI420" t="s">
        <v>1542</v>
      </c>
      <c r="AO420" t="s">
        <v>1539</v>
      </c>
      <c r="AP420">
        <v>0</v>
      </c>
    </row>
    <row r="421" spans="1:42" ht="16.8" x14ac:dyDescent="0.3">
      <c r="A421" s="273">
        <v>121307</v>
      </c>
      <c r="B421" s="273" t="s">
        <v>1966</v>
      </c>
      <c r="C421" s="273" t="s">
        <v>1967</v>
      </c>
      <c r="D421" s="273" t="s">
        <v>332</v>
      </c>
      <c r="E421" s="273"/>
      <c r="F421" s="273"/>
      <c r="G421" s="266"/>
      <c r="H421" s="266"/>
      <c r="I421" t="s">
        <v>474</v>
      </c>
      <c r="J421" s="279"/>
      <c r="K421" s="280"/>
      <c r="L421" s="279"/>
      <c r="N421" s="284"/>
      <c r="O421"/>
      <c r="AC421" s="279"/>
      <c r="AI421" t="s">
        <v>1546</v>
      </c>
      <c r="AO421" t="s">
        <v>1539</v>
      </c>
      <c r="AP421">
        <v>0</v>
      </c>
    </row>
    <row r="422" spans="1:42" ht="16.8" x14ac:dyDescent="0.25">
      <c r="A422" s="273">
        <v>121347</v>
      </c>
      <c r="B422" s="273" t="s">
        <v>3028</v>
      </c>
      <c r="C422" s="273" t="s">
        <v>76</v>
      </c>
      <c r="D422" s="273" t="s">
        <v>295</v>
      </c>
      <c r="E422" s="273"/>
      <c r="F422" s="273"/>
      <c r="G422" s="266"/>
      <c r="H422" s="266"/>
      <c r="I422" t="s">
        <v>474</v>
      </c>
      <c r="O422"/>
      <c r="AI422" t="s">
        <v>1543</v>
      </c>
      <c r="AO422" t="s">
        <v>1539</v>
      </c>
      <c r="AP422">
        <v>0</v>
      </c>
    </row>
    <row r="423" spans="1:42" ht="16.8" x14ac:dyDescent="0.25">
      <c r="A423" s="273">
        <v>121380</v>
      </c>
      <c r="B423" s="273" t="s">
        <v>2592</v>
      </c>
      <c r="C423" s="273" t="s">
        <v>105</v>
      </c>
      <c r="D423" s="273" t="s">
        <v>2593</v>
      </c>
      <c r="E423" s="273"/>
      <c r="F423" s="273"/>
      <c r="G423" s="266"/>
      <c r="H423" s="266"/>
      <c r="I423" t="s">
        <v>474</v>
      </c>
      <c r="O423"/>
      <c r="AI423" t="s">
        <v>1542</v>
      </c>
      <c r="AO423" t="s">
        <v>1539</v>
      </c>
      <c r="AP423">
        <v>0</v>
      </c>
    </row>
    <row r="424" spans="1:42" ht="16.8" x14ac:dyDescent="0.25">
      <c r="A424" s="273">
        <v>121382</v>
      </c>
      <c r="B424" s="273" t="s">
        <v>3029</v>
      </c>
      <c r="C424" s="273" t="s">
        <v>123</v>
      </c>
      <c r="D424" s="273" t="s">
        <v>305</v>
      </c>
      <c r="E424" s="273"/>
      <c r="F424" s="273"/>
      <c r="G424" s="266"/>
      <c r="H424" s="266"/>
      <c r="I424" t="s">
        <v>474</v>
      </c>
      <c r="O424"/>
      <c r="AI424" t="s">
        <v>1543</v>
      </c>
      <c r="AO424" t="s">
        <v>1539</v>
      </c>
      <c r="AP424">
        <v>0</v>
      </c>
    </row>
    <row r="425" spans="1:42" ht="16.8" x14ac:dyDescent="0.25">
      <c r="A425" s="273">
        <v>121387</v>
      </c>
      <c r="B425" s="273" t="s">
        <v>3030</v>
      </c>
      <c r="C425" s="273" t="s">
        <v>146</v>
      </c>
      <c r="D425" s="273" t="s">
        <v>782</v>
      </c>
      <c r="E425" s="273"/>
      <c r="F425" s="273"/>
      <c r="G425" s="266"/>
      <c r="H425" s="266"/>
      <c r="I425" t="s">
        <v>474</v>
      </c>
      <c r="O425"/>
      <c r="AI425" t="s">
        <v>1543</v>
      </c>
      <c r="AO425" t="s">
        <v>1539</v>
      </c>
      <c r="AP425">
        <v>0</v>
      </c>
    </row>
    <row r="426" spans="1:42" ht="16.8" x14ac:dyDescent="0.25">
      <c r="A426" s="273">
        <v>121389</v>
      </c>
      <c r="B426" s="273" t="s">
        <v>905</v>
      </c>
      <c r="C426" s="273" t="s">
        <v>641</v>
      </c>
      <c r="D426" s="273" t="s">
        <v>309</v>
      </c>
      <c r="E426" s="273"/>
      <c r="F426" s="273"/>
      <c r="G426" s="266"/>
      <c r="H426" s="266"/>
      <c r="I426" t="s">
        <v>474</v>
      </c>
      <c r="O426"/>
      <c r="AI426" t="s">
        <v>1543</v>
      </c>
      <c r="AO426" t="s">
        <v>1539</v>
      </c>
      <c r="AP426">
        <v>0</v>
      </c>
    </row>
    <row r="427" spans="1:42" ht="16.8" x14ac:dyDescent="0.25">
      <c r="A427" s="273">
        <v>121408</v>
      </c>
      <c r="B427" s="273" t="s">
        <v>2594</v>
      </c>
      <c r="C427" s="273" t="s">
        <v>140</v>
      </c>
      <c r="D427" s="273" t="s">
        <v>246</v>
      </c>
      <c r="E427" s="273"/>
      <c r="F427" s="273"/>
      <c r="G427" s="266"/>
      <c r="H427" s="266"/>
      <c r="I427" t="s">
        <v>474</v>
      </c>
      <c r="O427"/>
      <c r="AI427" t="s">
        <v>1542</v>
      </c>
      <c r="AO427" t="s">
        <v>1539</v>
      </c>
      <c r="AP427">
        <v>0</v>
      </c>
    </row>
    <row r="428" spans="1:42" ht="16.8" x14ac:dyDescent="0.25">
      <c r="A428" s="273">
        <v>121409</v>
      </c>
      <c r="B428" s="273" t="s">
        <v>3089</v>
      </c>
      <c r="C428" s="273" t="s">
        <v>105</v>
      </c>
      <c r="D428" s="273" t="s">
        <v>453</v>
      </c>
      <c r="E428" s="273"/>
      <c r="F428" s="273"/>
      <c r="G428" s="266"/>
      <c r="H428" s="266"/>
      <c r="I428" t="s">
        <v>474</v>
      </c>
      <c r="O428"/>
      <c r="AI428" t="s">
        <v>1547</v>
      </c>
      <c r="AO428" t="s">
        <v>1539</v>
      </c>
      <c r="AP428">
        <v>0</v>
      </c>
    </row>
    <row r="429" spans="1:42" ht="16.8" x14ac:dyDescent="0.25">
      <c r="A429" s="273">
        <v>121413</v>
      </c>
      <c r="B429" s="273" t="s">
        <v>3031</v>
      </c>
      <c r="C429" s="273" t="s">
        <v>161</v>
      </c>
      <c r="D429" s="273" t="s">
        <v>228</v>
      </c>
      <c r="E429" s="273"/>
      <c r="F429" s="273"/>
      <c r="G429" s="266"/>
      <c r="H429" s="266"/>
      <c r="I429" t="s">
        <v>474</v>
      </c>
      <c r="O429"/>
      <c r="AI429" t="s">
        <v>1543</v>
      </c>
      <c r="AO429" t="s">
        <v>1539</v>
      </c>
      <c r="AP429">
        <v>0</v>
      </c>
    </row>
    <row r="430" spans="1:42" ht="16.8" x14ac:dyDescent="0.25">
      <c r="A430" s="273">
        <v>121424</v>
      </c>
      <c r="B430" s="273" t="s">
        <v>2595</v>
      </c>
      <c r="C430" s="273" t="s">
        <v>127</v>
      </c>
      <c r="D430" s="273" t="s">
        <v>725</v>
      </c>
      <c r="E430" s="273"/>
      <c r="F430" s="273"/>
      <c r="G430" s="266"/>
      <c r="H430" s="266"/>
      <c r="I430" t="s">
        <v>474</v>
      </c>
      <c r="O430"/>
      <c r="AI430" t="s">
        <v>1542</v>
      </c>
      <c r="AO430" t="s">
        <v>1539</v>
      </c>
      <c r="AP430">
        <v>0</v>
      </c>
    </row>
    <row r="431" spans="1:42" ht="16.8" x14ac:dyDescent="0.25">
      <c r="A431" s="273">
        <v>121443</v>
      </c>
      <c r="B431" s="273" t="s">
        <v>3090</v>
      </c>
      <c r="C431" s="273" t="s">
        <v>544</v>
      </c>
      <c r="D431" s="273" t="s">
        <v>305</v>
      </c>
      <c r="E431" s="273"/>
      <c r="F431" s="273"/>
      <c r="G431" s="266"/>
      <c r="H431" s="266"/>
      <c r="I431" t="s">
        <v>474</v>
      </c>
      <c r="O431"/>
      <c r="AI431" t="s">
        <v>1547</v>
      </c>
      <c r="AO431" t="s">
        <v>1539</v>
      </c>
      <c r="AP431">
        <v>0</v>
      </c>
    </row>
    <row r="432" spans="1:42" ht="16.8" x14ac:dyDescent="0.25">
      <c r="A432" s="273">
        <v>121445</v>
      </c>
      <c r="B432" s="273" t="s">
        <v>2596</v>
      </c>
      <c r="C432" s="273" t="s">
        <v>66</v>
      </c>
      <c r="D432" s="273" t="s">
        <v>2597</v>
      </c>
      <c r="E432" s="273"/>
      <c r="F432" s="273"/>
      <c r="G432" s="266"/>
      <c r="H432" s="266"/>
      <c r="I432" t="s">
        <v>474</v>
      </c>
      <c r="O432"/>
      <c r="AI432" t="s">
        <v>1542</v>
      </c>
      <c r="AO432" t="s">
        <v>1539</v>
      </c>
      <c r="AP432">
        <v>0</v>
      </c>
    </row>
    <row r="433" spans="1:42" ht="16.8" x14ac:dyDescent="0.25">
      <c r="A433" s="273">
        <v>121446</v>
      </c>
      <c r="B433" s="273" t="s">
        <v>2598</v>
      </c>
      <c r="C433" s="273" t="s">
        <v>63</v>
      </c>
      <c r="D433" s="273" t="s">
        <v>218</v>
      </c>
      <c r="E433" s="273"/>
      <c r="F433" s="273"/>
      <c r="G433" s="266"/>
      <c r="H433" s="266"/>
      <c r="I433" t="s">
        <v>474</v>
      </c>
      <c r="O433"/>
      <c r="AI433" t="s">
        <v>1542</v>
      </c>
      <c r="AO433" t="s">
        <v>1539</v>
      </c>
      <c r="AP433">
        <v>0</v>
      </c>
    </row>
    <row r="434" spans="1:42" ht="16.8" x14ac:dyDescent="0.25">
      <c r="A434" s="273">
        <v>121449</v>
      </c>
      <c r="B434" s="273" t="s">
        <v>2599</v>
      </c>
      <c r="C434" s="273" t="s">
        <v>118</v>
      </c>
      <c r="D434" s="273" t="s">
        <v>235</v>
      </c>
      <c r="E434" s="273"/>
      <c r="F434" s="273"/>
      <c r="G434" s="266"/>
      <c r="H434" s="266"/>
      <c r="I434" t="s">
        <v>474</v>
      </c>
      <c r="O434"/>
      <c r="AI434" t="s">
        <v>1542</v>
      </c>
      <c r="AO434" t="s">
        <v>1539</v>
      </c>
      <c r="AP434">
        <v>0</v>
      </c>
    </row>
    <row r="435" spans="1:42" ht="16.8" x14ac:dyDescent="0.25">
      <c r="A435" s="273">
        <v>121458</v>
      </c>
      <c r="B435" s="273" t="s">
        <v>2600</v>
      </c>
      <c r="C435" s="273" t="s">
        <v>144</v>
      </c>
      <c r="D435" s="273" t="s">
        <v>2601</v>
      </c>
      <c r="E435" s="273"/>
      <c r="F435" s="273"/>
      <c r="G435" s="266"/>
      <c r="H435" s="266"/>
      <c r="I435" t="s">
        <v>474</v>
      </c>
      <c r="O435"/>
      <c r="AI435" t="s">
        <v>1542</v>
      </c>
      <c r="AO435" t="s">
        <v>1539</v>
      </c>
      <c r="AP435">
        <v>0</v>
      </c>
    </row>
    <row r="436" spans="1:42" ht="16.8" x14ac:dyDescent="0.25">
      <c r="A436" s="273">
        <v>121478</v>
      </c>
      <c r="B436" s="273" t="s">
        <v>2602</v>
      </c>
      <c r="C436" s="273" t="s">
        <v>870</v>
      </c>
      <c r="D436" s="273" t="s">
        <v>2603</v>
      </c>
      <c r="E436" s="273"/>
      <c r="F436" s="273"/>
      <c r="G436" s="266"/>
      <c r="H436" s="266"/>
      <c r="I436" t="s">
        <v>474</v>
      </c>
      <c r="O436"/>
      <c r="AI436" t="s">
        <v>1542</v>
      </c>
      <c r="AO436" t="s">
        <v>1539</v>
      </c>
      <c r="AP436">
        <v>0</v>
      </c>
    </row>
    <row r="437" spans="1:42" ht="16.8" x14ac:dyDescent="0.25">
      <c r="A437" s="273">
        <v>121479</v>
      </c>
      <c r="B437" s="273" t="s">
        <v>2604</v>
      </c>
      <c r="C437" s="273" t="s">
        <v>418</v>
      </c>
      <c r="D437" s="273" t="s">
        <v>301</v>
      </c>
      <c r="E437" s="273"/>
      <c r="F437" s="273"/>
      <c r="G437" s="266"/>
      <c r="H437" s="266"/>
      <c r="I437" t="s">
        <v>474</v>
      </c>
      <c r="O437"/>
      <c r="AI437" t="s">
        <v>1542</v>
      </c>
      <c r="AO437" t="s">
        <v>1539</v>
      </c>
      <c r="AP437">
        <v>0</v>
      </c>
    </row>
    <row r="438" spans="1:42" ht="16.8" x14ac:dyDescent="0.25">
      <c r="A438" s="273">
        <v>121482</v>
      </c>
      <c r="B438" s="273" t="s">
        <v>2605</v>
      </c>
      <c r="C438" s="273" t="s">
        <v>2606</v>
      </c>
      <c r="D438" s="273" t="s">
        <v>407</v>
      </c>
      <c r="E438" s="273"/>
      <c r="F438" s="273"/>
      <c r="G438" s="266"/>
      <c r="H438" s="266"/>
      <c r="I438" t="s">
        <v>474</v>
      </c>
      <c r="O438"/>
      <c r="AI438" t="s">
        <v>1542</v>
      </c>
      <c r="AO438" t="s">
        <v>1539</v>
      </c>
      <c r="AP438">
        <v>0</v>
      </c>
    </row>
    <row r="439" spans="1:42" ht="16.8" x14ac:dyDescent="0.25">
      <c r="A439" s="273">
        <v>121484</v>
      </c>
      <c r="B439" s="273" t="s">
        <v>454</v>
      </c>
      <c r="C439" s="273" t="s">
        <v>2607</v>
      </c>
      <c r="D439" s="273" t="s">
        <v>602</v>
      </c>
      <c r="E439" s="273"/>
      <c r="F439" s="273"/>
      <c r="G439" s="266"/>
      <c r="H439" s="266"/>
      <c r="I439" t="s">
        <v>474</v>
      </c>
      <c r="O439"/>
      <c r="AI439" t="s">
        <v>1542</v>
      </c>
      <c r="AO439" t="s">
        <v>1539</v>
      </c>
      <c r="AP439">
        <v>0</v>
      </c>
    </row>
    <row r="440" spans="1:42" ht="16.8" x14ac:dyDescent="0.25">
      <c r="A440" s="273">
        <v>121485</v>
      </c>
      <c r="B440" s="273" t="s">
        <v>3032</v>
      </c>
      <c r="C440" s="273" t="s">
        <v>105</v>
      </c>
      <c r="D440" s="273" t="s">
        <v>217</v>
      </c>
      <c r="E440" s="273"/>
      <c r="F440" s="273"/>
      <c r="G440" s="266"/>
      <c r="H440" s="266"/>
      <c r="I440" t="s">
        <v>474</v>
      </c>
      <c r="O440"/>
      <c r="AI440" t="s">
        <v>1543</v>
      </c>
      <c r="AO440" t="s">
        <v>1539</v>
      </c>
      <c r="AP440">
        <v>0</v>
      </c>
    </row>
    <row r="441" spans="1:42" ht="16.8" x14ac:dyDescent="0.25">
      <c r="A441" s="273">
        <v>121493</v>
      </c>
      <c r="B441" s="273" t="s">
        <v>2608</v>
      </c>
      <c r="C441" s="273" t="s">
        <v>2609</v>
      </c>
      <c r="D441" s="273" t="s">
        <v>233</v>
      </c>
      <c r="E441" s="273"/>
      <c r="F441" s="273"/>
      <c r="G441" s="266"/>
      <c r="H441" s="266"/>
      <c r="I441" t="s">
        <v>474</v>
      </c>
      <c r="O441"/>
      <c r="AI441" t="s">
        <v>1542</v>
      </c>
      <c r="AO441" t="s">
        <v>1539</v>
      </c>
      <c r="AP441">
        <v>0</v>
      </c>
    </row>
    <row r="442" spans="1:42" ht="16.8" x14ac:dyDescent="0.25">
      <c r="A442" s="273">
        <v>121500</v>
      </c>
      <c r="B442" s="273" t="s">
        <v>2610</v>
      </c>
      <c r="C442" s="273" t="s">
        <v>126</v>
      </c>
      <c r="D442" s="273" t="s">
        <v>223</v>
      </c>
      <c r="E442" s="273"/>
      <c r="F442" s="273"/>
      <c r="G442" s="266"/>
      <c r="H442" s="266"/>
      <c r="I442" t="s">
        <v>474</v>
      </c>
      <c r="O442"/>
      <c r="AI442" t="s">
        <v>1542</v>
      </c>
      <c r="AO442" t="s">
        <v>1539</v>
      </c>
      <c r="AP442">
        <v>0</v>
      </c>
    </row>
    <row r="443" spans="1:42" ht="16.8" x14ac:dyDescent="0.25">
      <c r="A443" s="273">
        <v>121504</v>
      </c>
      <c r="B443" s="273" t="s">
        <v>2611</v>
      </c>
      <c r="C443" s="273" t="s">
        <v>82</v>
      </c>
      <c r="D443" s="273" t="s">
        <v>242</v>
      </c>
      <c r="E443" s="273"/>
      <c r="F443" s="273"/>
      <c r="G443" s="266"/>
      <c r="H443" s="266"/>
      <c r="I443" t="s">
        <v>474</v>
      </c>
      <c r="O443"/>
      <c r="AI443" t="s">
        <v>1542</v>
      </c>
      <c r="AO443" t="s">
        <v>1539</v>
      </c>
      <c r="AP443">
        <v>0</v>
      </c>
    </row>
    <row r="444" spans="1:42" ht="16.8" x14ac:dyDescent="0.25">
      <c r="A444" s="273">
        <v>121515</v>
      </c>
      <c r="B444" s="273" t="s">
        <v>2612</v>
      </c>
      <c r="C444" s="273" t="s">
        <v>105</v>
      </c>
      <c r="D444" s="273" t="s">
        <v>222</v>
      </c>
      <c r="E444" s="273"/>
      <c r="F444" s="273"/>
      <c r="G444" s="266"/>
      <c r="H444" s="266"/>
      <c r="I444" t="s">
        <v>474</v>
      </c>
      <c r="O444"/>
      <c r="AI444" t="s">
        <v>1542</v>
      </c>
      <c r="AO444" t="s">
        <v>1539</v>
      </c>
      <c r="AP444">
        <v>0</v>
      </c>
    </row>
    <row r="445" spans="1:42" ht="16.8" x14ac:dyDescent="0.25">
      <c r="A445" s="266">
        <v>121518</v>
      </c>
      <c r="B445" s="266" t="s">
        <v>1905</v>
      </c>
      <c r="C445" s="266" t="s">
        <v>64</v>
      </c>
      <c r="D445" s="266"/>
      <c r="E445" s="266"/>
      <c r="F445" s="273"/>
      <c r="G445" s="266"/>
      <c r="H445" s="266"/>
      <c r="I445" t="s">
        <v>4246</v>
      </c>
      <c r="O445"/>
      <c r="AI445" t="s">
        <v>4246</v>
      </c>
      <c r="AO445" t="s">
        <v>1539</v>
      </c>
      <c r="AP445" t="s">
        <v>4243</v>
      </c>
    </row>
    <row r="446" spans="1:42" ht="16.8" x14ac:dyDescent="0.25">
      <c r="A446" s="273">
        <v>121519</v>
      </c>
      <c r="B446" s="273" t="s">
        <v>2613</v>
      </c>
      <c r="C446" s="273" t="s">
        <v>127</v>
      </c>
      <c r="D446" s="273" t="s">
        <v>266</v>
      </c>
      <c r="E446" s="273"/>
      <c r="F446" s="273"/>
      <c r="G446" s="266"/>
      <c r="H446" s="266"/>
      <c r="I446" t="s">
        <v>474</v>
      </c>
      <c r="O446"/>
      <c r="AI446" t="s">
        <v>1542</v>
      </c>
      <c r="AO446" t="s">
        <v>1539</v>
      </c>
      <c r="AP446">
        <v>0</v>
      </c>
    </row>
    <row r="447" spans="1:42" ht="16.8" x14ac:dyDescent="0.25">
      <c r="A447" s="273">
        <v>121523</v>
      </c>
      <c r="B447" s="273" t="s">
        <v>2614</v>
      </c>
      <c r="C447" s="273" t="s">
        <v>87</v>
      </c>
      <c r="D447" s="273" t="s">
        <v>528</v>
      </c>
      <c r="E447" s="273"/>
      <c r="F447" s="273"/>
      <c r="G447" s="266"/>
      <c r="H447" s="266"/>
      <c r="I447" t="s">
        <v>474</v>
      </c>
      <c r="O447"/>
      <c r="AI447" t="s">
        <v>1542</v>
      </c>
      <c r="AO447" t="s">
        <v>1539</v>
      </c>
      <c r="AP447">
        <v>0</v>
      </c>
    </row>
    <row r="448" spans="1:42" ht="16.8" x14ac:dyDescent="0.25">
      <c r="A448" s="273">
        <v>121528</v>
      </c>
      <c r="B448" s="273" t="s">
        <v>2615</v>
      </c>
      <c r="C448" s="273" t="s">
        <v>66</v>
      </c>
      <c r="D448" s="273" t="s">
        <v>420</v>
      </c>
      <c r="E448" s="273"/>
      <c r="F448" s="273"/>
      <c r="G448" s="266"/>
      <c r="H448" s="266"/>
      <c r="I448" t="s">
        <v>474</v>
      </c>
      <c r="O448"/>
      <c r="AI448" t="s">
        <v>1542</v>
      </c>
      <c r="AO448" t="s">
        <v>1539</v>
      </c>
      <c r="AP448">
        <v>0</v>
      </c>
    </row>
    <row r="449" spans="1:42" ht="16.8" x14ac:dyDescent="0.25">
      <c r="A449" s="273">
        <v>121533</v>
      </c>
      <c r="B449" s="273" t="s">
        <v>2616</v>
      </c>
      <c r="C449" s="273" t="s">
        <v>139</v>
      </c>
      <c r="D449" s="273" t="s">
        <v>227</v>
      </c>
      <c r="E449" s="273"/>
      <c r="F449" s="273"/>
      <c r="G449" s="266"/>
      <c r="H449" s="266"/>
      <c r="I449" t="s">
        <v>474</v>
      </c>
      <c r="O449"/>
      <c r="AI449" t="s">
        <v>1542</v>
      </c>
      <c r="AO449" t="s">
        <v>1539</v>
      </c>
      <c r="AP449">
        <v>0</v>
      </c>
    </row>
    <row r="450" spans="1:42" ht="16.8" x14ac:dyDescent="0.25">
      <c r="A450" s="273">
        <v>121539</v>
      </c>
      <c r="B450" s="273" t="s">
        <v>2617</v>
      </c>
      <c r="C450" s="273" t="s">
        <v>1229</v>
      </c>
      <c r="D450" s="273" t="s">
        <v>2618</v>
      </c>
      <c r="E450" s="273"/>
      <c r="F450" s="273"/>
      <c r="G450" s="266"/>
      <c r="H450" s="266"/>
      <c r="I450" t="s">
        <v>474</v>
      </c>
      <c r="O450"/>
      <c r="AI450" t="s">
        <v>1542</v>
      </c>
      <c r="AO450" t="s">
        <v>1539</v>
      </c>
      <c r="AP450">
        <v>0</v>
      </c>
    </row>
    <row r="451" spans="1:42" ht="16.8" x14ac:dyDescent="0.25">
      <c r="A451" s="273">
        <v>121540</v>
      </c>
      <c r="B451" s="273" t="s">
        <v>2619</v>
      </c>
      <c r="C451" s="273" t="s">
        <v>2620</v>
      </c>
      <c r="D451" s="273" t="s">
        <v>338</v>
      </c>
      <c r="E451" s="273"/>
      <c r="F451" s="273"/>
      <c r="G451" s="266"/>
      <c r="H451" s="266"/>
      <c r="I451" t="s">
        <v>474</v>
      </c>
      <c r="O451"/>
      <c r="AI451" t="s">
        <v>1542</v>
      </c>
      <c r="AO451" t="s">
        <v>1539</v>
      </c>
      <c r="AP451">
        <v>0</v>
      </c>
    </row>
    <row r="452" spans="1:42" ht="16.8" x14ac:dyDescent="0.25">
      <c r="A452" s="273">
        <v>121545</v>
      </c>
      <c r="B452" s="273" t="s">
        <v>2621</v>
      </c>
      <c r="C452" s="273" t="s">
        <v>66</v>
      </c>
      <c r="D452" s="273" t="s">
        <v>524</v>
      </c>
      <c r="E452" s="273"/>
      <c r="F452" s="273"/>
      <c r="G452" s="266"/>
      <c r="H452" s="266"/>
      <c r="I452" t="s">
        <v>474</v>
      </c>
      <c r="O452"/>
      <c r="AI452" t="s">
        <v>1542</v>
      </c>
      <c r="AO452" t="s">
        <v>1539</v>
      </c>
      <c r="AP452">
        <v>0</v>
      </c>
    </row>
    <row r="453" spans="1:42" ht="16.8" x14ac:dyDescent="0.25">
      <c r="A453" s="273">
        <v>121548</v>
      </c>
      <c r="B453" s="273" t="s">
        <v>3033</v>
      </c>
      <c r="C453" s="273" t="s">
        <v>549</v>
      </c>
      <c r="D453" s="273" t="s">
        <v>252</v>
      </c>
      <c r="E453" s="273"/>
      <c r="F453" s="273"/>
      <c r="G453" s="266"/>
      <c r="H453" s="266"/>
      <c r="I453" t="s">
        <v>474</v>
      </c>
      <c r="O453"/>
      <c r="AI453" t="s">
        <v>1543</v>
      </c>
      <c r="AO453" t="s">
        <v>1539</v>
      </c>
      <c r="AP453">
        <v>0</v>
      </c>
    </row>
    <row r="454" spans="1:42" ht="16.8" x14ac:dyDescent="0.25">
      <c r="A454" s="273">
        <v>121549</v>
      </c>
      <c r="B454" s="273" t="s">
        <v>2622</v>
      </c>
      <c r="C454" s="273" t="s">
        <v>545</v>
      </c>
      <c r="D454" s="273" t="s">
        <v>252</v>
      </c>
      <c r="E454" s="273"/>
      <c r="F454" s="273"/>
      <c r="G454" s="266"/>
      <c r="H454" s="266"/>
      <c r="I454" t="s">
        <v>474</v>
      </c>
      <c r="O454"/>
      <c r="AI454" t="s">
        <v>1542</v>
      </c>
      <c r="AO454" t="s">
        <v>1539</v>
      </c>
      <c r="AP454">
        <v>0</v>
      </c>
    </row>
    <row r="455" spans="1:42" ht="16.8" x14ac:dyDescent="0.25">
      <c r="A455" s="273">
        <v>121551</v>
      </c>
      <c r="B455" s="273" t="s">
        <v>2623</v>
      </c>
      <c r="C455" s="273" t="s">
        <v>2624</v>
      </c>
      <c r="D455" s="273" t="s">
        <v>2625</v>
      </c>
      <c r="E455" s="273"/>
      <c r="F455" s="273"/>
      <c r="G455" s="266"/>
      <c r="H455" s="266"/>
      <c r="I455" t="s">
        <v>474</v>
      </c>
      <c r="O455"/>
      <c r="AI455" t="s">
        <v>1542</v>
      </c>
      <c r="AO455" t="s">
        <v>1539</v>
      </c>
      <c r="AP455">
        <v>0</v>
      </c>
    </row>
    <row r="456" spans="1:42" ht="16.8" x14ac:dyDescent="0.25">
      <c r="A456" s="273">
        <v>121552</v>
      </c>
      <c r="B456" s="273" t="s">
        <v>2626</v>
      </c>
      <c r="C456" s="273" t="s">
        <v>116</v>
      </c>
      <c r="D456" s="273" t="s">
        <v>222</v>
      </c>
      <c r="E456" s="273"/>
      <c r="F456" s="273"/>
      <c r="G456" s="266"/>
      <c r="H456" s="266"/>
      <c r="I456" t="s">
        <v>474</v>
      </c>
      <c r="O456"/>
      <c r="AI456" t="s">
        <v>1542</v>
      </c>
      <c r="AO456" t="s">
        <v>1539</v>
      </c>
      <c r="AP456">
        <v>0</v>
      </c>
    </row>
    <row r="457" spans="1:42" ht="16.8" x14ac:dyDescent="0.25">
      <c r="A457" s="273">
        <v>121553</v>
      </c>
      <c r="B457" s="273" t="s">
        <v>2627</v>
      </c>
      <c r="C457" s="273" t="s">
        <v>63</v>
      </c>
      <c r="D457" s="273" t="s">
        <v>280</v>
      </c>
      <c r="E457" s="273"/>
      <c r="F457" s="273"/>
      <c r="G457" s="266"/>
      <c r="H457" s="266"/>
      <c r="I457" t="s">
        <v>474</v>
      </c>
      <c r="O457"/>
      <c r="AI457" t="s">
        <v>1542</v>
      </c>
      <c r="AO457" t="s">
        <v>1539</v>
      </c>
      <c r="AP457">
        <v>0</v>
      </c>
    </row>
    <row r="458" spans="1:42" ht="16.8" x14ac:dyDescent="0.25">
      <c r="A458" s="273">
        <v>121554</v>
      </c>
      <c r="B458" s="273" t="s">
        <v>3034</v>
      </c>
      <c r="C458" s="273" t="s">
        <v>105</v>
      </c>
      <c r="D458" s="273" t="s">
        <v>1235</v>
      </c>
      <c r="E458" s="273"/>
      <c r="F458" s="273"/>
      <c r="G458" s="266"/>
      <c r="H458" s="266"/>
      <c r="I458" t="s">
        <v>474</v>
      </c>
      <c r="O458"/>
      <c r="AI458" t="s">
        <v>1543</v>
      </c>
      <c r="AO458" t="s">
        <v>1539</v>
      </c>
      <c r="AP458">
        <v>0</v>
      </c>
    </row>
    <row r="459" spans="1:42" ht="16.8" x14ac:dyDescent="0.25">
      <c r="A459" s="273">
        <v>121559</v>
      </c>
      <c r="B459" s="273" t="s">
        <v>2628</v>
      </c>
      <c r="C459" s="273" t="s">
        <v>105</v>
      </c>
      <c r="D459" s="273" t="s">
        <v>2629</v>
      </c>
      <c r="E459" s="273"/>
      <c r="F459" s="273"/>
      <c r="G459" s="266"/>
      <c r="H459" s="266"/>
      <c r="I459" t="s">
        <v>474</v>
      </c>
      <c r="O459"/>
      <c r="AI459" t="s">
        <v>1542</v>
      </c>
      <c r="AO459" t="s">
        <v>1539</v>
      </c>
      <c r="AP459">
        <v>0</v>
      </c>
    </row>
    <row r="460" spans="1:42" ht="16.8" x14ac:dyDescent="0.25">
      <c r="A460" s="273">
        <v>121561</v>
      </c>
      <c r="B460" s="273" t="s">
        <v>903</v>
      </c>
      <c r="C460" s="273" t="s">
        <v>160</v>
      </c>
      <c r="D460" s="273" t="s">
        <v>904</v>
      </c>
      <c r="E460" s="273"/>
      <c r="F460" s="273"/>
      <c r="G460" s="266"/>
      <c r="H460" s="266"/>
      <c r="I460" t="s">
        <v>474</v>
      </c>
      <c r="O460"/>
      <c r="AI460" t="s">
        <v>1543</v>
      </c>
      <c r="AO460" t="s">
        <v>1539</v>
      </c>
      <c r="AP460">
        <v>0</v>
      </c>
    </row>
    <row r="461" spans="1:42" ht="16.8" x14ac:dyDescent="0.25">
      <c r="A461" s="273">
        <v>121562</v>
      </c>
      <c r="B461" s="273" t="s">
        <v>2630</v>
      </c>
      <c r="C461" s="273" t="s">
        <v>60</v>
      </c>
      <c r="D461" s="273" t="s">
        <v>2631</v>
      </c>
      <c r="E461" s="273"/>
      <c r="F461" s="273"/>
      <c r="G461" s="266"/>
      <c r="H461" s="266"/>
      <c r="I461" t="s">
        <v>474</v>
      </c>
      <c r="O461"/>
      <c r="AI461" t="s">
        <v>1542</v>
      </c>
      <c r="AO461" t="s">
        <v>1539</v>
      </c>
      <c r="AP461">
        <v>0</v>
      </c>
    </row>
    <row r="462" spans="1:42" ht="16.8" x14ac:dyDescent="0.25">
      <c r="A462" s="273">
        <v>121568</v>
      </c>
      <c r="B462" s="273" t="s">
        <v>2632</v>
      </c>
      <c r="C462" s="273" t="s">
        <v>123</v>
      </c>
      <c r="D462" s="273" t="s">
        <v>233</v>
      </c>
      <c r="E462" s="273"/>
      <c r="F462" s="273"/>
      <c r="G462" s="266"/>
      <c r="H462" s="266"/>
      <c r="I462" t="s">
        <v>474</v>
      </c>
      <c r="O462"/>
      <c r="AI462" t="s">
        <v>1542</v>
      </c>
      <c r="AO462" t="s">
        <v>1539</v>
      </c>
      <c r="AP462">
        <v>0</v>
      </c>
    </row>
    <row r="463" spans="1:42" ht="16.8" x14ac:dyDescent="0.25">
      <c r="A463" s="273">
        <v>121570</v>
      </c>
      <c r="B463" s="273" t="s">
        <v>2633</v>
      </c>
      <c r="C463" s="273" t="s">
        <v>66</v>
      </c>
      <c r="D463" s="273" t="s">
        <v>252</v>
      </c>
      <c r="E463" s="273"/>
      <c r="F463" s="273"/>
      <c r="G463" s="266"/>
      <c r="H463" s="266"/>
      <c r="I463" t="s">
        <v>474</v>
      </c>
      <c r="O463"/>
      <c r="AI463" t="s">
        <v>1542</v>
      </c>
      <c r="AO463" t="s">
        <v>1539</v>
      </c>
      <c r="AP463">
        <v>0</v>
      </c>
    </row>
    <row r="464" spans="1:42" ht="16.8" x14ac:dyDescent="0.25">
      <c r="A464" s="273">
        <v>121571</v>
      </c>
      <c r="B464" s="273" t="s">
        <v>2634</v>
      </c>
      <c r="C464" s="273" t="s">
        <v>66</v>
      </c>
      <c r="D464" s="273" t="s">
        <v>287</v>
      </c>
      <c r="E464" s="273"/>
      <c r="F464" s="273"/>
      <c r="G464" s="266"/>
      <c r="H464" s="266"/>
      <c r="I464" t="s">
        <v>474</v>
      </c>
      <c r="O464"/>
      <c r="AI464" t="s">
        <v>1542</v>
      </c>
      <c r="AO464" t="s">
        <v>1539</v>
      </c>
      <c r="AP464">
        <v>0</v>
      </c>
    </row>
    <row r="465" spans="1:42" ht="16.8" x14ac:dyDescent="0.25">
      <c r="A465" s="273">
        <v>121572</v>
      </c>
      <c r="B465" s="273" t="s">
        <v>2635</v>
      </c>
      <c r="C465" s="273" t="s">
        <v>63</v>
      </c>
      <c r="D465" s="273" t="s">
        <v>243</v>
      </c>
      <c r="E465" s="273"/>
      <c r="F465" s="273"/>
      <c r="G465" s="266"/>
      <c r="H465" s="266"/>
      <c r="I465" t="s">
        <v>474</v>
      </c>
      <c r="O465"/>
      <c r="AI465" t="s">
        <v>1542</v>
      </c>
      <c r="AO465" t="s">
        <v>1539</v>
      </c>
      <c r="AP465">
        <v>0</v>
      </c>
    </row>
    <row r="466" spans="1:42" ht="16.8" x14ac:dyDescent="0.25">
      <c r="A466" s="273">
        <v>121575</v>
      </c>
      <c r="B466" s="273" t="s">
        <v>2636</v>
      </c>
      <c r="C466" s="273" t="s">
        <v>76</v>
      </c>
      <c r="D466" s="273" t="s">
        <v>265</v>
      </c>
      <c r="E466" s="273"/>
      <c r="F466" s="273"/>
      <c r="G466" s="266"/>
      <c r="H466" s="266"/>
      <c r="I466" t="s">
        <v>474</v>
      </c>
      <c r="O466"/>
      <c r="AI466" t="s">
        <v>1542</v>
      </c>
      <c r="AO466" t="s">
        <v>1539</v>
      </c>
      <c r="AP466">
        <v>0</v>
      </c>
    </row>
    <row r="467" spans="1:42" ht="16.8" x14ac:dyDescent="0.25">
      <c r="A467" s="273">
        <v>121577</v>
      </c>
      <c r="B467" s="273" t="s">
        <v>2637</v>
      </c>
      <c r="C467" s="273" t="s">
        <v>70</v>
      </c>
      <c r="D467" s="273" t="s">
        <v>252</v>
      </c>
      <c r="E467" s="273"/>
      <c r="F467" s="273"/>
      <c r="G467" s="266"/>
      <c r="H467" s="266"/>
      <c r="I467" t="s">
        <v>474</v>
      </c>
      <c r="O467"/>
      <c r="AI467" t="s">
        <v>1542</v>
      </c>
      <c r="AO467" t="s">
        <v>1539</v>
      </c>
      <c r="AP467">
        <v>0</v>
      </c>
    </row>
    <row r="468" spans="1:42" ht="16.8" x14ac:dyDescent="0.25">
      <c r="A468" s="273">
        <v>121579</v>
      </c>
      <c r="B468" s="273" t="s">
        <v>2638</v>
      </c>
      <c r="C468" s="273" t="s">
        <v>2639</v>
      </c>
      <c r="D468" s="273" t="s">
        <v>763</v>
      </c>
      <c r="E468" s="273"/>
      <c r="F468" s="273"/>
      <c r="G468" s="266"/>
      <c r="H468" s="266"/>
      <c r="I468" t="s">
        <v>474</v>
      </c>
      <c r="O468"/>
      <c r="AI468" t="s">
        <v>1542</v>
      </c>
      <c r="AO468" t="s">
        <v>1539</v>
      </c>
      <c r="AP468">
        <v>0</v>
      </c>
    </row>
    <row r="469" spans="1:42" ht="16.8" x14ac:dyDescent="0.3">
      <c r="A469" s="273">
        <v>121580</v>
      </c>
      <c r="B469" s="273" t="s">
        <v>2307</v>
      </c>
      <c r="C469" s="273" t="s">
        <v>2308</v>
      </c>
      <c r="D469" s="273" t="s">
        <v>2309</v>
      </c>
      <c r="E469" s="273"/>
      <c r="F469" s="273"/>
      <c r="G469" s="266"/>
      <c r="H469" s="266"/>
      <c r="I469" t="s">
        <v>474</v>
      </c>
      <c r="J469" s="279"/>
      <c r="K469" s="280"/>
      <c r="L469" s="279"/>
      <c r="N469" s="284"/>
      <c r="O469">
        <v>469</v>
      </c>
      <c r="P469" s="230">
        <v>45722</v>
      </c>
      <c r="Q469">
        <v>135000</v>
      </c>
      <c r="AC469" s="279"/>
      <c r="AI469" t="s">
        <v>1542</v>
      </c>
      <c r="AP469">
        <v>0</v>
      </c>
    </row>
    <row r="470" spans="1:42" ht="16.8" x14ac:dyDescent="0.25">
      <c r="A470" s="273">
        <v>121583</v>
      </c>
      <c r="B470" s="273" t="s">
        <v>2640</v>
      </c>
      <c r="C470" s="273" t="s">
        <v>84</v>
      </c>
      <c r="D470" s="273" t="s">
        <v>290</v>
      </c>
      <c r="E470" s="273"/>
      <c r="F470" s="273"/>
      <c r="G470" s="266"/>
      <c r="H470" s="266"/>
      <c r="I470" t="s">
        <v>474</v>
      </c>
      <c r="O470"/>
      <c r="AI470" t="s">
        <v>1542</v>
      </c>
      <c r="AO470" t="s">
        <v>1539</v>
      </c>
      <c r="AP470">
        <v>0</v>
      </c>
    </row>
    <row r="471" spans="1:42" ht="16.8" x14ac:dyDescent="0.25">
      <c r="A471" s="273">
        <v>121585</v>
      </c>
      <c r="B471" s="273" t="s">
        <v>2641</v>
      </c>
      <c r="C471" s="273" t="s">
        <v>70</v>
      </c>
      <c r="D471" s="273" t="s">
        <v>219</v>
      </c>
      <c r="E471" s="273"/>
      <c r="F471" s="273"/>
      <c r="G471" s="266"/>
      <c r="H471" s="266"/>
      <c r="I471" t="s">
        <v>474</v>
      </c>
      <c r="O471"/>
      <c r="AI471" t="s">
        <v>1542</v>
      </c>
      <c r="AO471" t="s">
        <v>1539</v>
      </c>
      <c r="AP471">
        <v>0</v>
      </c>
    </row>
    <row r="472" spans="1:42" ht="16.8" x14ac:dyDescent="0.25">
      <c r="A472" s="273">
        <v>121586</v>
      </c>
      <c r="B472" s="273" t="s">
        <v>2642</v>
      </c>
      <c r="C472" s="273" t="s">
        <v>107</v>
      </c>
      <c r="D472" s="273" t="s">
        <v>1241</v>
      </c>
      <c r="E472" s="273"/>
      <c r="F472" s="273"/>
      <c r="G472" s="266"/>
      <c r="H472" s="266"/>
      <c r="I472" t="s">
        <v>474</v>
      </c>
      <c r="O472"/>
      <c r="AI472" t="s">
        <v>1542</v>
      </c>
      <c r="AO472" t="s">
        <v>1539</v>
      </c>
      <c r="AP472">
        <v>0</v>
      </c>
    </row>
    <row r="473" spans="1:42" ht="16.8" x14ac:dyDescent="0.25">
      <c r="A473" s="273">
        <v>121588</v>
      </c>
      <c r="B473" s="273" t="s">
        <v>2643</v>
      </c>
      <c r="C473" s="273" t="s">
        <v>66</v>
      </c>
      <c r="D473" s="273" t="s">
        <v>115</v>
      </c>
      <c r="E473" s="273"/>
      <c r="F473" s="273"/>
      <c r="G473" s="266"/>
      <c r="H473" s="266"/>
      <c r="I473" t="s">
        <v>474</v>
      </c>
      <c r="O473"/>
      <c r="AI473" t="s">
        <v>1542</v>
      </c>
      <c r="AO473" t="s">
        <v>1539</v>
      </c>
      <c r="AP473">
        <v>0</v>
      </c>
    </row>
    <row r="474" spans="1:42" ht="16.8" x14ac:dyDescent="0.25">
      <c r="A474" s="273">
        <v>121591</v>
      </c>
      <c r="B474" s="273" t="s">
        <v>2644</v>
      </c>
      <c r="C474" s="273" t="s">
        <v>599</v>
      </c>
      <c r="D474" s="273" t="s">
        <v>264</v>
      </c>
      <c r="E474" s="273"/>
      <c r="F474" s="273"/>
      <c r="G474" s="266"/>
      <c r="H474" s="266"/>
      <c r="I474" t="s">
        <v>474</v>
      </c>
      <c r="O474"/>
      <c r="AI474" t="s">
        <v>1542</v>
      </c>
      <c r="AO474" t="s">
        <v>1539</v>
      </c>
      <c r="AP474">
        <v>0</v>
      </c>
    </row>
    <row r="475" spans="1:42" ht="16.8" x14ac:dyDescent="0.25">
      <c r="A475" s="273">
        <v>121594</v>
      </c>
      <c r="B475" s="273" t="s">
        <v>3091</v>
      </c>
      <c r="C475" s="273" t="s">
        <v>107</v>
      </c>
      <c r="D475" s="273" t="s">
        <v>344</v>
      </c>
      <c r="E475" s="273"/>
      <c r="F475" s="273"/>
      <c r="G475" s="266"/>
      <c r="H475" s="266"/>
      <c r="I475" t="s">
        <v>474</v>
      </c>
      <c r="O475"/>
      <c r="AI475" t="s">
        <v>1547</v>
      </c>
      <c r="AO475" t="s">
        <v>1539</v>
      </c>
      <c r="AP475">
        <v>0</v>
      </c>
    </row>
    <row r="476" spans="1:42" ht="16.8" x14ac:dyDescent="0.25">
      <c r="A476" s="273">
        <v>121596</v>
      </c>
      <c r="B476" s="273" t="s">
        <v>2645</v>
      </c>
      <c r="C476" s="273" t="s">
        <v>160</v>
      </c>
      <c r="D476" s="273" t="s">
        <v>467</v>
      </c>
      <c r="E476" s="273"/>
      <c r="F476" s="273"/>
      <c r="G476" s="266"/>
      <c r="H476" s="266"/>
      <c r="I476" t="s">
        <v>474</v>
      </c>
      <c r="O476"/>
      <c r="AI476" t="s">
        <v>1542</v>
      </c>
      <c r="AO476" t="s">
        <v>1539</v>
      </c>
      <c r="AP476">
        <v>0</v>
      </c>
    </row>
    <row r="477" spans="1:42" ht="16.8" x14ac:dyDescent="0.25">
      <c r="A477" s="273">
        <v>121601</v>
      </c>
      <c r="B477" s="273" t="s">
        <v>2646</v>
      </c>
      <c r="C477" s="273" t="s">
        <v>460</v>
      </c>
      <c r="D477" s="273" t="s">
        <v>449</v>
      </c>
      <c r="E477" s="273"/>
      <c r="F477" s="273"/>
      <c r="G477" s="266"/>
      <c r="H477" s="266"/>
      <c r="I477" t="s">
        <v>474</v>
      </c>
      <c r="O477"/>
      <c r="AI477" t="s">
        <v>1542</v>
      </c>
      <c r="AO477" t="s">
        <v>1539</v>
      </c>
      <c r="AP477">
        <v>0</v>
      </c>
    </row>
    <row r="478" spans="1:42" ht="16.8" x14ac:dyDescent="0.25">
      <c r="A478" s="273">
        <v>121603</v>
      </c>
      <c r="B478" s="273" t="s">
        <v>2647</v>
      </c>
      <c r="C478" s="273" t="s">
        <v>79</v>
      </c>
      <c r="D478" s="273" t="s">
        <v>450</v>
      </c>
      <c r="E478" s="273"/>
      <c r="F478" s="273"/>
      <c r="G478" s="266"/>
      <c r="H478" s="266"/>
      <c r="I478" t="s">
        <v>474</v>
      </c>
      <c r="O478"/>
      <c r="AI478" t="s">
        <v>1542</v>
      </c>
      <c r="AO478" t="s">
        <v>1539</v>
      </c>
      <c r="AP478">
        <v>0</v>
      </c>
    </row>
    <row r="479" spans="1:42" ht="16.8" x14ac:dyDescent="0.25">
      <c r="A479" s="273">
        <v>121610</v>
      </c>
      <c r="B479" s="273" t="s">
        <v>2648</v>
      </c>
      <c r="C479" s="273" t="s">
        <v>481</v>
      </c>
      <c r="D479" s="273" t="s">
        <v>479</v>
      </c>
      <c r="E479" s="273"/>
      <c r="F479" s="273"/>
      <c r="G479" s="266"/>
      <c r="H479" s="266"/>
      <c r="I479" t="s">
        <v>474</v>
      </c>
      <c r="O479"/>
      <c r="AI479" t="s">
        <v>1542</v>
      </c>
      <c r="AO479" t="s">
        <v>1539</v>
      </c>
      <c r="AP479">
        <v>0</v>
      </c>
    </row>
    <row r="480" spans="1:42" ht="16.8" x14ac:dyDescent="0.25">
      <c r="A480" s="273">
        <v>121613</v>
      </c>
      <c r="B480" s="273" t="s">
        <v>2649</v>
      </c>
      <c r="C480" s="273" t="s">
        <v>63</v>
      </c>
      <c r="D480" s="273" t="s">
        <v>223</v>
      </c>
      <c r="E480" s="273"/>
      <c r="F480" s="273"/>
      <c r="G480" s="266"/>
      <c r="H480" s="266"/>
      <c r="I480" t="s">
        <v>474</v>
      </c>
      <c r="O480"/>
      <c r="AI480" t="s">
        <v>1542</v>
      </c>
      <c r="AO480" t="s">
        <v>1539</v>
      </c>
      <c r="AP480">
        <v>0</v>
      </c>
    </row>
    <row r="481" spans="1:42" ht="16.8" x14ac:dyDescent="0.25">
      <c r="A481" s="273">
        <v>121614</v>
      </c>
      <c r="B481" s="273" t="s">
        <v>2650</v>
      </c>
      <c r="C481" s="273" t="s">
        <v>149</v>
      </c>
      <c r="D481" s="273" t="s">
        <v>314</v>
      </c>
      <c r="E481" s="273"/>
      <c r="F481" s="273"/>
      <c r="G481" s="266"/>
      <c r="H481" s="266"/>
      <c r="I481" t="s">
        <v>474</v>
      </c>
      <c r="O481"/>
      <c r="AI481" t="s">
        <v>1542</v>
      </c>
      <c r="AO481" t="s">
        <v>1539</v>
      </c>
      <c r="AP481">
        <v>0</v>
      </c>
    </row>
    <row r="482" spans="1:42" ht="16.8" x14ac:dyDescent="0.25">
      <c r="A482" s="273">
        <v>121615</v>
      </c>
      <c r="B482" s="273" t="s">
        <v>2651</v>
      </c>
      <c r="C482" s="273" t="s">
        <v>71</v>
      </c>
      <c r="D482" s="273" t="s">
        <v>2652</v>
      </c>
      <c r="E482" s="273"/>
      <c r="F482" s="273"/>
      <c r="G482" s="266"/>
      <c r="H482" s="266"/>
      <c r="I482" t="s">
        <v>474</v>
      </c>
      <c r="O482"/>
      <c r="AI482" t="s">
        <v>1542</v>
      </c>
      <c r="AO482" t="s">
        <v>1539</v>
      </c>
      <c r="AP482">
        <v>0</v>
      </c>
    </row>
    <row r="483" spans="1:42" ht="16.8" x14ac:dyDescent="0.25">
      <c r="A483" s="273">
        <v>121617</v>
      </c>
      <c r="B483" s="273" t="s">
        <v>2653</v>
      </c>
      <c r="C483" s="273" t="s">
        <v>130</v>
      </c>
      <c r="D483" s="273" t="s">
        <v>236</v>
      </c>
      <c r="E483" s="273"/>
      <c r="F483" s="273"/>
      <c r="G483" s="266"/>
      <c r="H483" s="266"/>
      <c r="I483" t="s">
        <v>474</v>
      </c>
      <c r="O483"/>
      <c r="AI483" t="s">
        <v>1542</v>
      </c>
      <c r="AO483" t="s">
        <v>1539</v>
      </c>
      <c r="AP483">
        <v>0</v>
      </c>
    </row>
    <row r="484" spans="1:42" ht="16.8" x14ac:dyDescent="0.25">
      <c r="A484" s="273">
        <v>121621</v>
      </c>
      <c r="B484" s="273" t="s">
        <v>3035</v>
      </c>
      <c r="C484" s="273" t="s">
        <v>130</v>
      </c>
      <c r="D484" s="273" t="s">
        <v>235</v>
      </c>
      <c r="E484" s="273"/>
      <c r="F484" s="273"/>
      <c r="G484" s="266"/>
      <c r="H484" s="266"/>
      <c r="I484" t="s">
        <v>474</v>
      </c>
      <c r="O484"/>
      <c r="AI484" t="s">
        <v>1543</v>
      </c>
      <c r="AO484" t="s">
        <v>1539</v>
      </c>
      <c r="AP484">
        <v>0</v>
      </c>
    </row>
    <row r="485" spans="1:42" ht="16.8" x14ac:dyDescent="0.25">
      <c r="A485" s="273">
        <v>121623</v>
      </c>
      <c r="B485" s="273" t="s">
        <v>2654</v>
      </c>
      <c r="C485" s="273" t="s">
        <v>135</v>
      </c>
      <c r="D485" s="273" t="s">
        <v>869</v>
      </c>
      <c r="E485" s="273"/>
      <c r="F485" s="273"/>
      <c r="G485" s="266"/>
      <c r="H485" s="266"/>
      <c r="I485" t="s">
        <v>474</v>
      </c>
      <c r="O485"/>
      <c r="AI485" t="s">
        <v>1542</v>
      </c>
      <c r="AO485" t="s">
        <v>1539</v>
      </c>
      <c r="AP485">
        <v>0</v>
      </c>
    </row>
    <row r="486" spans="1:42" ht="16.8" x14ac:dyDescent="0.25">
      <c r="A486" s="273">
        <v>121628</v>
      </c>
      <c r="B486" s="273" t="s">
        <v>2655</v>
      </c>
      <c r="C486" s="273" t="s">
        <v>107</v>
      </c>
      <c r="D486" s="273" t="s">
        <v>192</v>
      </c>
      <c r="E486" s="273"/>
      <c r="F486" s="273"/>
      <c r="G486" s="266"/>
      <c r="H486" s="266"/>
      <c r="I486" t="s">
        <v>474</v>
      </c>
      <c r="O486"/>
      <c r="AI486" t="s">
        <v>1542</v>
      </c>
      <c r="AO486" t="s">
        <v>1539</v>
      </c>
      <c r="AP486">
        <v>0</v>
      </c>
    </row>
    <row r="487" spans="1:42" ht="16.8" x14ac:dyDescent="0.25">
      <c r="A487" s="273">
        <v>121636</v>
      </c>
      <c r="B487" s="273" t="s">
        <v>2656</v>
      </c>
      <c r="C487" s="273" t="s">
        <v>1958</v>
      </c>
      <c r="D487" s="273" t="s">
        <v>2657</v>
      </c>
      <c r="E487" s="273"/>
      <c r="F487" s="273"/>
      <c r="G487" s="266"/>
      <c r="H487" s="266"/>
      <c r="I487" t="s">
        <v>474</v>
      </c>
      <c r="O487"/>
      <c r="AI487" t="s">
        <v>1542</v>
      </c>
      <c r="AO487" t="s">
        <v>1539</v>
      </c>
      <c r="AP487">
        <v>0</v>
      </c>
    </row>
    <row r="488" spans="1:42" ht="16.8" x14ac:dyDescent="0.25">
      <c r="A488" s="273">
        <v>121639</v>
      </c>
      <c r="B488" s="273" t="s">
        <v>2658</v>
      </c>
      <c r="C488" s="273" t="s">
        <v>174</v>
      </c>
      <c r="D488" s="273" t="s">
        <v>216</v>
      </c>
      <c r="E488" s="273"/>
      <c r="F488" s="273"/>
      <c r="G488" s="266"/>
      <c r="H488" s="266"/>
      <c r="I488" t="s">
        <v>474</v>
      </c>
      <c r="O488"/>
      <c r="AI488" t="s">
        <v>1542</v>
      </c>
      <c r="AO488" t="s">
        <v>1539</v>
      </c>
      <c r="AP488">
        <v>0</v>
      </c>
    </row>
    <row r="489" spans="1:42" ht="16.8" x14ac:dyDescent="0.25">
      <c r="A489" s="273">
        <v>121645</v>
      </c>
      <c r="B489" s="273" t="s">
        <v>2659</v>
      </c>
      <c r="C489" s="273" t="s">
        <v>152</v>
      </c>
      <c r="D489" s="273" t="s">
        <v>2660</v>
      </c>
      <c r="E489" s="273"/>
      <c r="F489" s="273"/>
      <c r="G489" s="266"/>
      <c r="H489" s="266"/>
      <c r="I489" t="s">
        <v>474</v>
      </c>
      <c r="O489"/>
      <c r="AI489" t="s">
        <v>1542</v>
      </c>
      <c r="AO489" t="s">
        <v>1539</v>
      </c>
      <c r="AP489">
        <v>0</v>
      </c>
    </row>
    <row r="490" spans="1:42" ht="16.8" x14ac:dyDescent="0.25">
      <c r="A490" s="273">
        <v>121646</v>
      </c>
      <c r="B490" s="273" t="s">
        <v>2661</v>
      </c>
      <c r="C490" s="273" t="s">
        <v>97</v>
      </c>
      <c r="D490" s="273" t="s">
        <v>2662</v>
      </c>
      <c r="E490" s="273"/>
      <c r="F490" s="273"/>
      <c r="G490" s="266"/>
      <c r="H490" s="266"/>
      <c r="I490" t="s">
        <v>474</v>
      </c>
      <c r="O490"/>
      <c r="AI490" t="s">
        <v>1542</v>
      </c>
      <c r="AO490" t="s">
        <v>1539</v>
      </c>
      <c r="AP490">
        <v>0</v>
      </c>
    </row>
    <row r="491" spans="1:42" ht="16.8" x14ac:dyDescent="0.25">
      <c r="A491" s="273">
        <v>121650</v>
      </c>
      <c r="B491" s="273" t="s">
        <v>2663</v>
      </c>
      <c r="C491" s="273" t="s">
        <v>109</v>
      </c>
      <c r="D491" s="273" t="s">
        <v>245</v>
      </c>
      <c r="E491" s="273"/>
      <c r="F491" s="273"/>
      <c r="G491" s="266"/>
      <c r="H491" s="266"/>
      <c r="I491" t="s">
        <v>474</v>
      </c>
      <c r="O491"/>
      <c r="AI491" t="s">
        <v>1542</v>
      </c>
      <c r="AO491" t="s">
        <v>1539</v>
      </c>
      <c r="AP491">
        <v>0</v>
      </c>
    </row>
    <row r="492" spans="1:42" ht="16.8" x14ac:dyDescent="0.25">
      <c r="A492" s="273">
        <v>121654</v>
      </c>
      <c r="B492" s="273" t="s">
        <v>2664</v>
      </c>
      <c r="C492" s="273" t="s">
        <v>2378</v>
      </c>
      <c r="D492" s="273" t="s">
        <v>2665</v>
      </c>
      <c r="E492" s="273"/>
      <c r="F492" s="273"/>
      <c r="G492" s="266"/>
      <c r="H492" s="266"/>
      <c r="I492" t="s">
        <v>474</v>
      </c>
      <c r="O492"/>
      <c r="AI492" t="s">
        <v>1542</v>
      </c>
      <c r="AO492" t="s">
        <v>1539</v>
      </c>
      <c r="AP492">
        <v>0</v>
      </c>
    </row>
    <row r="493" spans="1:42" ht="16.8" x14ac:dyDescent="0.25">
      <c r="A493" s="273">
        <v>121657</v>
      </c>
      <c r="B493" s="273" t="s">
        <v>2666</v>
      </c>
      <c r="C493" s="273" t="s">
        <v>483</v>
      </c>
      <c r="D493" s="273" t="s">
        <v>2667</v>
      </c>
      <c r="E493" s="273"/>
      <c r="F493" s="273"/>
      <c r="G493" s="266"/>
      <c r="H493" s="266"/>
      <c r="I493" t="s">
        <v>474</v>
      </c>
      <c r="O493"/>
      <c r="AI493" t="s">
        <v>1542</v>
      </c>
      <c r="AO493" t="s">
        <v>1539</v>
      </c>
      <c r="AP493">
        <v>0</v>
      </c>
    </row>
    <row r="494" spans="1:42" ht="16.8" x14ac:dyDescent="0.25">
      <c r="A494" s="273">
        <v>121658</v>
      </c>
      <c r="B494" s="273" t="s">
        <v>2668</v>
      </c>
      <c r="C494" s="273" t="s">
        <v>71</v>
      </c>
      <c r="D494" s="273" t="s">
        <v>244</v>
      </c>
      <c r="E494" s="273"/>
      <c r="F494" s="273"/>
      <c r="G494" s="266"/>
      <c r="H494" s="266"/>
      <c r="I494" t="s">
        <v>474</v>
      </c>
      <c r="O494"/>
      <c r="AI494" t="s">
        <v>1542</v>
      </c>
      <c r="AO494" t="s">
        <v>1539</v>
      </c>
      <c r="AP494">
        <v>0</v>
      </c>
    </row>
    <row r="495" spans="1:42" ht="16.8" x14ac:dyDescent="0.25">
      <c r="A495" s="273">
        <v>121660</v>
      </c>
      <c r="B495" s="273" t="s">
        <v>2669</v>
      </c>
      <c r="C495" s="273" t="s">
        <v>156</v>
      </c>
      <c r="D495" s="273" t="s">
        <v>290</v>
      </c>
      <c r="E495" s="273"/>
      <c r="F495" s="273"/>
      <c r="G495" s="266"/>
      <c r="H495" s="266"/>
      <c r="I495" t="s">
        <v>474</v>
      </c>
      <c r="O495"/>
      <c r="AI495" t="s">
        <v>1542</v>
      </c>
      <c r="AO495" t="s">
        <v>1539</v>
      </c>
      <c r="AP495">
        <v>0</v>
      </c>
    </row>
    <row r="496" spans="1:42" ht="16.8" x14ac:dyDescent="0.25">
      <c r="A496" s="273">
        <v>121661</v>
      </c>
      <c r="B496" s="273" t="s">
        <v>2670</v>
      </c>
      <c r="C496" s="273" t="s">
        <v>70</v>
      </c>
      <c r="D496" s="273" t="s">
        <v>437</v>
      </c>
      <c r="E496" s="273"/>
      <c r="F496" s="273"/>
      <c r="G496" s="266"/>
      <c r="H496" s="266"/>
      <c r="I496" t="s">
        <v>474</v>
      </c>
      <c r="O496"/>
      <c r="AI496" t="s">
        <v>1542</v>
      </c>
      <c r="AO496" t="s">
        <v>1539</v>
      </c>
      <c r="AP496">
        <v>0</v>
      </c>
    </row>
    <row r="497" spans="1:42" ht="16.8" x14ac:dyDescent="0.25">
      <c r="A497" s="273">
        <v>121664</v>
      </c>
      <c r="B497" s="273" t="s">
        <v>868</v>
      </c>
      <c r="C497" s="273" t="s">
        <v>69</v>
      </c>
      <c r="D497" s="273" t="s">
        <v>265</v>
      </c>
      <c r="E497" s="273"/>
      <c r="F497" s="273"/>
      <c r="G497" s="266"/>
      <c r="H497" s="266"/>
      <c r="I497" t="s">
        <v>474</v>
      </c>
      <c r="O497"/>
      <c r="AI497" t="s">
        <v>1542</v>
      </c>
      <c r="AO497" t="s">
        <v>1539</v>
      </c>
      <c r="AP497">
        <v>0</v>
      </c>
    </row>
    <row r="498" spans="1:42" ht="16.8" x14ac:dyDescent="0.25">
      <c r="A498" s="273">
        <v>121666</v>
      </c>
      <c r="B498" s="273" t="s">
        <v>2671</v>
      </c>
      <c r="C498" s="273" t="s">
        <v>544</v>
      </c>
      <c r="D498" s="273" t="s">
        <v>572</v>
      </c>
      <c r="E498" s="273"/>
      <c r="F498" s="273"/>
      <c r="G498" s="266"/>
      <c r="H498" s="266"/>
      <c r="I498" t="s">
        <v>474</v>
      </c>
      <c r="O498"/>
      <c r="AI498" t="s">
        <v>1542</v>
      </c>
      <c r="AO498" t="s">
        <v>1539</v>
      </c>
      <c r="AP498">
        <v>0</v>
      </c>
    </row>
    <row r="499" spans="1:42" ht="16.8" x14ac:dyDescent="0.25">
      <c r="A499" s="273">
        <v>121675</v>
      </c>
      <c r="B499" s="273" t="s">
        <v>2672</v>
      </c>
      <c r="C499" s="273" t="s">
        <v>2673</v>
      </c>
      <c r="D499" s="273" t="s">
        <v>235</v>
      </c>
      <c r="E499" s="273"/>
      <c r="F499" s="273"/>
      <c r="G499" s="266"/>
      <c r="H499" s="266"/>
      <c r="I499" t="s">
        <v>474</v>
      </c>
      <c r="O499"/>
      <c r="AI499" t="s">
        <v>1542</v>
      </c>
      <c r="AO499" t="s">
        <v>1539</v>
      </c>
      <c r="AP499">
        <v>0</v>
      </c>
    </row>
    <row r="500" spans="1:42" ht="16.8" x14ac:dyDescent="0.25">
      <c r="A500" s="273">
        <v>121677</v>
      </c>
      <c r="B500" s="273" t="s">
        <v>2674</v>
      </c>
      <c r="C500" s="273" t="s">
        <v>2675</v>
      </c>
      <c r="D500" s="273" t="s">
        <v>2676</v>
      </c>
      <c r="E500" s="273"/>
      <c r="F500" s="273"/>
      <c r="G500" s="266"/>
      <c r="H500" s="266"/>
      <c r="I500" t="s">
        <v>474</v>
      </c>
      <c r="O500"/>
      <c r="AI500" t="s">
        <v>1542</v>
      </c>
      <c r="AO500" t="s">
        <v>1539</v>
      </c>
      <c r="AP500">
        <v>0</v>
      </c>
    </row>
    <row r="501" spans="1:42" ht="16.8" x14ac:dyDescent="0.25">
      <c r="A501" s="273">
        <v>121678</v>
      </c>
      <c r="B501" s="273" t="s">
        <v>2677</v>
      </c>
      <c r="C501" s="273" t="s">
        <v>2678</v>
      </c>
      <c r="D501" s="273" t="s">
        <v>275</v>
      </c>
      <c r="E501" s="273"/>
      <c r="F501" s="273"/>
      <c r="G501" s="266"/>
      <c r="H501" s="266"/>
      <c r="I501" t="s">
        <v>474</v>
      </c>
      <c r="O501"/>
      <c r="AI501" t="s">
        <v>1542</v>
      </c>
      <c r="AO501" t="s">
        <v>1539</v>
      </c>
      <c r="AP501">
        <v>0</v>
      </c>
    </row>
    <row r="502" spans="1:42" ht="16.8" x14ac:dyDescent="0.25">
      <c r="A502" s="266">
        <v>121680</v>
      </c>
      <c r="B502" s="266" t="s">
        <v>1945</v>
      </c>
      <c r="C502" s="266" t="s">
        <v>783</v>
      </c>
      <c r="D502" s="266" t="s">
        <v>236</v>
      </c>
      <c r="E502" s="266"/>
      <c r="F502" s="273"/>
      <c r="G502" s="266"/>
      <c r="H502" s="266"/>
      <c r="I502" t="s">
        <v>4246</v>
      </c>
      <c r="O502"/>
      <c r="AI502" t="s">
        <v>4246</v>
      </c>
      <c r="AO502" t="s">
        <v>1539</v>
      </c>
      <c r="AP502" t="s">
        <v>4243</v>
      </c>
    </row>
    <row r="503" spans="1:42" ht="16.8" x14ac:dyDescent="0.25">
      <c r="A503" s="273">
        <v>121684</v>
      </c>
      <c r="B503" s="273" t="s">
        <v>2679</v>
      </c>
      <c r="C503" s="273" t="s">
        <v>2680</v>
      </c>
      <c r="D503" s="273" t="s">
        <v>822</v>
      </c>
      <c r="E503" s="273"/>
      <c r="F503" s="273"/>
      <c r="G503" s="266"/>
      <c r="H503" s="266"/>
      <c r="I503" t="s">
        <v>474</v>
      </c>
      <c r="O503"/>
      <c r="AI503" t="s">
        <v>1542</v>
      </c>
      <c r="AO503" t="s">
        <v>1539</v>
      </c>
      <c r="AP503">
        <v>0</v>
      </c>
    </row>
    <row r="504" spans="1:42" ht="16.8" x14ac:dyDescent="0.25">
      <c r="A504" s="273">
        <v>121686</v>
      </c>
      <c r="B504" s="273" t="s">
        <v>2681</v>
      </c>
      <c r="C504" s="273" t="s">
        <v>94</v>
      </c>
      <c r="D504" s="273" t="s">
        <v>267</v>
      </c>
      <c r="E504" s="273"/>
      <c r="F504" s="273"/>
      <c r="G504" s="266"/>
      <c r="H504" s="266"/>
      <c r="I504" t="s">
        <v>474</v>
      </c>
      <c r="O504"/>
      <c r="AI504" t="s">
        <v>1542</v>
      </c>
      <c r="AO504" t="s">
        <v>1539</v>
      </c>
      <c r="AP504">
        <v>0</v>
      </c>
    </row>
    <row r="505" spans="1:42" ht="16.8" x14ac:dyDescent="0.25">
      <c r="A505" s="273">
        <v>121687</v>
      </c>
      <c r="B505" s="273" t="s">
        <v>3092</v>
      </c>
      <c r="C505" s="273" t="s">
        <v>149</v>
      </c>
      <c r="D505" s="273" t="s">
        <v>492</v>
      </c>
      <c r="E505" s="273"/>
      <c r="F505" s="273"/>
      <c r="G505" s="266"/>
      <c r="H505" s="266"/>
      <c r="I505" t="s">
        <v>474</v>
      </c>
      <c r="O505"/>
      <c r="AI505" t="s">
        <v>1547</v>
      </c>
      <c r="AO505" t="s">
        <v>1539</v>
      </c>
      <c r="AP505">
        <v>0</v>
      </c>
    </row>
    <row r="506" spans="1:42" ht="16.8" x14ac:dyDescent="0.25">
      <c r="A506" s="273">
        <v>121688</v>
      </c>
      <c r="B506" s="273" t="s">
        <v>2682</v>
      </c>
      <c r="C506" s="273" t="s">
        <v>107</v>
      </c>
      <c r="D506" s="273" t="s">
        <v>548</v>
      </c>
      <c r="E506" s="273"/>
      <c r="F506" s="273"/>
      <c r="G506" s="266"/>
      <c r="H506" s="266"/>
      <c r="I506" t="s">
        <v>474</v>
      </c>
      <c r="O506"/>
      <c r="AI506" t="s">
        <v>1542</v>
      </c>
      <c r="AO506" t="s">
        <v>1539</v>
      </c>
      <c r="AP506">
        <v>0</v>
      </c>
    </row>
    <row r="507" spans="1:42" ht="16.8" x14ac:dyDescent="0.25">
      <c r="A507" s="273">
        <v>121691</v>
      </c>
      <c r="B507" s="273" t="s">
        <v>3036</v>
      </c>
      <c r="C507" s="273" t="s">
        <v>3037</v>
      </c>
      <c r="D507" s="273" t="s">
        <v>293</v>
      </c>
      <c r="E507" s="273"/>
      <c r="F507" s="273"/>
      <c r="G507" s="266"/>
      <c r="H507" s="266"/>
      <c r="I507" t="s">
        <v>474</v>
      </c>
      <c r="O507"/>
      <c r="AI507" t="s">
        <v>1543</v>
      </c>
      <c r="AO507" t="s">
        <v>1539</v>
      </c>
      <c r="AP507">
        <v>0</v>
      </c>
    </row>
    <row r="508" spans="1:42" ht="16.8" x14ac:dyDescent="0.25">
      <c r="A508" s="273">
        <v>121695</v>
      </c>
      <c r="B508" s="273" t="s">
        <v>2683</v>
      </c>
      <c r="C508" s="273" t="s">
        <v>71</v>
      </c>
      <c r="D508" s="273" t="s">
        <v>115</v>
      </c>
      <c r="E508" s="273"/>
      <c r="F508" s="273"/>
      <c r="G508" s="266"/>
      <c r="H508" s="266"/>
      <c r="I508" t="s">
        <v>474</v>
      </c>
      <c r="O508"/>
      <c r="AI508" t="s">
        <v>1542</v>
      </c>
      <c r="AO508" t="s">
        <v>1539</v>
      </c>
      <c r="AP508">
        <v>0</v>
      </c>
    </row>
    <row r="509" spans="1:42" ht="16.8" x14ac:dyDescent="0.25">
      <c r="A509" s="273">
        <v>121701</v>
      </c>
      <c r="B509" s="273" t="s">
        <v>3038</v>
      </c>
      <c r="C509" s="273" t="s">
        <v>161</v>
      </c>
      <c r="D509" s="273" t="s">
        <v>3039</v>
      </c>
      <c r="E509" s="273"/>
      <c r="F509" s="273"/>
      <c r="G509" s="266"/>
      <c r="H509" s="266"/>
      <c r="I509" t="s">
        <v>474</v>
      </c>
      <c r="O509"/>
      <c r="AI509" t="s">
        <v>1543</v>
      </c>
      <c r="AO509" t="s">
        <v>1539</v>
      </c>
      <c r="AP509">
        <v>0</v>
      </c>
    </row>
    <row r="510" spans="1:42" ht="16.8" x14ac:dyDescent="0.25">
      <c r="A510" s="273">
        <v>121707</v>
      </c>
      <c r="B510" s="273" t="s">
        <v>2684</v>
      </c>
      <c r="C510" s="273" t="s">
        <v>86</v>
      </c>
      <c r="D510" s="273" t="s">
        <v>2685</v>
      </c>
      <c r="E510" s="273"/>
      <c r="F510" s="273"/>
      <c r="G510" s="266"/>
      <c r="H510" s="266"/>
      <c r="I510" t="s">
        <v>474</v>
      </c>
      <c r="O510"/>
      <c r="AI510" t="s">
        <v>1542</v>
      </c>
      <c r="AO510" t="s">
        <v>1539</v>
      </c>
      <c r="AP510">
        <v>0</v>
      </c>
    </row>
    <row r="511" spans="1:42" ht="16.8" x14ac:dyDescent="0.25">
      <c r="A511" s="273">
        <v>121712</v>
      </c>
      <c r="B511" s="273" t="s">
        <v>2686</v>
      </c>
      <c r="C511" s="273" t="s">
        <v>70</v>
      </c>
      <c r="D511" s="273" t="s">
        <v>240</v>
      </c>
      <c r="E511" s="273"/>
      <c r="F511" s="273"/>
      <c r="G511" s="266"/>
      <c r="H511" s="266"/>
      <c r="I511" t="s">
        <v>474</v>
      </c>
      <c r="O511"/>
      <c r="AI511" t="s">
        <v>1542</v>
      </c>
      <c r="AO511" t="s">
        <v>1539</v>
      </c>
      <c r="AP511">
        <v>0</v>
      </c>
    </row>
    <row r="512" spans="1:42" ht="16.8" x14ac:dyDescent="0.25">
      <c r="A512" s="273">
        <v>121717</v>
      </c>
      <c r="B512" s="273" t="s">
        <v>2687</v>
      </c>
      <c r="C512" s="273" t="s">
        <v>102</v>
      </c>
      <c r="D512" s="273" t="s">
        <v>2688</v>
      </c>
      <c r="E512" s="273"/>
      <c r="F512" s="273"/>
      <c r="G512" s="266"/>
      <c r="H512" s="266"/>
      <c r="I512" t="s">
        <v>474</v>
      </c>
      <c r="O512"/>
      <c r="AI512" t="s">
        <v>1542</v>
      </c>
      <c r="AO512" t="s">
        <v>1539</v>
      </c>
      <c r="AP512">
        <v>0</v>
      </c>
    </row>
    <row r="513" spans="1:42" ht="16.8" x14ac:dyDescent="0.25">
      <c r="A513" s="273">
        <v>121718</v>
      </c>
      <c r="B513" s="273" t="s">
        <v>2689</v>
      </c>
      <c r="C513" s="273" t="s">
        <v>66</v>
      </c>
      <c r="D513" s="273" t="s">
        <v>557</v>
      </c>
      <c r="E513" s="273"/>
      <c r="F513" s="273"/>
      <c r="G513" s="266"/>
      <c r="H513" s="266"/>
      <c r="I513" t="s">
        <v>474</v>
      </c>
      <c r="O513"/>
      <c r="AI513" t="s">
        <v>1542</v>
      </c>
      <c r="AO513" t="s">
        <v>1539</v>
      </c>
      <c r="AP513">
        <v>0</v>
      </c>
    </row>
    <row r="514" spans="1:42" ht="16.8" x14ac:dyDescent="0.25">
      <c r="A514" s="273">
        <v>121721</v>
      </c>
      <c r="B514" s="273" t="s">
        <v>3093</v>
      </c>
      <c r="C514" s="273" t="s">
        <v>117</v>
      </c>
      <c r="D514" s="273" t="s">
        <v>529</v>
      </c>
      <c r="E514" s="273"/>
      <c r="F514" s="273"/>
      <c r="G514" s="266"/>
      <c r="H514" s="266"/>
      <c r="I514" t="s">
        <v>474</v>
      </c>
      <c r="O514"/>
      <c r="AI514" t="s">
        <v>1547</v>
      </c>
      <c r="AO514" t="s">
        <v>1539</v>
      </c>
      <c r="AP514">
        <v>0</v>
      </c>
    </row>
    <row r="515" spans="1:42" ht="16.8" x14ac:dyDescent="0.25">
      <c r="A515" s="273">
        <v>121723</v>
      </c>
      <c r="B515" s="273" t="s">
        <v>2690</v>
      </c>
      <c r="C515" s="273" t="s">
        <v>133</v>
      </c>
      <c r="D515" s="273" t="s">
        <v>867</v>
      </c>
      <c r="E515" s="273"/>
      <c r="F515" s="273"/>
      <c r="G515" s="266"/>
      <c r="H515" s="266"/>
      <c r="I515" t="s">
        <v>474</v>
      </c>
      <c r="O515"/>
      <c r="AI515" t="s">
        <v>1542</v>
      </c>
      <c r="AO515" t="s">
        <v>1539</v>
      </c>
      <c r="AP515">
        <v>0</v>
      </c>
    </row>
    <row r="516" spans="1:42" ht="16.8" x14ac:dyDescent="0.25">
      <c r="A516" s="273">
        <v>121725</v>
      </c>
      <c r="B516" s="273" t="s">
        <v>2691</v>
      </c>
      <c r="C516" s="273" t="s">
        <v>443</v>
      </c>
      <c r="D516" s="273" t="s">
        <v>245</v>
      </c>
      <c r="E516" s="273"/>
      <c r="F516" s="273"/>
      <c r="G516" s="266"/>
      <c r="H516" s="266"/>
      <c r="I516" t="s">
        <v>474</v>
      </c>
      <c r="O516"/>
      <c r="AI516" t="s">
        <v>1542</v>
      </c>
      <c r="AO516" t="s">
        <v>1539</v>
      </c>
      <c r="AP516">
        <v>0</v>
      </c>
    </row>
    <row r="517" spans="1:42" ht="16.8" x14ac:dyDescent="0.3">
      <c r="A517" s="273">
        <v>121726</v>
      </c>
      <c r="B517" s="273" t="s">
        <v>1968</v>
      </c>
      <c r="C517" s="273" t="s">
        <v>1969</v>
      </c>
      <c r="D517" s="273" t="s">
        <v>230</v>
      </c>
      <c r="E517" s="273"/>
      <c r="F517" s="273"/>
      <c r="G517" s="266"/>
      <c r="H517" s="266"/>
      <c r="I517" t="s">
        <v>474</v>
      </c>
      <c r="J517" s="279"/>
      <c r="K517" s="280"/>
      <c r="L517" s="279"/>
      <c r="N517" s="284"/>
      <c r="O517"/>
      <c r="AC517" s="279"/>
      <c r="AI517" t="s">
        <v>1546</v>
      </c>
      <c r="AO517" t="s">
        <v>1539</v>
      </c>
      <c r="AP517">
        <v>0</v>
      </c>
    </row>
    <row r="518" spans="1:42" ht="16.8" x14ac:dyDescent="0.25">
      <c r="A518" s="273">
        <v>121729</v>
      </c>
      <c r="B518" s="273" t="s">
        <v>2692</v>
      </c>
      <c r="C518" s="273" t="s">
        <v>2693</v>
      </c>
      <c r="D518" s="273" t="s">
        <v>273</v>
      </c>
      <c r="E518" s="273"/>
      <c r="F518" s="273"/>
      <c r="G518" s="266"/>
      <c r="H518" s="266"/>
      <c r="I518" t="s">
        <v>474</v>
      </c>
      <c r="O518"/>
      <c r="AI518" t="s">
        <v>1542</v>
      </c>
      <c r="AO518" t="s">
        <v>1539</v>
      </c>
      <c r="AP518">
        <v>0</v>
      </c>
    </row>
    <row r="519" spans="1:42" ht="16.8" x14ac:dyDescent="0.25">
      <c r="A519" s="273">
        <v>121731</v>
      </c>
      <c r="B519" s="273" t="s">
        <v>2694</v>
      </c>
      <c r="C519" s="273" t="s">
        <v>2695</v>
      </c>
      <c r="D519" s="273" t="s">
        <v>296</v>
      </c>
      <c r="E519" s="273"/>
      <c r="F519" s="273"/>
      <c r="G519" s="266"/>
      <c r="H519" s="266"/>
      <c r="I519" t="s">
        <v>474</v>
      </c>
      <c r="O519"/>
      <c r="AI519" t="s">
        <v>1542</v>
      </c>
      <c r="AO519" t="s">
        <v>1539</v>
      </c>
      <c r="AP519">
        <v>0</v>
      </c>
    </row>
    <row r="520" spans="1:42" ht="16.8" x14ac:dyDescent="0.25">
      <c r="A520" s="273">
        <v>121741</v>
      </c>
      <c r="B520" s="273" t="s">
        <v>2696</v>
      </c>
      <c r="C520" s="273" t="s">
        <v>137</v>
      </c>
      <c r="D520" s="273" t="s">
        <v>2697</v>
      </c>
      <c r="E520" s="273"/>
      <c r="F520" s="273"/>
      <c r="G520" s="266"/>
      <c r="H520" s="266"/>
      <c r="I520" t="s">
        <v>474</v>
      </c>
      <c r="O520"/>
      <c r="AI520" t="s">
        <v>1542</v>
      </c>
      <c r="AO520" t="s">
        <v>1539</v>
      </c>
      <c r="AP520">
        <v>0</v>
      </c>
    </row>
    <row r="521" spans="1:42" ht="16.8" x14ac:dyDescent="0.25">
      <c r="A521" s="273">
        <v>121743</v>
      </c>
      <c r="B521" s="273" t="s">
        <v>3094</v>
      </c>
      <c r="C521" s="273" t="s">
        <v>127</v>
      </c>
      <c r="D521" s="273" t="s">
        <v>236</v>
      </c>
      <c r="E521" s="273"/>
      <c r="F521" s="273"/>
      <c r="G521" s="266"/>
      <c r="H521" s="266"/>
      <c r="I521" t="s">
        <v>474</v>
      </c>
      <c r="O521"/>
      <c r="AI521" t="s">
        <v>1547</v>
      </c>
      <c r="AO521" t="s">
        <v>1539</v>
      </c>
      <c r="AP521">
        <v>0</v>
      </c>
    </row>
    <row r="522" spans="1:42" ht="16.8" x14ac:dyDescent="0.25">
      <c r="A522" s="273">
        <v>121745</v>
      </c>
      <c r="B522" s="273" t="s">
        <v>3095</v>
      </c>
      <c r="C522" s="273" t="s">
        <v>63</v>
      </c>
      <c r="D522" s="273" t="s">
        <v>421</v>
      </c>
      <c r="E522" s="273"/>
      <c r="F522" s="273"/>
      <c r="G522" s="266"/>
      <c r="H522" s="266"/>
      <c r="I522" t="s">
        <v>474</v>
      </c>
      <c r="O522"/>
      <c r="AI522" t="s">
        <v>1547</v>
      </c>
      <c r="AO522" t="s">
        <v>1539</v>
      </c>
      <c r="AP522">
        <v>0</v>
      </c>
    </row>
    <row r="523" spans="1:42" ht="16.8" x14ac:dyDescent="0.25">
      <c r="A523" s="273">
        <v>121746</v>
      </c>
      <c r="B523" s="273" t="s">
        <v>2698</v>
      </c>
      <c r="C523" s="273" t="s">
        <v>105</v>
      </c>
      <c r="D523" s="273" t="s">
        <v>777</v>
      </c>
      <c r="E523" s="273"/>
      <c r="F523" s="273"/>
      <c r="G523" s="266"/>
      <c r="H523" s="266"/>
      <c r="I523" t="s">
        <v>474</v>
      </c>
      <c r="O523"/>
      <c r="AI523" t="s">
        <v>1542</v>
      </c>
      <c r="AO523" t="s">
        <v>1539</v>
      </c>
      <c r="AP523">
        <v>0</v>
      </c>
    </row>
    <row r="524" spans="1:42" ht="16.8" x14ac:dyDescent="0.25">
      <c r="A524" s="273">
        <v>121749</v>
      </c>
      <c r="B524" s="273" t="s">
        <v>2699</v>
      </c>
      <c r="C524" s="273" t="s">
        <v>188</v>
      </c>
      <c r="D524" s="273" t="s">
        <v>235</v>
      </c>
      <c r="E524" s="273"/>
      <c r="F524" s="273"/>
      <c r="G524" s="266"/>
      <c r="H524" s="266"/>
      <c r="I524" t="s">
        <v>474</v>
      </c>
      <c r="O524"/>
      <c r="AI524" t="s">
        <v>1542</v>
      </c>
      <c r="AO524" t="s">
        <v>1539</v>
      </c>
      <c r="AP524">
        <v>0</v>
      </c>
    </row>
    <row r="525" spans="1:42" ht="16.8" x14ac:dyDescent="0.25">
      <c r="A525" s="273">
        <v>121751</v>
      </c>
      <c r="B525" s="273" t="s">
        <v>2700</v>
      </c>
      <c r="C525" s="273" t="s">
        <v>105</v>
      </c>
      <c r="D525" s="273" t="s">
        <v>268</v>
      </c>
      <c r="E525" s="273"/>
      <c r="F525" s="273"/>
      <c r="G525" s="266"/>
      <c r="H525" s="266"/>
      <c r="I525" t="s">
        <v>474</v>
      </c>
      <c r="O525"/>
      <c r="AI525" t="s">
        <v>1542</v>
      </c>
      <c r="AO525" t="s">
        <v>1539</v>
      </c>
      <c r="AP525">
        <v>0</v>
      </c>
    </row>
    <row r="526" spans="1:42" ht="16.8" x14ac:dyDescent="0.25">
      <c r="A526" s="273">
        <v>121756</v>
      </c>
      <c r="B526" s="273" t="s">
        <v>2701</v>
      </c>
      <c r="C526" s="273" t="s">
        <v>83</v>
      </c>
      <c r="D526" s="273" t="s">
        <v>2702</v>
      </c>
      <c r="E526" s="273"/>
      <c r="F526" s="273"/>
      <c r="G526" s="266"/>
      <c r="H526" s="266"/>
      <c r="I526" t="s">
        <v>474</v>
      </c>
      <c r="O526"/>
      <c r="AI526" t="s">
        <v>1542</v>
      </c>
      <c r="AO526" t="s">
        <v>1539</v>
      </c>
      <c r="AP526">
        <v>0</v>
      </c>
    </row>
    <row r="527" spans="1:42" ht="16.8" x14ac:dyDescent="0.25">
      <c r="A527" s="273">
        <v>121757</v>
      </c>
      <c r="B527" s="273" t="s">
        <v>2703</v>
      </c>
      <c r="C527" s="273" t="s">
        <v>104</v>
      </c>
      <c r="D527" s="273" t="s">
        <v>346</v>
      </c>
      <c r="E527" s="273"/>
      <c r="F527" s="273"/>
      <c r="G527" s="266"/>
      <c r="H527" s="266"/>
      <c r="I527" t="s">
        <v>474</v>
      </c>
      <c r="O527"/>
      <c r="AI527" t="s">
        <v>1542</v>
      </c>
      <c r="AO527" t="s">
        <v>1539</v>
      </c>
      <c r="AP527">
        <v>0</v>
      </c>
    </row>
    <row r="528" spans="1:42" ht="16.8" x14ac:dyDescent="0.25">
      <c r="A528" s="273">
        <v>121760</v>
      </c>
      <c r="B528" s="273" t="s">
        <v>2704</v>
      </c>
      <c r="C528" s="273" t="s">
        <v>135</v>
      </c>
      <c r="D528" s="273" t="s">
        <v>281</v>
      </c>
      <c r="E528" s="273"/>
      <c r="F528" s="273"/>
      <c r="G528" s="266"/>
      <c r="H528" s="266"/>
      <c r="I528" t="s">
        <v>474</v>
      </c>
      <c r="O528"/>
      <c r="AI528" t="s">
        <v>1542</v>
      </c>
      <c r="AO528" t="s">
        <v>1539</v>
      </c>
      <c r="AP528">
        <v>0</v>
      </c>
    </row>
    <row r="529" spans="1:42" ht="16.8" x14ac:dyDescent="0.25">
      <c r="A529" s="273">
        <v>121767</v>
      </c>
      <c r="B529" s="273" t="s">
        <v>2705</v>
      </c>
      <c r="C529" s="273" t="s">
        <v>436</v>
      </c>
      <c r="D529" s="273" t="s">
        <v>2443</v>
      </c>
      <c r="E529" s="273"/>
      <c r="F529" s="273"/>
      <c r="G529" s="266"/>
      <c r="H529" s="266"/>
      <c r="I529" t="s">
        <v>474</v>
      </c>
      <c r="O529"/>
      <c r="AI529" t="s">
        <v>1542</v>
      </c>
      <c r="AO529" t="s">
        <v>1539</v>
      </c>
      <c r="AP529">
        <v>0</v>
      </c>
    </row>
    <row r="530" spans="1:42" ht="16.8" x14ac:dyDescent="0.25">
      <c r="A530" s="273">
        <v>121769</v>
      </c>
      <c r="B530" s="273" t="s">
        <v>2706</v>
      </c>
      <c r="C530" s="273" t="s">
        <v>726</v>
      </c>
      <c r="D530" s="273" t="s">
        <v>461</v>
      </c>
      <c r="E530" s="273"/>
      <c r="F530" s="273"/>
      <c r="G530" s="266"/>
      <c r="H530" s="266"/>
      <c r="I530" t="s">
        <v>474</v>
      </c>
      <c r="O530"/>
      <c r="AI530" t="s">
        <v>1542</v>
      </c>
      <c r="AO530" t="s">
        <v>1539</v>
      </c>
      <c r="AP530">
        <v>0</v>
      </c>
    </row>
    <row r="531" spans="1:42" ht="16.8" x14ac:dyDescent="0.25">
      <c r="A531" s="273">
        <v>121772</v>
      </c>
      <c r="B531" s="273" t="s">
        <v>2707</v>
      </c>
      <c r="C531" s="273" t="s">
        <v>103</v>
      </c>
      <c r="D531" s="273" t="s">
        <v>1250</v>
      </c>
      <c r="E531" s="273"/>
      <c r="F531" s="273"/>
      <c r="G531" s="266"/>
      <c r="H531" s="266"/>
      <c r="I531" t="s">
        <v>474</v>
      </c>
      <c r="O531"/>
      <c r="AI531" t="s">
        <v>1542</v>
      </c>
      <c r="AO531" t="s">
        <v>1539</v>
      </c>
      <c r="AP531">
        <v>0</v>
      </c>
    </row>
    <row r="532" spans="1:42" ht="16.8" x14ac:dyDescent="0.25">
      <c r="A532" s="273">
        <v>121774</v>
      </c>
      <c r="B532" s="273" t="s">
        <v>2708</v>
      </c>
      <c r="C532" s="273" t="s">
        <v>523</v>
      </c>
      <c r="D532" s="273" t="s">
        <v>499</v>
      </c>
      <c r="E532" s="273"/>
      <c r="F532" s="273"/>
      <c r="G532" s="266"/>
      <c r="H532" s="266"/>
      <c r="I532" t="s">
        <v>474</v>
      </c>
      <c r="O532"/>
      <c r="AI532" t="s">
        <v>1542</v>
      </c>
      <c r="AO532" t="s">
        <v>1539</v>
      </c>
      <c r="AP532">
        <v>0</v>
      </c>
    </row>
    <row r="533" spans="1:42" ht="16.8" x14ac:dyDescent="0.25">
      <c r="A533" s="273">
        <v>121776</v>
      </c>
      <c r="B533" s="273" t="s">
        <v>2709</v>
      </c>
      <c r="C533" s="273" t="s">
        <v>160</v>
      </c>
      <c r="D533" s="273" t="s">
        <v>866</v>
      </c>
      <c r="E533" s="273"/>
      <c r="F533" s="273"/>
      <c r="G533" s="266"/>
      <c r="H533" s="266"/>
      <c r="I533" t="s">
        <v>474</v>
      </c>
      <c r="O533"/>
      <c r="AI533" t="s">
        <v>1542</v>
      </c>
      <c r="AO533" t="s">
        <v>1539</v>
      </c>
      <c r="AP533">
        <v>0</v>
      </c>
    </row>
    <row r="534" spans="1:42" ht="16.8" x14ac:dyDescent="0.25">
      <c r="A534" s="273">
        <v>121778</v>
      </c>
      <c r="B534" s="273" t="s">
        <v>2710</v>
      </c>
      <c r="C534" s="273" t="s">
        <v>172</v>
      </c>
      <c r="D534" s="273" t="s">
        <v>250</v>
      </c>
      <c r="E534" s="273"/>
      <c r="F534" s="273"/>
      <c r="G534" s="266"/>
      <c r="H534" s="266"/>
      <c r="I534" t="s">
        <v>474</v>
      </c>
      <c r="O534"/>
      <c r="AI534" t="s">
        <v>1542</v>
      </c>
      <c r="AO534" t="s">
        <v>1539</v>
      </c>
      <c r="AP534">
        <v>0</v>
      </c>
    </row>
    <row r="535" spans="1:42" ht="16.8" x14ac:dyDescent="0.25">
      <c r="A535" s="273">
        <v>121779</v>
      </c>
      <c r="B535" s="273" t="s">
        <v>2711</v>
      </c>
      <c r="C535" s="273" t="s">
        <v>139</v>
      </c>
      <c r="D535" s="273" t="s">
        <v>591</v>
      </c>
      <c r="E535" s="273"/>
      <c r="F535" s="273"/>
      <c r="G535" s="266"/>
      <c r="H535" s="266"/>
      <c r="I535" t="s">
        <v>474</v>
      </c>
      <c r="O535"/>
      <c r="AI535" t="s">
        <v>1542</v>
      </c>
      <c r="AO535" t="s">
        <v>1539</v>
      </c>
      <c r="AP535">
        <v>0</v>
      </c>
    </row>
    <row r="536" spans="1:42" ht="16.8" x14ac:dyDescent="0.25">
      <c r="A536" s="273">
        <v>121784</v>
      </c>
      <c r="B536" s="273" t="s">
        <v>2712</v>
      </c>
      <c r="C536" s="273" t="s">
        <v>119</v>
      </c>
      <c r="D536" s="273" t="s">
        <v>2713</v>
      </c>
      <c r="E536" s="273"/>
      <c r="F536" s="273"/>
      <c r="G536" s="266"/>
      <c r="H536" s="266"/>
      <c r="I536" t="s">
        <v>474</v>
      </c>
      <c r="O536"/>
      <c r="AI536" t="s">
        <v>1542</v>
      </c>
      <c r="AO536" t="s">
        <v>1539</v>
      </c>
      <c r="AP536">
        <v>0</v>
      </c>
    </row>
    <row r="537" spans="1:42" ht="16.8" x14ac:dyDescent="0.25">
      <c r="A537" s="273">
        <v>121788</v>
      </c>
      <c r="B537" s="273" t="s">
        <v>2714</v>
      </c>
      <c r="C537" s="273" t="s">
        <v>71</v>
      </c>
      <c r="D537" s="273" t="s">
        <v>236</v>
      </c>
      <c r="E537" s="273"/>
      <c r="F537" s="273"/>
      <c r="G537" s="266"/>
      <c r="H537" s="266"/>
      <c r="I537" t="s">
        <v>474</v>
      </c>
      <c r="O537"/>
      <c r="AI537" t="s">
        <v>1542</v>
      </c>
      <c r="AO537" t="s">
        <v>1539</v>
      </c>
      <c r="AP537">
        <v>0</v>
      </c>
    </row>
    <row r="538" spans="1:42" ht="16.8" x14ac:dyDescent="0.25">
      <c r="A538" s="273">
        <v>121789</v>
      </c>
      <c r="B538" s="273" t="s">
        <v>3096</v>
      </c>
      <c r="C538" s="273" t="s">
        <v>127</v>
      </c>
      <c r="D538" s="273" t="s">
        <v>833</v>
      </c>
      <c r="E538" s="273"/>
      <c r="F538" s="273"/>
      <c r="G538" s="266"/>
      <c r="H538" s="266"/>
      <c r="I538" t="s">
        <v>474</v>
      </c>
      <c r="O538"/>
      <c r="AI538" t="s">
        <v>1547</v>
      </c>
      <c r="AO538" t="s">
        <v>1539</v>
      </c>
      <c r="AP538">
        <v>0</v>
      </c>
    </row>
    <row r="539" spans="1:42" ht="16.8" x14ac:dyDescent="0.25">
      <c r="A539" s="273">
        <v>121792</v>
      </c>
      <c r="B539" s="273" t="s">
        <v>2715</v>
      </c>
      <c r="C539" s="273" t="s">
        <v>116</v>
      </c>
      <c r="D539" s="273" t="s">
        <v>282</v>
      </c>
      <c r="E539" s="273"/>
      <c r="F539" s="273"/>
      <c r="G539" s="266"/>
      <c r="H539" s="266"/>
      <c r="I539" t="s">
        <v>474</v>
      </c>
      <c r="O539"/>
      <c r="AI539" t="s">
        <v>1542</v>
      </c>
      <c r="AO539" t="s">
        <v>1539</v>
      </c>
      <c r="AP539">
        <v>0</v>
      </c>
    </row>
    <row r="540" spans="1:42" ht="16.8" x14ac:dyDescent="0.25">
      <c r="A540" s="273">
        <v>121795</v>
      </c>
      <c r="B540" s="273" t="s">
        <v>2716</v>
      </c>
      <c r="C540" s="273" t="s">
        <v>109</v>
      </c>
      <c r="D540" s="273" t="s">
        <v>433</v>
      </c>
      <c r="E540" s="273"/>
      <c r="F540" s="273"/>
      <c r="G540" s="266"/>
      <c r="H540" s="266"/>
      <c r="I540" t="s">
        <v>474</v>
      </c>
      <c r="O540"/>
      <c r="AI540" t="s">
        <v>1542</v>
      </c>
      <c r="AO540" t="s">
        <v>1539</v>
      </c>
      <c r="AP540">
        <v>0</v>
      </c>
    </row>
    <row r="541" spans="1:42" ht="16.8" x14ac:dyDescent="0.25">
      <c r="A541" s="273">
        <v>121796</v>
      </c>
      <c r="B541" s="273" t="s">
        <v>2717</v>
      </c>
      <c r="C541" s="273" t="s">
        <v>2718</v>
      </c>
      <c r="D541" s="273" t="s">
        <v>865</v>
      </c>
      <c r="E541" s="273"/>
      <c r="F541" s="273"/>
      <c r="G541" s="266"/>
      <c r="H541" s="266"/>
      <c r="I541" t="s">
        <v>474</v>
      </c>
      <c r="O541"/>
      <c r="AI541" t="s">
        <v>1542</v>
      </c>
      <c r="AO541" t="s">
        <v>1539</v>
      </c>
      <c r="AP541">
        <v>0</v>
      </c>
    </row>
    <row r="542" spans="1:42" ht="16.8" x14ac:dyDescent="0.25">
      <c r="A542" s="273">
        <v>121798</v>
      </c>
      <c r="B542" s="273" t="s">
        <v>2719</v>
      </c>
      <c r="C542" s="273" t="s">
        <v>158</v>
      </c>
      <c r="D542" s="273" t="s">
        <v>2720</v>
      </c>
      <c r="E542" s="273"/>
      <c r="F542" s="273"/>
      <c r="G542" s="266"/>
      <c r="H542" s="266"/>
      <c r="I542" t="s">
        <v>474</v>
      </c>
      <c r="O542"/>
      <c r="AI542" t="s">
        <v>1542</v>
      </c>
      <c r="AO542" t="s">
        <v>1539</v>
      </c>
      <c r="AP542">
        <v>0</v>
      </c>
    </row>
    <row r="543" spans="1:42" ht="16.8" x14ac:dyDescent="0.25">
      <c r="A543" s="273">
        <v>121800</v>
      </c>
      <c r="B543" s="273" t="s">
        <v>2721</v>
      </c>
      <c r="C543" s="273" t="s">
        <v>486</v>
      </c>
      <c r="D543" s="273" t="s">
        <v>231</v>
      </c>
      <c r="E543" s="273"/>
      <c r="F543" s="273"/>
      <c r="G543" s="266"/>
      <c r="H543" s="266"/>
      <c r="I543" t="s">
        <v>474</v>
      </c>
      <c r="O543"/>
      <c r="AI543" t="s">
        <v>1542</v>
      </c>
      <c r="AO543" t="s">
        <v>1539</v>
      </c>
      <c r="AP543">
        <v>0</v>
      </c>
    </row>
    <row r="544" spans="1:42" ht="16.8" x14ac:dyDescent="0.25">
      <c r="A544" s="273">
        <v>121802</v>
      </c>
      <c r="B544" s="273" t="s">
        <v>2722</v>
      </c>
      <c r="C544" s="273" t="s">
        <v>94</v>
      </c>
      <c r="D544" s="273" t="s">
        <v>263</v>
      </c>
      <c r="E544" s="273"/>
      <c r="F544" s="273"/>
      <c r="G544" s="266"/>
      <c r="H544" s="266"/>
      <c r="I544" t="s">
        <v>474</v>
      </c>
      <c r="O544"/>
      <c r="AI544" t="s">
        <v>1542</v>
      </c>
      <c r="AO544" t="s">
        <v>1539</v>
      </c>
      <c r="AP544">
        <v>0</v>
      </c>
    </row>
    <row r="545" spans="1:42" ht="16.8" x14ac:dyDescent="0.25">
      <c r="A545" s="273">
        <v>121804</v>
      </c>
      <c r="B545" s="273" t="s">
        <v>2723</v>
      </c>
      <c r="C545" s="273" t="s">
        <v>84</v>
      </c>
      <c r="D545" s="273" t="s">
        <v>864</v>
      </c>
      <c r="E545" s="273"/>
      <c r="F545" s="273"/>
      <c r="G545" s="266"/>
      <c r="H545" s="266"/>
      <c r="I545" t="s">
        <v>474</v>
      </c>
      <c r="O545"/>
      <c r="AI545" t="s">
        <v>1542</v>
      </c>
      <c r="AO545" t="s">
        <v>1539</v>
      </c>
      <c r="AP545">
        <v>0</v>
      </c>
    </row>
    <row r="546" spans="1:42" ht="16.8" x14ac:dyDescent="0.25">
      <c r="A546" s="273">
        <v>121807</v>
      </c>
      <c r="B546" s="273" t="s">
        <v>2724</v>
      </c>
      <c r="C546" s="273" t="s">
        <v>2725</v>
      </c>
      <c r="D546" s="273" t="s">
        <v>1312</v>
      </c>
      <c r="E546" s="273"/>
      <c r="F546" s="273"/>
      <c r="G546" s="266"/>
      <c r="H546" s="266"/>
      <c r="I546" t="s">
        <v>474</v>
      </c>
      <c r="O546"/>
      <c r="AI546" t="s">
        <v>1542</v>
      </c>
      <c r="AO546" t="s">
        <v>1539</v>
      </c>
      <c r="AP546">
        <v>0</v>
      </c>
    </row>
    <row r="547" spans="1:42" ht="16.8" x14ac:dyDescent="0.25">
      <c r="A547" s="273">
        <v>121809</v>
      </c>
      <c r="B547" s="273" t="s">
        <v>3097</v>
      </c>
      <c r="C547" s="273" t="s">
        <v>147</v>
      </c>
      <c r="D547" s="273" t="s">
        <v>235</v>
      </c>
      <c r="E547" s="273"/>
      <c r="F547" s="273"/>
      <c r="G547" s="266"/>
      <c r="H547" s="266"/>
      <c r="I547" t="s">
        <v>474</v>
      </c>
      <c r="O547"/>
      <c r="AI547" t="s">
        <v>1547</v>
      </c>
      <c r="AO547" t="s">
        <v>1539</v>
      </c>
      <c r="AP547">
        <v>0</v>
      </c>
    </row>
    <row r="548" spans="1:42" ht="16.8" x14ac:dyDescent="0.25">
      <c r="A548" s="273">
        <v>121811</v>
      </c>
      <c r="B548" s="273" t="s">
        <v>2726</v>
      </c>
      <c r="C548" s="273" t="s">
        <v>117</v>
      </c>
      <c r="D548" s="273" t="s">
        <v>459</v>
      </c>
      <c r="E548" s="273"/>
      <c r="F548" s="273"/>
      <c r="G548" s="266"/>
      <c r="H548" s="266"/>
      <c r="I548" t="s">
        <v>474</v>
      </c>
      <c r="O548"/>
      <c r="AI548" t="s">
        <v>1542</v>
      </c>
      <c r="AO548" t="s">
        <v>1539</v>
      </c>
      <c r="AP548">
        <v>0</v>
      </c>
    </row>
    <row r="549" spans="1:42" ht="16.8" x14ac:dyDescent="0.25">
      <c r="A549" s="273">
        <v>121814</v>
      </c>
      <c r="B549" s="273" t="s">
        <v>2727</v>
      </c>
      <c r="C549" s="273" t="s">
        <v>95</v>
      </c>
      <c r="D549" s="273" t="s">
        <v>261</v>
      </c>
      <c r="E549" s="273"/>
      <c r="F549" s="273"/>
      <c r="G549" s="266"/>
      <c r="H549" s="266"/>
      <c r="I549" t="s">
        <v>474</v>
      </c>
      <c r="O549"/>
      <c r="AI549" t="s">
        <v>1542</v>
      </c>
      <c r="AO549" t="s">
        <v>1539</v>
      </c>
      <c r="AP549">
        <v>0</v>
      </c>
    </row>
    <row r="550" spans="1:42" ht="16.8" x14ac:dyDescent="0.25">
      <c r="A550" s="273">
        <v>121815</v>
      </c>
      <c r="B550" s="273" t="s">
        <v>3040</v>
      </c>
      <c r="C550" s="273" t="s">
        <v>72</v>
      </c>
      <c r="D550" s="273" t="s">
        <v>492</v>
      </c>
      <c r="E550" s="273"/>
      <c r="F550" s="273"/>
      <c r="G550" s="266"/>
      <c r="H550" s="266"/>
      <c r="I550" t="s">
        <v>474</v>
      </c>
      <c r="O550"/>
      <c r="AI550" t="s">
        <v>1543</v>
      </c>
      <c r="AO550" t="s">
        <v>1539</v>
      </c>
      <c r="AP550">
        <v>0</v>
      </c>
    </row>
    <row r="551" spans="1:42" ht="16.8" x14ac:dyDescent="0.25">
      <c r="A551" s="273">
        <v>121816</v>
      </c>
      <c r="B551" s="273" t="s">
        <v>2728</v>
      </c>
      <c r="C551" s="273" t="s">
        <v>2729</v>
      </c>
      <c r="D551" s="273" t="s">
        <v>327</v>
      </c>
      <c r="E551" s="273"/>
      <c r="F551" s="273"/>
      <c r="G551" s="266"/>
      <c r="H551" s="266"/>
      <c r="I551" t="s">
        <v>474</v>
      </c>
      <c r="O551"/>
      <c r="AI551" t="s">
        <v>1542</v>
      </c>
      <c r="AO551" t="s">
        <v>1539</v>
      </c>
      <c r="AP551">
        <v>0</v>
      </c>
    </row>
    <row r="552" spans="1:42" ht="16.8" x14ac:dyDescent="0.25">
      <c r="A552" s="273">
        <v>121817</v>
      </c>
      <c r="B552" s="273" t="s">
        <v>2730</v>
      </c>
      <c r="C552" s="273" t="s">
        <v>121</v>
      </c>
      <c r="D552" s="273" t="s">
        <v>244</v>
      </c>
      <c r="E552" s="273"/>
      <c r="F552" s="273"/>
      <c r="G552" s="266"/>
      <c r="H552" s="266"/>
      <c r="I552" t="s">
        <v>474</v>
      </c>
      <c r="O552"/>
      <c r="AI552" t="s">
        <v>1542</v>
      </c>
      <c r="AO552" t="s">
        <v>1539</v>
      </c>
      <c r="AP552">
        <v>0</v>
      </c>
    </row>
    <row r="553" spans="1:42" ht="16.8" x14ac:dyDescent="0.25">
      <c r="A553" s="273">
        <v>121818</v>
      </c>
      <c r="B553" s="273" t="s">
        <v>2731</v>
      </c>
      <c r="C553" s="273" t="s">
        <v>62</v>
      </c>
      <c r="D553" s="273" t="s">
        <v>529</v>
      </c>
      <c r="E553" s="273"/>
      <c r="F553" s="273"/>
      <c r="G553" s="266"/>
      <c r="H553" s="266"/>
      <c r="I553" t="s">
        <v>474</v>
      </c>
      <c r="O553"/>
      <c r="AI553" t="s">
        <v>1542</v>
      </c>
      <c r="AO553" t="s">
        <v>1539</v>
      </c>
      <c r="AP553">
        <v>0</v>
      </c>
    </row>
    <row r="554" spans="1:42" ht="16.8" x14ac:dyDescent="0.25">
      <c r="A554" s="273">
        <v>121819</v>
      </c>
      <c r="B554" s="273" t="s">
        <v>2732</v>
      </c>
      <c r="C554" s="273" t="s">
        <v>436</v>
      </c>
      <c r="D554" s="273" t="s">
        <v>2733</v>
      </c>
      <c r="E554" s="273"/>
      <c r="F554" s="273"/>
      <c r="G554" s="266"/>
      <c r="H554" s="266"/>
      <c r="I554" t="s">
        <v>474</v>
      </c>
      <c r="O554"/>
      <c r="AI554" t="s">
        <v>1542</v>
      </c>
      <c r="AO554" t="s">
        <v>1539</v>
      </c>
      <c r="AP554">
        <v>0</v>
      </c>
    </row>
    <row r="555" spans="1:42" ht="16.8" x14ac:dyDescent="0.25">
      <c r="A555" s="273">
        <v>121820</v>
      </c>
      <c r="B555" s="273" t="s">
        <v>2734</v>
      </c>
      <c r="C555" s="273" t="s">
        <v>110</v>
      </c>
      <c r="D555" s="273" t="s">
        <v>2735</v>
      </c>
      <c r="E555" s="273"/>
      <c r="F555" s="273"/>
      <c r="G555" s="266"/>
      <c r="H555" s="266"/>
      <c r="I555" t="s">
        <v>474</v>
      </c>
      <c r="O555"/>
      <c r="AI555" t="s">
        <v>1542</v>
      </c>
      <c r="AO555" t="s">
        <v>1539</v>
      </c>
      <c r="AP555">
        <v>0</v>
      </c>
    </row>
    <row r="556" spans="1:42" ht="16.8" x14ac:dyDescent="0.25">
      <c r="A556" s="273">
        <v>121823</v>
      </c>
      <c r="B556" s="273" t="s">
        <v>863</v>
      </c>
      <c r="C556" s="273" t="s">
        <v>582</v>
      </c>
      <c r="D556" s="273" t="s">
        <v>2736</v>
      </c>
      <c r="E556" s="273"/>
      <c r="F556" s="273"/>
      <c r="G556" s="266"/>
      <c r="H556" s="266"/>
      <c r="I556" t="s">
        <v>474</v>
      </c>
      <c r="O556"/>
      <c r="AI556" t="s">
        <v>1542</v>
      </c>
      <c r="AO556" t="s">
        <v>1539</v>
      </c>
      <c r="AP556">
        <v>0</v>
      </c>
    </row>
    <row r="557" spans="1:42" ht="16.8" x14ac:dyDescent="0.25">
      <c r="A557" s="273">
        <v>121825</v>
      </c>
      <c r="B557" s="273" t="s">
        <v>2737</v>
      </c>
      <c r="C557" s="273" t="s">
        <v>66</v>
      </c>
      <c r="D557" s="273" t="s">
        <v>2738</v>
      </c>
      <c r="E557" s="273"/>
      <c r="F557" s="273"/>
      <c r="G557" s="266"/>
      <c r="H557" s="266"/>
      <c r="I557" t="s">
        <v>474</v>
      </c>
      <c r="O557"/>
      <c r="AI557" t="s">
        <v>1542</v>
      </c>
      <c r="AO557" t="s">
        <v>1539</v>
      </c>
      <c r="AP557">
        <v>0</v>
      </c>
    </row>
    <row r="558" spans="1:42" ht="16.8" x14ac:dyDescent="0.25">
      <c r="A558" s="273">
        <v>121826</v>
      </c>
      <c r="B558" s="273" t="s">
        <v>2739</v>
      </c>
      <c r="C558" s="273" t="s">
        <v>418</v>
      </c>
      <c r="D558" s="273" t="s">
        <v>855</v>
      </c>
      <c r="E558" s="273"/>
      <c r="F558" s="273"/>
      <c r="G558" s="266"/>
      <c r="H558" s="266"/>
      <c r="I558" t="s">
        <v>474</v>
      </c>
      <c r="O558"/>
      <c r="AI558" t="s">
        <v>1542</v>
      </c>
      <c r="AO558" t="s">
        <v>1539</v>
      </c>
      <c r="AP558">
        <v>0</v>
      </c>
    </row>
    <row r="559" spans="1:42" ht="16.8" x14ac:dyDescent="0.25">
      <c r="A559" s="273">
        <v>121829</v>
      </c>
      <c r="B559" s="273" t="s">
        <v>2740</v>
      </c>
      <c r="C559" s="273" t="s">
        <v>109</v>
      </c>
      <c r="D559" s="273" t="s">
        <v>221</v>
      </c>
      <c r="E559" s="273"/>
      <c r="F559" s="273"/>
      <c r="G559" s="266"/>
      <c r="H559" s="266"/>
      <c r="I559" t="s">
        <v>474</v>
      </c>
      <c r="O559"/>
      <c r="AI559" t="s">
        <v>1542</v>
      </c>
      <c r="AO559" t="s">
        <v>1539</v>
      </c>
      <c r="AP559">
        <v>0</v>
      </c>
    </row>
    <row r="560" spans="1:42" ht="16.8" x14ac:dyDescent="0.25">
      <c r="A560" s="273">
        <v>121832</v>
      </c>
      <c r="B560" s="273" t="s">
        <v>2741</v>
      </c>
      <c r="C560" s="273" t="s">
        <v>139</v>
      </c>
      <c r="D560" s="273" t="s">
        <v>250</v>
      </c>
      <c r="E560" s="273"/>
      <c r="F560" s="273"/>
      <c r="G560" s="266"/>
      <c r="H560" s="266"/>
      <c r="I560" t="s">
        <v>474</v>
      </c>
      <c r="O560"/>
      <c r="AI560" t="s">
        <v>1542</v>
      </c>
      <c r="AO560" t="s">
        <v>1539</v>
      </c>
      <c r="AP560">
        <v>0</v>
      </c>
    </row>
    <row r="561" spans="1:42" ht="16.8" x14ac:dyDescent="0.25">
      <c r="A561" s="273">
        <v>121833</v>
      </c>
      <c r="B561" s="273" t="s">
        <v>3041</v>
      </c>
      <c r="C561" s="273" t="s">
        <v>3042</v>
      </c>
      <c r="D561" s="273" t="s">
        <v>306</v>
      </c>
      <c r="E561" s="273"/>
      <c r="F561" s="273"/>
      <c r="G561" s="266"/>
      <c r="H561" s="266"/>
      <c r="I561" t="s">
        <v>474</v>
      </c>
      <c r="O561"/>
      <c r="AI561" t="s">
        <v>1543</v>
      </c>
      <c r="AO561" t="s">
        <v>1539</v>
      </c>
      <c r="AP561">
        <v>0</v>
      </c>
    </row>
    <row r="562" spans="1:42" ht="16.8" x14ac:dyDescent="0.25">
      <c r="A562" s="273">
        <v>121841</v>
      </c>
      <c r="B562" s="273" t="s">
        <v>2742</v>
      </c>
      <c r="C562" s="273" t="s">
        <v>105</v>
      </c>
      <c r="D562" s="273" t="s">
        <v>323</v>
      </c>
      <c r="E562" s="273"/>
      <c r="F562" s="273"/>
      <c r="G562" s="266"/>
      <c r="H562" s="266"/>
      <c r="I562" t="s">
        <v>474</v>
      </c>
      <c r="O562"/>
      <c r="AI562" t="s">
        <v>1542</v>
      </c>
      <c r="AO562" t="s">
        <v>1539</v>
      </c>
      <c r="AP562">
        <v>0</v>
      </c>
    </row>
    <row r="563" spans="1:42" ht="16.8" x14ac:dyDescent="0.25">
      <c r="A563" s="273">
        <v>121842</v>
      </c>
      <c r="B563" s="273" t="s">
        <v>3043</v>
      </c>
      <c r="C563" s="273" t="s">
        <v>130</v>
      </c>
      <c r="D563" s="273" t="s">
        <v>268</v>
      </c>
      <c r="E563" s="273"/>
      <c r="F563" s="273"/>
      <c r="G563" s="266"/>
      <c r="H563" s="266"/>
      <c r="I563" t="s">
        <v>474</v>
      </c>
      <c r="O563"/>
      <c r="AI563" t="s">
        <v>1543</v>
      </c>
      <c r="AO563" t="s">
        <v>1539</v>
      </c>
      <c r="AP563">
        <v>0</v>
      </c>
    </row>
    <row r="564" spans="1:42" ht="16.8" x14ac:dyDescent="0.25">
      <c r="A564" s="273">
        <v>121846</v>
      </c>
      <c r="B564" s="273" t="s">
        <v>2743</v>
      </c>
      <c r="C564" s="273" t="s">
        <v>66</v>
      </c>
      <c r="D564" s="273" t="s">
        <v>302</v>
      </c>
      <c r="E564" s="273"/>
      <c r="F564" s="273"/>
      <c r="G564" s="266"/>
      <c r="H564" s="266"/>
      <c r="I564" t="s">
        <v>474</v>
      </c>
      <c r="O564"/>
      <c r="AI564" t="s">
        <v>1542</v>
      </c>
      <c r="AO564" t="s">
        <v>1539</v>
      </c>
      <c r="AP564">
        <v>0</v>
      </c>
    </row>
    <row r="565" spans="1:42" ht="16.8" x14ac:dyDescent="0.25">
      <c r="A565" s="273">
        <v>121847</v>
      </c>
      <c r="B565" s="273" t="s">
        <v>2744</v>
      </c>
      <c r="C565" s="273" t="s">
        <v>86</v>
      </c>
      <c r="D565" s="273" t="s">
        <v>2745</v>
      </c>
      <c r="E565" s="273"/>
      <c r="F565" s="273"/>
      <c r="G565" s="266"/>
      <c r="H565" s="266"/>
      <c r="I565" t="s">
        <v>474</v>
      </c>
      <c r="O565"/>
      <c r="AI565" t="s">
        <v>1542</v>
      </c>
      <c r="AO565" t="s">
        <v>1539</v>
      </c>
      <c r="AP565">
        <v>0</v>
      </c>
    </row>
    <row r="566" spans="1:42" ht="16.8" x14ac:dyDescent="0.25">
      <c r="A566" s="273">
        <v>121849</v>
      </c>
      <c r="B566" s="273" t="s">
        <v>3098</v>
      </c>
      <c r="C566" s="273" t="s">
        <v>61</v>
      </c>
      <c r="D566" s="273" t="s">
        <v>288</v>
      </c>
      <c r="E566" s="273"/>
      <c r="F566" s="273"/>
      <c r="G566" s="266"/>
      <c r="H566" s="266"/>
      <c r="I566" t="s">
        <v>474</v>
      </c>
      <c r="O566"/>
      <c r="AI566" t="s">
        <v>1547</v>
      </c>
      <c r="AO566" t="s">
        <v>1539</v>
      </c>
      <c r="AP566">
        <v>0</v>
      </c>
    </row>
    <row r="567" spans="1:42" ht="16.8" x14ac:dyDescent="0.25">
      <c r="A567" s="273">
        <v>121850</v>
      </c>
      <c r="B567" s="273" t="s">
        <v>2746</v>
      </c>
      <c r="C567" s="273" t="s">
        <v>802</v>
      </c>
      <c r="D567" s="273" t="s">
        <v>341</v>
      </c>
      <c r="E567" s="273"/>
      <c r="F567" s="273"/>
      <c r="G567" s="266"/>
      <c r="H567" s="266"/>
      <c r="I567" t="s">
        <v>474</v>
      </c>
      <c r="O567"/>
      <c r="AI567" t="s">
        <v>1542</v>
      </c>
      <c r="AO567" t="s">
        <v>1539</v>
      </c>
      <c r="AP567">
        <v>0</v>
      </c>
    </row>
    <row r="568" spans="1:42" ht="16.8" x14ac:dyDescent="0.25">
      <c r="A568" s="273">
        <v>121855</v>
      </c>
      <c r="B568" s="273" t="s">
        <v>2747</v>
      </c>
      <c r="C568" s="273" t="s">
        <v>160</v>
      </c>
      <c r="D568" s="273" t="s">
        <v>304</v>
      </c>
      <c r="E568" s="273"/>
      <c r="F568" s="273"/>
      <c r="G568" s="266"/>
      <c r="H568" s="266"/>
      <c r="I568" t="s">
        <v>474</v>
      </c>
      <c r="O568"/>
      <c r="AI568" t="s">
        <v>1542</v>
      </c>
      <c r="AO568" t="s">
        <v>1539</v>
      </c>
      <c r="AP568">
        <v>0</v>
      </c>
    </row>
    <row r="569" spans="1:42" ht="16.8" x14ac:dyDescent="0.25">
      <c r="A569" s="273">
        <v>121857</v>
      </c>
      <c r="B569" s="273" t="s">
        <v>2748</v>
      </c>
      <c r="C569" s="273" t="s">
        <v>66</v>
      </c>
      <c r="D569" s="273" t="s">
        <v>2749</v>
      </c>
      <c r="E569" s="273"/>
      <c r="F569" s="273"/>
      <c r="G569" s="266"/>
      <c r="H569" s="266"/>
      <c r="I569" t="s">
        <v>474</v>
      </c>
      <c r="O569"/>
      <c r="AI569" t="s">
        <v>1542</v>
      </c>
      <c r="AO569" t="s">
        <v>1539</v>
      </c>
      <c r="AP569">
        <v>0</v>
      </c>
    </row>
    <row r="570" spans="1:42" ht="16.8" x14ac:dyDescent="0.25">
      <c r="A570" s="273">
        <v>121859</v>
      </c>
      <c r="B570" s="273" t="s">
        <v>2750</v>
      </c>
      <c r="C570" s="273" t="s">
        <v>128</v>
      </c>
      <c r="D570" s="273" t="s">
        <v>252</v>
      </c>
      <c r="E570" s="273"/>
      <c r="F570" s="273"/>
      <c r="G570" s="266"/>
      <c r="H570" s="266"/>
      <c r="I570" t="s">
        <v>474</v>
      </c>
      <c r="O570"/>
      <c r="AI570" t="s">
        <v>1542</v>
      </c>
      <c r="AO570" t="s">
        <v>1539</v>
      </c>
      <c r="AP570">
        <v>0</v>
      </c>
    </row>
    <row r="571" spans="1:42" ht="16.8" x14ac:dyDescent="0.25">
      <c r="A571" s="273">
        <v>121862</v>
      </c>
      <c r="B571" s="273" t="s">
        <v>2751</v>
      </c>
      <c r="C571" s="273" t="s">
        <v>2752</v>
      </c>
      <c r="D571" s="273" t="s">
        <v>216</v>
      </c>
      <c r="E571" s="273"/>
      <c r="F571" s="273"/>
      <c r="G571" s="266"/>
      <c r="H571" s="266"/>
      <c r="I571" t="s">
        <v>474</v>
      </c>
      <c r="O571"/>
      <c r="AI571" t="s">
        <v>1542</v>
      </c>
      <c r="AO571" t="s">
        <v>1539</v>
      </c>
      <c r="AP571">
        <v>0</v>
      </c>
    </row>
    <row r="572" spans="1:42" ht="16.8" x14ac:dyDescent="0.25">
      <c r="A572" s="273">
        <v>121863</v>
      </c>
      <c r="B572" s="273" t="s">
        <v>2753</v>
      </c>
      <c r="C572" s="273" t="s">
        <v>139</v>
      </c>
      <c r="D572" s="273" t="s">
        <v>2754</v>
      </c>
      <c r="E572" s="273"/>
      <c r="F572" s="273"/>
      <c r="G572" s="266"/>
      <c r="H572" s="266"/>
      <c r="I572" t="s">
        <v>474</v>
      </c>
      <c r="O572"/>
      <c r="AI572" t="s">
        <v>1542</v>
      </c>
      <c r="AO572" t="s">
        <v>1539</v>
      </c>
      <c r="AP572">
        <v>0</v>
      </c>
    </row>
    <row r="573" spans="1:42" ht="16.8" x14ac:dyDescent="0.25">
      <c r="A573" s="273">
        <v>121864</v>
      </c>
      <c r="B573" s="273" t="s">
        <v>3099</v>
      </c>
      <c r="C573" s="273" t="s">
        <v>66</v>
      </c>
      <c r="D573" s="273" t="s">
        <v>539</v>
      </c>
      <c r="E573" s="273"/>
      <c r="F573" s="273"/>
      <c r="G573" s="266"/>
      <c r="H573" s="266"/>
      <c r="I573" t="s">
        <v>474</v>
      </c>
      <c r="O573"/>
      <c r="AI573" t="s">
        <v>1547</v>
      </c>
      <c r="AO573" t="s">
        <v>1539</v>
      </c>
      <c r="AP573">
        <v>0</v>
      </c>
    </row>
    <row r="574" spans="1:42" ht="16.8" x14ac:dyDescent="0.25">
      <c r="A574" s="273">
        <v>121868</v>
      </c>
      <c r="B574" s="273" t="s">
        <v>2755</v>
      </c>
      <c r="C574" s="273" t="s">
        <v>785</v>
      </c>
      <c r="D574" s="273" t="s">
        <v>235</v>
      </c>
      <c r="E574" s="273"/>
      <c r="F574" s="273"/>
      <c r="G574" s="266"/>
      <c r="H574" s="266"/>
      <c r="I574" t="s">
        <v>474</v>
      </c>
      <c r="O574"/>
      <c r="AI574" t="s">
        <v>1542</v>
      </c>
      <c r="AO574" t="s">
        <v>1539</v>
      </c>
      <c r="AP574">
        <v>0</v>
      </c>
    </row>
    <row r="575" spans="1:42" ht="16.8" x14ac:dyDescent="0.25">
      <c r="A575" s="273">
        <v>121869</v>
      </c>
      <c r="B575" s="273" t="s">
        <v>2756</v>
      </c>
      <c r="C575" s="273" t="s">
        <v>828</v>
      </c>
      <c r="D575" s="273" t="s">
        <v>2757</v>
      </c>
      <c r="E575" s="273"/>
      <c r="F575" s="273"/>
      <c r="G575" s="266"/>
      <c r="H575" s="266"/>
      <c r="I575" t="s">
        <v>474</v>
      </c>
      <c r="O575"/>
      <c r="AI575" t="s">
        <v>1542</v>
      </c>
      <c r="AO575" t="s">
        <v>1539</v>
      </c>
      <c r="AP575">
        <v>0</v>
      </c>
    </row>
    <row r="576" spans="1:42" ht="16.8" x14ac:dyDescent="0.25">
      <c r="A576" s="273">
        <v>121870</v>
      </c>
      <c r="B576" s="273" t="s">
        <v>2758</v>
      </c>
      <c r="C576" s="273" t="s">
        <v>167</v>
      </c>
      <c r="D576" s="273" t="s">
        <v>2759</v>
      </c>
      <c r="E576" s="273"/>
      <c r="F576" s="273"/>
      <c r="G576" s="266"/>
      <c r="H576" s="266"/>
      <c r="I576" t="s">
        <v>474</v>
      </c>
      <c r="O576"/>
      <c r="AI576" t="s">
        <v>1542</v>
      </c>
      <c r="AO576" t="s">
        <v>1539</v>
      </c>
      <c r="AP576">
        <v>0</v>
      </c>
    </row>
    <row r="577" spans="1:42" ht="16.8" x14ac:dyDescent="0.25">
      <c r="A577" s="273">
        <v>121876</v>
      </c>
      <c r="B577" s="273" t="s">
        <v>2760</v>
      </c>
      <c r="C577" s="273" t="s">
        <v>127</v>
      </c>
      <c r="D577" s="273" t="s">
        <v>411</v>
      </c>
      <c r="E577" s="273"/>
      <c r="F577" s="273"/>
      <c r="G577" s="266"/>
      <c r="H577" s="266"/>
      <c r="I577" t="s">
        <v>474</v>
      </c>
      <c r="O577"/>
      <c r="AI577" t="s">
        <v>1542</v>
      </c>
      <c r="AO577" t="s">
        <v>1539</v>
      </c>
      <c r="AP577">
        <v>0</v>
      </c>
    </row>
    <row r="578" spans="1:42" ht="16.8" x14ac:dyDescent="0.25">
      <c r="A578" s="273">
        <v>121877</v>
      </c>
      <c r="B578" s="273" t="s">
        <v>2761</v>
      </c>
      <c r="C578" s="273" t="s">
        <v>767</v>
      </c>
      <c r="D578" s="273" t="s">
        <v>2762</v>
      </c>
      <c r="E578" s="273"/>
      <c r="F578" s="273"/>
      <c r="G578" s="266"/>
      <c r="H578" s="266"/>
      <c r="I578" t="s">
        <v>474</v>
      </c>
      <c r="O578"/>
      <c r="AI578" t="s">
        <v>1542</v>
      </c>
      <c r="AO578" t="s">
        <v>1539</v>
      </c>
      <c r="AP578">
        <v>0</v>
      </c>
    </row>
    <row r="579" spans="1:42" ht="16.8" x14ac:dyDescent="0.25">
      <c r="A579" s="273">
        <v>121881</v>
      </c>
      <c r="B579" s="273" t="s">
        <v>2763</v>
      </c>
      <c r="C579" s="273" t="s">
        <v>2764</v>
      </c>
      <c r="D579" s="273" t="s">
        <v>2765</v>
      </c>
      <c r="E579" s="273"/>
      <c r="F579" s="273"/>
      <c r="G579" s="266"/>
      <c r="H579" s="266"/>
      <c r="I579" t="s">
        <v>474</v>
      </c>
      <c r="O579"/>
      <c r="AI579" t="s">
        <v>1542</v>
      </c>
      <c r="AO579" t="s">
        <v>1539</v>
      </c>
      <c r="AP579">
        <v>0</v>
      </c>
    </row>
    <row r="580" spans="1:42" ht="16.8" x14ac:dyDescent="0.25">
      <c r="A580" s="273">
        <v>121885</v>
      </c>
      <c r="B580" s="273" t="s">
        <v>3213</v>
      </c>
      <c r="C580" s="273" t="s">
        <v>101</v>
      </c>
      <c r="D580" s="273" t="s">
        <v>272</v>
      </c>
      <c r="E580" s="273"/>
      <c r="F580" s="273"/>
      <c r="G580" s="266"/>
      <c r="H580" s="266"/>
      <c r="I580" t="s">
        <v>474</v>
      </c>
      <c r="O580"/>
      <c r="AI580" t="s">
        <v>1544</v>
      </c>
      <c r="AO580" t="s">
        <v>1539</v>
      </c>
      <c r="AP580">
        <v>0</v>
      </c>
    </row>
    <row r="581" spans="1:42" ht="16.8" x14ac:dyDescent="0.25">
      <c r="A581" s="273">
        <v>121887</v>
      </c>
      <c r="B581" s="273" t="s">
        <v>2766</v>
      </c>
      <c r="C581" s="273" t="s">
        <v>79</v>
      </c>
      <c r="D581" s="273" t="s">
        <v>282</v>
      </c>
      <c r="E581" s="273"/>
      <c r="F581" s="273"/>
      <c r="G581" s="266"/>
      <c r="H581" s="266"/>
      <c r="I581" t="s">
        <v>474</v>
      </c>
      <c r="O581"/>
      <c r="AI581" t="s">
        <v>1542</v>
      </c>
      <c r="AO581" t="s">
        <v>1539</v>
      </c>
      <c r="AP581">
        <v>0</v>
      </c>
    </row>
    <row r="582" spans="1:42" ht="16.8" x14ac:dyDescent="0.25">
      <c r="A582" s="273">
        <v>121889</v>
      </c>
      <c r="B582" s="273" t="s">
        <v>2767</v>
      </c>
      <c r="C582" s="273" t="s">
        <v>594</v>
      </c>
      <c r="D582" s="273" t="s">
        <v>2768</v>
      </c>
      <c r="E582" s="273"/>
      <c r="F582" s="273"/>
      <c r="G582" s="266"/>
      <c r="H582" s="266"/>
      <c r="I582" t="s">
        <v>474</v>
      </c>
      <c r="O582"/>
      <c r="AI582" t="s">
        <v>1542</v>
      </c>
      <c r="AO582" t="s">
        <v>1539</v>
      </c>
      <c r="AP582">
        <v>0</v>
      </c>
    </row>
    <row r="583" spans="1:42" ht="16.8" x14ac:dyDescent="0.25">
      <c r="A583" s="273">
        <v>121894</v>
      </c>
      <c r="B583" s="273" t="s">
        <v>2769</v>
      </c>
      <c r="C583" s="273" t="s">
        <v>103</v>
      </c>
      <c r="D583" s="273" t="s">
        <v>252</v>
      </c>
      <c r="E583" s="273"/>
      <c r="F583" s="273"/>
      <c r="G583" s="266"/>
      <c r="H583" s="266"/>
      <c r="I583" t="s">
        <v>474</v>
      </c>
      <c r="O583"/>
      <c r="AI583" t="s">
        <v>1542</v>
      </c>
      <c r="AO583" t="s">
        <v>1539</v>
      </c>
      <c r="AP583">
        <v>0</v>
      </c>
    </row>
    <row r="584" spans="1:42" ht="16.8" x14ac:dyDescent="0.25">
      <c r="A584" s="273">
        <v>121895</v>
      </c>
      <c r="B584" s="273" t="s">
        <v>3100</v>
      </c>
      <c r="C584" s="273" t="s">
        <v>3101</v>
      </c>
      <c r="D584" s="273" t="s">
        <v>3102</v>
      </c>
      <c r="E584" s="273"/>
      <c r="F584" s="273"/>
      <c r="G584" s="266"/>
      <c r="H584" s="266"/>
      <c r="I584" t="s">
        <v>474</v>
      </c>
      <c r="O584"/>
      <c r="AI584" t="s">
        <v>1547</v>
      </c>
      <c r="AO584" t="s">
        <v>1539</v>
      </c>
      <c r="AP584">
        <v>0</v>
      </c>
    </row>
    <row r="585" spans="1:42" ht="16.8" x14ac:dyDescent="0.25">
      <c r="A585" s="273">
        <v>121896</v>
      </c>
      <c r="B585" s="273" t="s">
        <v>2770</v>
      </c>
      <c r="C585" s="273" t="s">
        <v>110</v>
      </c>
      <c r="D585" s="273" t="s">
        <v>268</v>
      </c>
      <c r="E585" s="273"/>
      <c r="F585" s="273"/>
      <c r="G585" s="266"/>
      <c r="H585" s="266"/>
      <c r="I585" t="s">
        <v>474</v>
      </c>
      <c r="O585"/>
      <c r="AI585" t="s">
        <v>1542</v>
      </c>
      <c r="AO585" t="s">
        <v>1539</v>
      </c>
      <c r="AP585">
        <v>0</v>
      </c>
    </row>
    <row r="586" spans="1:42" ht="16.8" x14ac:dyDescent="0.25">
      <c r="A586" s="273">
        <v>121899</v>
      </c>
      <c r="B586" s="273" t="s">
        <v>2771</v>
      </c>
      <c r="C586" s="273" t="s">
        <v>827</v>
      </c>
      <c r="D586" s="273" t="s">
        <v>336</v>
      </c>
      <c r="E586" s="273"/>
      <c r="F586" s="273"/>
      <c r="G586" s="266"/>
      <c r="H586" s="266"/>
      <c r="I586" t="s">
        <v>474</v>
      </c>
      <c r="O586"/>
      <c r="AI586" t="s">
        <v>1542</v>
      </c>
      <c r="AO586" t="s">
        <v>1539</v>
      </c>
      <c r="AP586">
        <v>0</v>
      </c>
    </row>
    <row r="587" spans="1:42" ht="16.8" x14ac:dyDescent="0.25">
      <c r="A587" s="273">
        <v>121902</v>
      </c>
      <c r="B587" s="273" t="s">
        <v>2772</v>
      </c>
      <c r="C587" s="273" t="s">
        <v>60</v>
      </c>
      <c r="D587" s="273" t="s">
        <v>2773</v>
      </c>
      <c r="E587" s="273"/>
      <c r="F587" s="273"/>
      <c r="G587" s="266"/>
      <c r="H587" s="266"/>
      <c r="I587" t="s">
        <v>474</v>
      </c>
      <c r="O587"/>
      <c r="AI587" t="s">
        <v>1542</v>
      </c>
      <c r="AO587" t="s">
        <v>1539</v>
      </c>
      <c r="AP587">
        <v>0</v>
      </c>
    </row>
    <row r="588" spans="1:42" ht="16.8" x14ac:dyDescent="0.25">
      <c r="A588" s="273">
        <v>121904</v>
      </c>
      <c r="B588" s="273" t="s">
        <v>2774</v>
      </c>
      <c r="C588" s="273" t="s">
        <v>105</v>
      </c>
      <c r="D588" s="273" t="s">
        <v>245</v>
      </c>
      <c r="E588" s="273"/>
      <c r="F588" s="273"/>
      <c r="G588" s="266"/>
      <c r="H588" s="266"/>
      <c r="I588" t="s">
        <v>474</v>
      </c>
      <c r="O588"/>
      <c r="AI588" t="s">
        <v>1542</v>
      </c>
      <c r="AO588" t="s">
        <v>1539</v>
      </c>
      <c r="AP588">
        <v>0</v>
      </c>
    </row>
    <row r="589" spans="1:42" ht="16.8" x14ac:dyDescent="0.25">
      <c r="A589" s="273">
        <v>121906</v>
      </c>
      <c r="B589" s="273" t="s">
        <v>2775</v>
      </c>
      <c r="C589" s="273" t="s">
        <v>834</v>
      </c>
      <c r="D589" s="273" t="s">
        <v>2776</v>
      </c>
      <c r="E589" s="273"/>
      <c r="F589" s="273"/>
      <c r="G589" s="266"/>
      <c r="H589" s="266"/>
      <c r="I589" t="s">
        <v>474</v>
      </c>
      <c r="O589"/>
      <c r="AI589" t="s">
        <v>1542</v>
      </c>
      <c r="AO589" t="s">
        <v>1539</v>
      </c>
      <c r="AP589">
        <v>0</v>
      </c>
    </row>
    <row r="590" spans="1:42" ht="16.8" x14ac:dyDescent="0.25">
      <c r="A590" s="273">
        <v>121907</v>
      </c>
      <c r="B590" s="273" t="s">
        <v>3103</v>
      </c>
      <c r="C590" s="273" t="s">
        <v>66</v>
      </c>
      <c r="D590" s="273" t="s">
        <v>3104</v>
      </c>
      <c r="E590" s="273"/>
      <c r="F590" s="273"/>
      <c r="G590" s="266"/>
      <c r="H590" s="266"/>
      <c r="I590" t="s">
        <v>474</v>
      </c>
      <c r="O590"/>
      <c r="AI590" t="s">
        <v>1547</v>
      </c>
      <c r="AO590" t="s">
        <v>1539</v>
      </c>
      <c r="AP590">
        <v>0</v>
      </c>
    </row>
    <row r="591" spans="1:42" ht="16.8" x14ac:dyDescent="0.25">
      <c r="A591" s="273">
        <v>121911</v>
      </c>
      <c r="B591" s="273" t="s">
        <v>2777</v>
      </c>
      <c r="C591" s="273" t="s">
        <v>756</v>
      </c>
      <c r="D591" s="273" t="s">
        <v>308</v>
      </c>
      <c r="E591" s="273"/>
      <c r="F591" s="273"/>
      <c r="G591" s="266"/>
      <c r="H591" s="266"/>
      <c r="I591" t="s">
        <v>474</v>
      </c>
      <c r="O591"/>
      <c r="AI591" t="s">
        <v>1542</v>
      </c>
      <c r="AO591" t="s">
        <v>1539</v>
      </c>
      <c r="AP591">
        <v>0</v>
      </c>
    </row>
    <row r="592" spans="1:42" ht="16.8" x14ac:dyDescent="0.25">
      <c r="A592" s="273">
        <v>121912</v>
      </c>
      <c r="B592" s="273" t="s">
        <v>3105</v>
      </c>
      <c r="C592" s="273" t="s">
        <v>105</v>
      </c>
      <c r="D592" s="273" t="s">
        <v>3106</v>
      </c>
      <c r="E592" s="273"/>
      <c r="F592" s="273"/>
      <c r="G592" s="266"/>
      <c r="H592" s="266"/>
      <c r="I592" t="s">
        <v>474</v>
      </c>
      <c r="O592"/>
      <c r="AI592" t="s">
        <v>1547</v>
      </c>
      <c r="AO592" t="s">
        <v>1539</v>
      </c>
      <c r="AP592">
        <v>0</v>
      </c>
    </row>
    <row r="593" spans="1:42" ht="16.8" x14ac:dyDescent="0.25">
      <c r="A593" s="273">
        <v>121915</v>
      </c>
      <c r="B593" s="273" t="s">
        <v>2778</v>
      </c>
      <c r="C593" s="273" t="s">
        <v>96</v>
      </c>
      <c r="D593" s="273" t="s">
        <v>247</v>
      </c>
      <c r="E593" s="273"/>
      <c r="F593" s="273"/>
      <c r="G593" s="266"/>
      <c r="H593" s="266"/>
      <c r="I593" t="s">
        <v>474</v>
      </c>
      <c r="O593"/>
      <c r="AI593" t="s">
        <v>1542</v>
      </c>
      <c r="AO593" t="s">
        <v>1539</v>
      </c>
      <c r="AP593">
        <v>0</v>
      </c>
    </row>
    <row r="594" spans="1:42" ht="16.8" x14ac:dyDescent="0.25">
      <c r="A594" s="273">
        <v>121916</v>
      </c>
      <c r="B594" s="273" t="s">
        <v>3107</v>
      </c>
      <c r="C594" s="273" t="s">
        <v>593</v>
      </c>
      <c r="D594" s="273" t="s">
        <v>612</v>
      </c>
      <c r="E594" s="273"/>
      <c r="F594" s="273"/>
      <c r="G594" s="266"/>
      <c r="H594" s="266"/>
      <c r="I594" t="s">
        <v>474</v>
      </c>
      <c r="O594"/>
      <c r="AI594" t="s">
        <v>1547</v>
      </c>
      <c r="AO594" t="s">
        <v>1539</v>
      </c>
      <c r="AP594">
        <v>0</v>
      </c>
    </row>
    <row r="595" spans="1:42" ht="16.8" x14ac:dyDescent="0.25">
      <c r="A595" s="273">
        <v>121918</v>
      </c>
      <c r="B595" s="273" t="s">
        <v>3044</v>
      </c>
      <c r="C595" s="273" t="s">
        <v>69</v>
      </c>
      <c r="D595" s="273" t="s">
        <v>304</v>
      </c>
      <c r="E595" s="273"/>
      <c r="F595" s="273"/>
      <c r="G595" s="266"/>
      <c r="H595" s="266"/>
      <c r="I595" t="s">
        <v>474</v>
      </c>
      <c r="O595"/>
      <c r="AI595" t="s">
        <v>1543</v>
      </c>
      <c r="AO595" t="s">
        <v>1539</v>
      </c>
      <c r="AP595">
        <v>0</v>
      </c>
    </row>
    <row r="596" spans="1:42" ht="16.8" x14ac:dyDescent="0.25">
      <c r="A596" s="273">
        <v>121920</v>
      </c>
      <c r="B596" s="273" t="s">
        <v>2779</v>
      </c>
      <c r="C596" s="273" t="s">
        <v>518</v>
      </c>
      <c r="D596" s="273" t="s">
        <v>259</v>
      </c>
      <c r="E596" s="273"/>
      <c r="F596" s="273"/>
      <c r="G596" s="266"/>
      <c r="H596" s="266"/>
      <c r="I596" t="s">
        <v>474</v>
      </c>
      <c r="O596"/>
      <c r="AI596" t="s">
        <v>1542</v>
      </c>
      <c r="AO596" t="s">
        <v>1539</v>
      </c>
      <c r="AP596">
        <v>0</v>
      </c>
    </row>
    <row r="597" spans="1:42" ht="16.8" x14ac:dyDescent="0.25">
      <c r="A597" s="273">
        <v>121922</v>
      </c>
      <c r="B597" s="273" t="s">
        <v>3108</v>
      </c>
      <c r="C597" s="273" t="s">
        <v>102</v>
      </c>
      <c r="D597" s="273" t="s">
        <v>292</v>
      </c>
      <c r="E597" s="273"/>
      <c r="F597" s="273"/>
      <c r="G597" s="266"/>
      <c r="H597" s="266"/>
      <c r="I597" t="s">
        <v>474</v>
      </c>
      <c r="O597"/>
      <c r="AI597" t="s">
        <v>1547</v>
      </c>
      <c r="AO597" t="s">
        <v>1539</v>
      </c>
      <c r="AP597">
        <v>0</v>
      </c>
    </row>
    <row r="598" spans="1:42" ht="16.8" x14ac:dyDescent="0.25">
      <c r="A598" s="273">
        <v>121924</v>
      </c>
      <c r="B598" s="273" t="s">
        <v>2780</v>
      </c>
      <c r="C598" s="273" t="s">
        <v>128</v>
      </c>
      <c r="D598" s="273" t="s">
        <v>862</v>
      </c>
      <c r="E598" s="273"/>
      <c r="F598" s="273"/>
      <c r="G598" s="266"/>
      <c r="H598" s="266"/>
      <c r="I598" t="s">
        <v>474</v>
      </c>
      <c r="O598"/>
      <c r="AI598" t="s">
        <v>1542</v>
      </c>
      <c r="AO598" t="s">
        <v>1539</v>
      </c>
      <c r="AP598">
        <v>0</v>
      </c>
    </row>
    <row r="599" spans="1:42" ht="16.8" x14ac:dyDescent="0.25">
      <c r="A599" s="273">
        <v>121926</v>
      </c>
      <c r="B599" s="273" t="s">
        <v>2781</v>
      </c>
      <c r="C599" s="273" t="s">
        <v>90</v>
      </c>
      <c r="D599" s="273" t="s">
        <v>2782</v>
      </c>
      <c r="E599" s="273"/>
      <c r="F599" s="273"/>
      <c r="G599" s="266"/>
      <c r="H599" s="266"/>
      <c r="I599" t="s">
        <v>474</v>
      </c>
      <c r="O599"/>
      <c r="AI599" t="s">
        <v>1542</v>
      </c>
      <c r="AO599" t="s">
        <v>1539</v>
      </c>
      <c r="AP599">
        <v>0</v>
      </c>
    </row>
    <row r="600" spans="1:42" ht="16.8" x14ac:dyDescent="0.25">
      <c r="A600" s="273">
        <v>121928</v>
      </c>
      <c r="B600" s="273" t="s">
        <v>2783</v>
      </c>
      <c r="C600" s="273" t="s">
        <v>804</v>
      </c>
      <c r="D600" s="273" t="s">
        <v>251</v>
      </c>
      <c r="E600" s="273"/>
      <c r="F600" s="273"/>
      <c r="G600" s="266"/>
      <c r="H600" s="266"/>
      <c r="I600" t="s">
        <v>474</v>
      </c>
      <c r="O600"/>
      <c r="AI600" t="s">
        <v>1542</v>
      </c>
      <c r="AO600" t="s">
        <v>1539</v>
      </c>
      <c r="AP600">
        <v>0</v>
      </c>
    </row>
    <row r="601" spans="1:42" ht="16.8" x14ac:dyDescent="0.25">
      <c r="A601" s="273">
        <v>121929</v>
      </c>
      <c r="B601" s="273" t="s">
        <v>2784</v>
      </c>
      <c r="C601" s="273" t="s">
        <v>117</v>
      </c>
      <c r="D601" s="273" t="s">
        <v>557</v>
      </c>
      <c r="E601" s="273"/>
      <c r="F601" s="273"/>
      <c r="G601" s="266"/>
      <c r="H601" s="266"/>
      <c r="I601" t="s">
        <v>474</v>
      </c>
      <c r="O601"/>
      <c r="AI601" t="s">
        <v>1542</v>
      </c>
      <c r="AO601" t="s">
        <v>1539</v>
      </c>
      <c r="AP601">
        <v>0</v>
      </c>
    </row>
    <row r="602" spans="1:42" ht="16.8" x14ac:dyDescent="0.25">
      <c r="A602" s="273">
        <v>121930</v>
      </c>
      <c r="B602" s="273" t="s">
        <v>2785</v>
      </c>
      <c r="C602" s="273" t="s">
        <v>834</v>
      </c>
      <c r="D602" s="273" t="s">
        <v>2776</v>
      </c>
      <c r="E602" s="273"/>
      <c r="F602" s="273"/>
      <c r="G602" s="266"/>
      <c r="H602" s="266"/>
      <c r="I602" t="s">
        <v>474</v>
      </c>
      <c r="O602"/>
      <c r="AI602" t="s">
        <v>1542</v>
      </c>
      <c r="AO602" t="s">
        <v>1539</v>
      </c>
      <c r="AP602">
        <v>0</v>
      </c>
    </row>
    <row r="603" spans="1:42" ht="16.8" x14ac:dyDescent="0.25">
      <c r="A603" s="273">
        <v>121932</v>
      </c>
      <c r="B603" s="273" t="s">
        <v>2786</v>
      </c>
      <c r="C603" s="273" t="s">
        <v>87</v>
      </c>
      <c r="D603" s="273" t="s">
        <v>223</v>
      </c>
      <c r="E603" s="273"/>
      <c r="F603" s="273"/>
      <c r="G603" s="266"/>
      <c r="H603" s="266"/>
      <c r="I603" t="s">
        <v>474</v>
      </c>
      <c r="O603"/>
      <c r="AI603" t="s">
        <v>1542</v>
      </c>
      <c r="AO603" t="s">
        <v>1539</v>
      </c>
      <c r="AP603">
        <v>0</v>
      </c>
    </row>
    <row r="604" spans="1:42" ht="16.8" x14ac:dyDescent="0.25">
      <c r="A604" s="273">
        <v>121934</v>
      </c>
      <c r="B604" s="273" t="s">
        <v>2787</v>
      </c>
      <c r="C604" s="273" t="s">
        <v>2788</v>
      </c>
      <c r="D604" s="273" t="s">
        <v>239</v>
      </c>
      <c r="E604" s="273"/>
      <c r="F604" s="273"/>
      <c r="G604" s="266"/>
      <c r="H604" s="266"/>
      <c r="I604" t="s">
        <v>474</v>
      </c>
      <c r="O604"/>
      <c r="AI604" t="s">
        <v>1542</v>
      </c>
      <c r="AO604" t="s">
        <v>1539</v>
      </c>
      <c r="AP604">
        <v>0</v>
      </c>
    </row>
    <row r="605" spans="1:42" x14ac:dyDescent="0.25">
      <c r="A605">
        <v>121936</v>
      </c>
      <c r="B605" t="s">
        <v>860</v>
      </c>
      <c r="C605" t="s">
        <v>139</v>
      </c>
      <c r="D605" t="s">
        <v>861</v>
      </c>
      <c r="I605" t="s">
        <v>474</v>
      </c>
      <c r="O605"/>
      <c r="AG605" t="s">
        <v>1542</v>
      </c>
      <c r="AI605" t="s">
        <v>1542</v>
      </c>
      <c r="AO605" t="s">
        <v>1539</v>
      </c>
      <c r="AP605">
        <v>0</v>
      </c>
    </row>
    <row r="606" spans="1:42" ht="16.8" x14ac:dyDescent="0.25">
      <c r="A606" s="273">
        <v>121944</v>
      </c>
      <c r="B606" s="273" t="s">
        <v>3045</v>
      </c>
      <c r="C606" s="273" t="s">
        <v>81</v>
      </c>
      <c r="D606" s="273" t="s">
        <v>217</v>
      </c>
      <c r="E606" s="273"/>
      <c r="F606" s="273"/>
      <c r="G606" s="266"/>
      <c r="H606" s="266"/>
      <c r="I606" t="s">
        <v>474</v>
      </c>
      <c r="O606"/>
      <c r="AI606" t="s">
        <v>1543</v>
      </c>
      <c r="AO606" t="s">
        <v>1539</v>
      </c>
      <c r="AP606">
        <v>0</v>
      </c>
    </row>
    <row r="607" spans="1:42" ht="16.8" x14ac:dyDescent="0.25">
      <c r="A607" s="273">
        <v>121951</v>
      </c>
      <c r="B607" s="273" t="s">
        <v>2789</v>
      </c>
      <c r="C607" s="273" t="s">
        <v>443</v>
      </c>
      <c r="D607" s="273" t="s">
        <v>2790</v>
      </c>
      <c r="E607" s="273"/>
      <c r="F607" s="273"/>
      <c r="G607" s="266"/>
      <c r="H607" s="266"/>
      <c r="I607" t="s">
        <v>474</v>
      </c>
      <c r="O607"/>
      <c r="AI607" t="s">
        <v>1542</v>
      </c>
      <c r="AO607" t="s">
        <v>1539</v>
      </c>
      <c r="AP607">
        <v>0</v>
      </c>
    </row>
    <row r="608" spans="1:42" ht="16.8" x14ac:dyDescent="0.25">
      <c r="A608" s="273">
        <v>121953</v>
      </c>
      <c r="B608" s="273" t="s">
        <v>2791</v>
      </c>
      <c r="C608" s="273" t="s">
        <v>142</v>
      </c>
      <c r="D608" s="273" t="s">
        <v>231</v>
      </c>
      <c r="E608" s="273"/>
      <c r="F608" s="273"/>
      <c r="G608" s="266"/>
      <c r="H608" s="266"/>
      <c r="I608" t="s">
        <v>474</v>
      </c>
      <c r="O608"/>
      <c r="AI608" t="s">
        <v>1542</v>
      </c>
      <c r="AO608" t="s">
        <v>1539</v>
      </c>
      <c r="AP608">
        <v>0</v>
      </c>
    </row>
    <row r="609" spans="1:42" ht="16.8" x14ac:dyDescent="0.25">
      <c r="A609" s="273">
        <v>121958</v>
      </c>
      <c r="B609" s="273" t="s">
        <v>2792</v>
      </c>
      <c r="C609" s="273" t="s">
        <v>146</v>
      </c>
      <c r="D609" s="273" t="s">
        <v>468</v>
      </c>
      <c r="E609" s="273"/>
      <c r="F609" s="273"/>
      <c r="G609" s="266"/>
      <c r="H609" s="266"/>
      <c r="I609" t="s">
        <v>474</v>
      </c>
      <c r="O609"/>
      <c r="AI609" t="s">
        <v>1542</v>
      </c>
      <c r="AO609" t="s">
        <v>1539</v>
      </c>
      <c r="AP609">
        <v>0</v>
      </c>
    </row>
    <row r="610" spans="1:42" ht="16.8" x14ac:dyDescent="0.25">
      <c r="A610" s="273">
        <v>121961</v>
      </c>
      <c r="B610" s="273" t="s">
        <v>3109</v>
      </c>
      <c r="C610" s="273" t="s">
        <v>179</v>
      </c>
      <c r="D610" s="273" t="s">
        <v>315</v>
      </c>
      <c r="E610" s="273"/>
      <c r="F610" s="273"/>
      <c r="G610" s="266"/>
      <c r="H610" s="266"/>
      <c r="I610" t="s">
        <v>474</v>
      </c>
      <c r="O610"/>
      <c r="AI610" t="s">
        <v>1547</v>
      </c>
      <c r="AO610" t="s">
        <v>1539</v>
      </c>
      <c r="AP610">
        <v>0</v>
      </c>
    </row>
    <row r="611" spans="1:42" ht="16.8" x14ac:dyDescent="0.25">
      <c r="A611" s="273">
        <v>121964</v>
      </c>
      <c r="B611" s="273" t="s">
        <v>2793</v>
      </c>
      <c r="C611" s="273" t="s">
        <v>136</v>
      </c>
      <c r="D611" s="273" t="s">
        <v>2794</v>
      </c>
      <c r="E611" s="273"/>
      <c r="F611" s="273"/>
      <c r="G611" s="266"/>
      <c r="H611" s="266"/>
      <c r="I611" t="s">
        <v>474</v>
      </c>
      <c r="O611"/>
      <c r="AI611" t="s">
        <v>1542</v>
      </c>
      <c r="AO611" t="s">
        <v>1539</v>
      </c>
      <c r="AP611">
        <v>0</v>
      </c>
    </row>
    <row r="612" spans="1:42" ht="16.8" x14ac:dyDescent="0.25">
      <c r="A612" s="273">
        <v>121965</v>
      </c>
      <c r="B612" s="273" t="s">
        <v>2795</v>
      </c>
      <c r="C612" s="273" t="s">
        <v>511</v>
      </c>
      <c r="D612" s="273" t="s">
        <v>308</v>
      </c>
      <c r="E612" s="273"/>
      <c r="F612" s="273"/>
      <c r="G612" s="266"/>
      <c r="H612" s="266"/>
      <c r="I612" t="s">
        <v>474</v>
      </c>
      <c r="O612"/>
      <c r="AI612" t="s">
        <v>1542</v>
      </c>
      <c r="AO612" t="s">
        <v>1539</v>
      </c>
      <c r="AP612">
        <v>0</v>
      </c>
    </row>
    <row r="613" spans="1:42" ht="16.8" x14ac:dyDescent="0.25">
      <c r="A613" s="273">
        <v>121969</v>
      </c>
      <c r="B613" s="273" t="s">
        <v>2796</v>
      </c>
      <c r="C613" s="273" t="s">
        <v>859</v>
      </c>
      <c r="D613" s="273" t="s">
        <v>529</v>
      </c>
      <c r="E613" s="273"/>
      <c r="F613" s="273"/>
      <c r="G613" s="266"/>
      <c r="H613" s="266"/>
      <c r="I613" t="s">
        <v>474</v>
      </c>
      <c r="O613"/>
      <c r="AI613" t="s">
        <v>1542</v>
      </c>
      <c r="AO613" t="s">
        <v>1539</v>
      </c>
      <c r="AP613">
        <v>0</v>
      </c>
    </row>
    <row r="614" spans="1:42" ht="16.8" x14ac:dyDescent="0.25">
      <c r="A614" s="273">
        <v>121971</v>
      </c>
      <c r="B614" s="273" t="s">
        <v>2797</v>
      </c>
      <c r="C614" s="273" t="s">
        <v>116</v>
      </c>
      <c r="D614" s="273" t="s">
        <v>222</v>
      </c>
      <c r="E614" s="273"/>
      <c r="F614" s="273"/>
      <c r="G614" s="266"/>
      <c r="H614" s="266"/>
      <c r="I614" t="s">
        <v>474</v>
      </c>
      <c r="O614"/>
      <c r="AI614" t="s">
        <v>1542</v>
      </c>
      <c r="AO614" t="s">
        <v>1539</v>
      </c>
      <c r="AP614">
        <v>0</v>
      </c>
    </row>
    <row r="615" spans="1:42" ht="16.8" x14ac:dyDescent="0.25">
      <c r="A615" s="273">
        <v>121975</v>
      </c>
      <c r="B615" s="273" t="s">
        <v>2798</v>
      </c>
      <c r="C615" s="273" t="s">
        <v>105</v>
      </c>
      <c r="D615" s="273" t="s">
        <v>256</v>
      </c>
      <c r="E615" s="273"/>
      <c r="F615" s="273"/>
      <c r="G615" s="266"/>
      <c r="H615" s="266"/>
      <c r="I615" t="s">
        <v>474</v>
      </c>
      <c r="O615"/>
      <c r="AI615" t="s">
        <v>1542</v>
      </c>
      <c r="AO615" t="s">
        <v>1539</v>
      </c>
      <c r="AP615">
        <v>0</v>
      </c>
    </row>
    <row r="616" spans="1:42" ht="16.8" x14ac:dyDescent="0.25">
      <c r="A616" s="273">
        <v>121986</v>
      </c>
      <c r="B616" s="273" t="s">
        <v>2799</v>
      </c>
      <c r="C616" s="273" t="s">
        <v>130</v>
      </c>
      <c r="D616" s="273" t="s">
        <v>1352</v>
      </c>
      <c r="E616" s="273"/>
      <c r="F616" s="273"/>
      <c r="G616" s="266"/>
      <c r="H616" s="266"/>
      <c r="I616" t="s">
        <v>474</v>
      </c>
      <c r="O616"/>
      <c r="AI616" t="s">
        <v>1542</v>
      </c>
      <c r="AO616" t="s">
        <v>1539</v>
      </c>
      <c r="AP616">
        <v>0</v>
      </c>
    </row>
    <row r="617" spans="1:42" ht="16.8" x14ac:dyDescent="0.25">
      <c r="A617" s="273">
        <v>121990</v>
      </c>
      <c r="B617" s="273" t="s">
        <v>2800</v>
      </c>
      <c r="C617" s="273" t="s">
        <v>2801</v>
      </c>
      <c r="D617" s="273" t="s">
        <v>226</v>
      </c>
      <c r="E617" s="273"/>
      <c r="F617" s="273"/>
      <c r="G617" s="266"/>
      <c r="H617" s="266"/>
      <c r="I617" t="s">
        <v>474</v>
      </c>
      <c r="O617"/>
      <c r="AI617" t="s">
        <v>1542</v>
      </c>
      <c r="AO617" t="s">
        <v>1539</v>
      </c>
      <c r="AP617">
        <v>0</v>
      </c>
    </row>
    <row r="618" spans="1:42" ht="16.8" x14ac:dyDescent="0.25">
      <c r="A618" s="273">
        <v>121991</v>
      </c>
      <c r="B618" s="273" t="s">
        <v>2802</v>
      </c>
      <c r="C618" s="273" t="s">
        <v>70</v>
      </c>
      <c r="D618" s="273" t="s">
        <v>2803</v>
      </c>
      <c r="E618" s="273"/>
      <c r="F618" s="273"/>
      <c r="G618" s="266"/>
      <c r="H618" s="266"/>
      <c r="I618" t="s">
        <v>474</v>
      </c>
      <c r="O618"/>
      <c r="AI618" t="s">
        <v>1542</v>
      </c>
      <c r="AO618" t="s">
        <v>1539</v>
      </c>
      <c r="AP618">
        <v>0</v>
      </c>
    </row>
    <row r="619" spans="1:42" ht="16.8" x14ac:dyDescent="0.25">
      <c r="A619" s="273">
        <v>121992</v>
      </c>
      <c r="B619" s="273" t="s">
        <v>2804</v>
      </c>
      <c r="C619" s="273" t="s">
        <v>434</v>
      </c>
      <c r="D619" s="273" t="s">
        <v>2805</v>
      </c>
      <c r="E619" s="273"/>
      <c r="F619" s="273"/>
      <c r="G619" s="266"/>
      <c r="H619" s="266"/>
      <c r="I619" t="s">
        <v>474</v>
      </c>
      <c r="O619"/>
      <c r="AI619" t="s">
        <v>1542</v>
      </c>
      <c r="AO619" t="s">
        <v>1539</v>
      </c>
      <c r="AP619">
        <v>0</v>
      </c>
    </row>
    <row r="620" spans="1:42" ht="16.8" x14ac:dyDescent="0.25">
      <c r="A620" s="273">
        <v>121994</v>
      </c>
      <c r="B620" s="273" t="s">
        <v>2806</v>
      </c>
      <c r="C620" s="273" t="s">
        <v>89</v>
      </c>
      <c r="D620" s="273" t="s">
        <v>264</v>
      </c>
      <c r="E620" s="273"/>
      <c r="F620" s="273"/>
      <c r="G620" s="266"/>
      <c r="H620" s="266"/>
      <c r="I620" t="s">
        <v>474</v>
      </c>
      <c r="O620"/>
      <c r="AI620" t="s">
        <v>1542</v>
      </c>
      <c r="AO620" t="s">
        <v>1539</v>
      </c>
      <c r="AP620">
        <v>0</v>
      </c>
    </row>
    <row r="621" spans="1:42" ht="16.8" x14ac:dyDescent="0.25">
      <c r="A621" s="273">
        <v>121995</v>
      </c>
      <c r="B621" s="273" t="s">
        <v>2807</v>
      </c>
      <c r="C621" s="273" t="s">
        <v>803</v>
      </c>
      <c r="D621" s="273" t="s">
        <v>2808</v>
      </c>
      <c r="E621" s="273"/>
      <c r="F621" s="273"/>
      <c r="G621" s="266"/>
      <c r="H621" s="266"/>
      <c r="I621" t="s">
        <v>474</v>
      </c>
      <c r="O621"/>
      <c r="AI621" t="s">
        <v>1542</v>
      </c>
      <c r="AO621" t="s">
        <v>1539</v>
      </c>
      <c r="AP621">
        <v>0</v>
      </c>
    </row>
    <row r="622" spans="1:42" ht="16.8" x14ac:dyDescent="0.25">
      <c r="A622" s="273">
        <v>121997</v>
      </c>
      <c r="B622" s="273" t="s">
        <v>2809</v>
      </c>
      <c r="C622" s="273" t="s">
        <v>1958</v>
      </c>
      <c r="D622" s="273" t="s">
        <v>236</v>
      </c>
      <c r="E622" s="273"/>
      <c r="F622" s="273"/>
      <c r="G622" s="266"/>
      <c r="H622" s="266"/>
      <c r="I622" t="s">
        <v>474</v>
      </c>
      <c r="O622"/>
      <c r="AI622" t="s">
        <v>1542</v>
      </c>
      <c r="AO622" t="s">
        <v>1539</v>
      </c>
      <c r="AP622">
        <v>0</v>
      </c>
    </row>
    <row r="623" spans="1:42" ht="16.8" x14ac:dyDescent="0.25">
      <c r="A623" s="273">
        <v>121999</v>
      </c>
      <c r="B623" s="273" t="s">
        <v>3110</v>
      </c>
      <c r="C623" s="273" t="s">
        <v>717</v>
      </c>
      <c r="D623" s="273" t="s">
        <v>277</v>
      </c>
      <c r="E623" s="273"/>
      <c r="F623" s="273"/>
      <c r="G623" s="266"/>
      <c r="H623" s="266"/>
      <c r="I623" t="s">
        <v>474</v>
      </c>
      <c r="O623"/>
      <c r="AI623" t="s">
        <v>1547</v>
      </c>
      <c r="AO623" t="s">
        <v>1539</v>
      </c>
      <c r="AP623">
        <v>0</v>
      </c>
    </row>
    <row r="624" spans="1:42" ht="16.8" x14ac:dyDescent="0.25">
      <c r="A624" s="273">
        <v>122000</v>
      </c>
      <c r="B624" s="273" t="s">
        <v>2810</v>
      </c>
      <c r="C624" s="273" t="s">
        <v>174</v>
      </c>
      <c r="D624" s="273" t="s">
        <v>232</v>
      </c>
      <c r="E624" s="273"/>
      <c r="F624" s="273"/>
      <c r="G624" s="266"/>
      <c r="H624" s="266"/>
      <c r="I624" t="s">
        <v>474</v>
      </c>
      <c r="O624"/>
      <c r="AI624" t="s">
        <v>1542</v>
      </c>
      <c r="AO624" t="s">
        <v>1539</v>
      </c>
      <c r="AP624">
        <v>0</v>
      </c>
    </row>
    <row r="625" spans="1:42" ht="16.8" x14ac:dyDescent="0.25">
      <c r="A625" s="273">
        <v>122001</v>
      </c>
      <c r="B625" s="273" t="s">
        <v>2811</v>
      </c>
      <c r="C625" s="273" t="s">
        <v>66</v>
      </c>
      <c r="D625" s="273" t="s">
        <v>502</v>
      </c>
      <c r="E625" s="273"/>
      <c r="F625" s="273"/>
      <c r="G625" s="266"/>
      <c r="H625" s="266"/>
      <c r="I625" t="s">
        <v>474</v>
      </c>
      <c r="O625"/>
      <c r="AI625" t="s">
        <v>1542</v>
      </c>
      <c r="AO625" t="s">
        <v>1539</v>
      </c>
      <c r="AP625">
        <v>0</v>
      </c>
    </row>
    <row r="626" spans="1:42" ht="16.8" x14ac:dyDescent="0.25">
      <c r="A626" s="273">
        <v>122003</v>
      </c>
      <c r="B626" s="273" t="s">
        <v>2812</v>
      </c>
      <c r="C626" s="273" t="s">
        <v>105</v>
      </c>
      <c r="D626" s="273" t="s">
        <v>217</v>
      </c>
      <c r="E626" s="273"/>
      <c r="F626" s="273"/>
      <c r="G626" s="266"/>
      <c r="H626" s="266"/>
      <c r="I626" t="s">
        <v>474</v>
      </c>
      <c r="O626"/>
      <c r="AI626" t="s">
        <v>1542</v>
      </c>
      <c r="AO626" t="s">
        <v>1539</v>
      </c>
      <c r="AP626">
        <v>0</v>
      </c>
    </row>
    <row r="627" spans="1:42" ht="16.8" x14ac:dyDescent="0.25">
      <c r="A627" s="273">
        <v>122006</v>
      </c>
      <c r="B627" s="273" t="s">
        <v>2813</v>
      </c>
      <c r="C627" s="273" t="s">
        <v>430</v>
      </c>
      <c r="D627" s="273" t="s">
        <v>264</v>
      </c>
      <c r="E627" s="273"/>
      <c r="F627" s="273"/>
      <c r="G627" s="266"/>
      <c r="H627" s="266"/>
      <c r="I627" t="s">
        <v>474</v>
      </c>
      <c r="O627"/>
      <c r="AI627" t="s">
        <v>1542</v>
      </c>
      <c r="AO627" t="s">
        <v>1539</v>
      </c>
      <c r="AP627">
        <v>0</v>
      </c>
    </row>
    <row r="628" spans="1:42" ht="16.8" x14ac:dyDescent="0.25">
      <c r="A628" s="273">
        <v>122007</v>
      </c>
      <c r="B628" s="273" t="s">
        <v>2814</v>
      </c>
      <c r="C628" s="273" t="s">
        <v>418</v>
      </c>
      <c r="D628" s="273" t="s">
        <v>2371</v>
      </c>
      <c r="E628" s="273"/>
      <c r="F628" s="273"/>
      <c r="G628" s="266"/>
      <c r="H628" s="266"/>
      <c r="I628" t="s">
        <v>474</v>
      </c>
      <c r="O628"/>
      <c r="AI628" t="s">
        <v>1542</v>
      </c>
      <c r="AO628" t="s">
        <v>1539</v>
      </c>
      <c r="AP628">
        <v>0</v>
      </c>
    </row>
    <row r="629" spans="1:42" ht="16.8" x14ac:dyDescent="0.25">
      <c r="A629" s="273">
        <v>122008</v>
      </c>
      <c r="B629" s="273" t="s">
        <v>2815</v>
      </c>
      <c r="C629" s="273" t="s">
        <v>66</v>
      </c>
      <c r="D629" s="273" t="s">
        <v>252</v>
      </c>
      <c r="E629" s="273"/>
      <c r="F629" s="273"/>
      <c r="G629" s="266"/>
      <c r="H629" s="266"/>
      <c r="I629" t="s">
        <v>474</v>
      </c>
      <c r="O629"/>
      <c r="AI629" t="s">
        <v>1542</v>
      </c>
      <c r="AO629" t="s">
        <v>1539</v>
      </c>
      <c r="AP629">
        <v>0</v>
      </c>
    </row>
    <row r="630" spans="1:42" ht="16.8" x14ac:dyDescent="0.25">
      <c r="A630" s="273">
        <v>122009</v>
      </c>
      <c r="B630" s="273" t="s">
        <v>2816</v>
      </c>
      <c r="C630" s="273" t="s">
        <v>858</v>
      </c>
      <c r="D630" s="273" t="s">
        <v>291</v>
      </c>
      <c r="E630" s="273"/>
      <c r="F630" s="273"/>
      <c r="G630" s="266"/>
      <c r="H630" s="266"/>
      <c r="I630" t="s">
        <v>474</v>
      </c>
      <c r="O630"/>
      <c r="AI630" t="s">
        <v>1542</v>
      </c>
      <c r="AO630" t="s">
        <v>1539</v>
      </c>
      <c r="AP630">
        <v>0</v>
      </c>
    </row>
    <row r="631" spans="1:42" ht="16.8" x14ac:dyDescent="0.25">
      <c r="A631" s="273">
        <v>122010</v>
      </c>
      <c r="B631" s="273" t="s">
        <v>2817</v>
      </c>
      <c r="C631" s="273" t="s">
        <v>105</v>
      </c>
      <c r="D631" s="273" t="s">
        <v>857</v>
      </c>
      <c r="E631" s="273"/>
      <c r="F631" s="273"/>
      <c r="G631" s="266"/>
      <c r="H631" s="266"/>
      <c r="I631" t="s">
        <v>474</v>
      </c>
      <c r="O631"/>
      <c r="AI631" t="s">
        <v>1542</v>
      </c>
      <c r="AO631" t="s">
        <v>1539</v>
      </c>
      <c r="AP631">
        <v>0</v>
      </c>
    </row>
    <row r="632" spans="1:42" ht="16.8" x14ac:dyDescent="0.3">
      <c r="A632" s="273">
        <v>122013</v>
      </c>
      <c r="B632" s="273" t="s">
        <v>1970</v>
      </c>
      <c r="C632" s="273" t="s">
        <v>72</v>
      </c>
      <c r="D632" s="273" t="s">
        <v>235</v>
      </c>
      <c r="E632" s="273"/>
      <c r="F632" s="273"/>
      <c r="G632" s="266"/>
      <c r="H632" s="266"/>
      <c r="I632" t="s">
        <v>474</v>
      </c>
      <c r="J632" s="279"/>
      <c r="K632" s="280"/>
      <c r="L632" s="279"/>
      <c r="N632" s="284"/>
      <c r="O632"/>
      <c r="AC632" s="279"/>
      <c r="AI632" t="s">
        <v>1546</v>
      </c>
      <c r="AO632" t="s">
        <v>1539</v>
      </c>
      <c r="AP632">
        <v>0</v>
      </c>
    </row>
    <row r="633" spans="1:42" ht="16.8" x14ac:dyDescent="0.25">
      <c r="A633" s="273">
        <v>122014</v>
      </c>
      <c r="B633" s="273" t="s">
        <v>2818</v>
      </c>
      <c r="C633" s="273" t="s">
        <v>427</v>
      </c>
      <c r="D633" s="273" t="s">
        <v>835</v>
      </c>
      <c r="E633" s="273"/>
      <c r="F633" s="273"/>
      <c r="G633" s="266"/>
      <c r="H633" s="266"/>
      <c r="I633" t="s">
        <v>474</v>
      </c>
      <c r="O633"/>
      <c r="AI633" t="s">
        <v>1542</v>
      </c>
      <c r="AO633" t="s">
        <v>1539</v>
      </c>
      <c r="AP633">
        <v>0</v>
      </c>
    </row>
    <row r="634" spans="1:42" ht="16.8" x14ac:dyDescent="0.25">
      <c r="A634" s="273">
        <v>122016</v>
      </c>
      <c r="B634" s="273" t="s">
        <v>2819</v>
      </c>
      <c r="C634" s="273" t="s">
        <v>62</v>
      </c>
      <c r="D634" s="273" t="s">
        <v>856</v>
      </c>
      <c r="E634" s="273"/>
      <c r="F634" s="273"/>
      <c r="G634" s="266"/>
      <c r="H634" s="266"/>
      <c r="I634" t="s">
        <v>474</v>
      </c>
      <c r="O634"/>
      <c r="AI634" t="s">
        <v>1542</v>
      </c>
      <c r="AO634" t="s">
        <v>1539</v>
      </c>
      <c r="AP634">
        <v>0</v>
      </c>
    </row>
    <row r="635" spans="1:42" ht="16.8" x14ac:dyDescent="0.25">
      <c r="A635" s="273">
        <v>122020</v>
      </c>
      <c r="B635" s="273" t="s">
        <v>2820</v>
      </c>
      <c r="C635" s="273" t="s">
        <v>60</v>
      </c>
      <c r="D635" s="273" t="s">
        <v>257</v>
      </c>
      <c r="E635" s="273"/>
      <c r="F635" s="273"/>
      <c r="G635" s="266"/>
      <c r="H635" s="266"/>
      <c r="I635" t="s">
        <v>474</v>
      </c>
      <c r="O635"/>
      <c r="AI635" t="s">
        <v>1542</v>
      </c>
      <c r="AO635" t="s">
        <v>1539</v>
      </c>
      <c r="AP635">
        <v>0</v>
      </c>
    </row>
    <row r="636" spans="1:42" ht="16.8" x14ac:dyDescent="0.25">
      <c r="A636" s="273">
        <v>122023</v>
      </c>
      <c r="B636" s="273" t="s">
        <v>2821</v>
      </c>
      <c r="C636" s="273" t="s">
        <v>112</v>
      </c>
      <c r="D636" s="273" t="s">
        <v>2822</v>
      </c>
      <c r="E636" s="273"/>
      <c r="F636" s="273"/>
      <c r="G636" s="266"/>
      <c r="H636" s="266"/>
      <c r="I636" t="s">
        <v>474</v>
      </c>
      <c r="O636"/>
      <c r="AI636" t="s">
        <v>1542</v>
      </c>
      <c r="AO636" t="s">
        <v>1539</v>
      </c>
      <c r="AP636">
        <v>0</v>
      </c>
    </row>
    <row r="637" spans="1:42" ht="16.8" x14ac:dyDescent="0.25">
      <c r="A637" s="273">
        <v>122024</v>
      </c>
      <c r="B637" s="273" t="s">
        <v>2823</v>
      </c>
      <c r="C637" s="273" t="s">
        <v>185</v>
      </c>
      <c r="D637" s="273" t="s">
        <v>278</v>
      </c>
      <c r="E637" s="273"/>
      <c r="F637" s="273"/>
      <c r="G637" s="266"/>
      <c r="H637" s="266"/>
      <c r="I637" t="s">
        <v>474</v>
      </c>
      <c r="O637"/>
      <c r="AI637" t="s">
        <v>1542</v>
      </c>
      <c r="AO637" t="s">
        <v>1539</v>
      </c>
      <c r="AP637">
        <v>0</v>
      </c>
    </row>
    <row r="638" spans="1:42" ht="16.8" x14ac:dyDescent="0.25">
      <c r="A638" s="273">
        <v>122025</v>
      </c>
      <c r="B638" s="273" t="s">
        <v>2824</v>
      </c>
      <c r="C638" s="273" t="s">
        <v>148</v>
      </c>
      <c r="D638" s="273" t="s">
        <v>187</v>
      </c>
      <c r="E638" s="273"/>
      <c r="F638" s="273"/>
      <c r="G638" s="266"/>
      <c r="H638" s="266"/>
      <c r="I638" t="s">
        <v>474</v>
      </c>
      <c r="O638"/>
      <c r="AI638" t="s">
        <v>1542</v>
      </c>
      <c r="AO638" t="s">
        <v>1539</v>
      </c>
      <c r="AP638">
        <v>0</v>
      </c>
    </row>
    <row r="639" spans="1:42" ht="16.8" x14ac:dyDescent="0.25">
      <c r="A639" s="273">
        <v>122026</v>
      </c>
      <c r="B639" s="273" t="s">
        <v>2825</v>
      </c>
      <c r="C639" s="273" t="s">
        <v>63</v>
      </c>
      <c r="D639" s="273" t="s">
        <v>553</v>
      </c>
      <c r="E639" s="273"/>
      <c r="F639" s="273"/>
      <c r="G639" s="266"/>
      <c r="H639" s="266"/>
      <c r="I639" t="s">
        <v>474</v>
      </c>
      <c r="O639"/>
      <c r="AI639" t="s">
        <v>1542</v>
      </c>
      <c r="AO639" t="s">
        <v>1539</v>
      </c>
      <c r="AP639">
        <v>0</v>
      </c>
    </row>
    <row r="640" spans="1:42" ht="16.8" x14ac:dyDescent="0.25">
      <c r="A640" s="273">
        <v>122027</v>
      </c>
      <c r="B640" s="273" t="s">
        <v>2826</v>
      </c>
      <c r="C640" s="273" t="s">
        <v>90</v>
      </c>
      <c r="D640" s="273" t="s">
        <v>238</v>
      </c>
      <c r="E640" s="273"/>
      <c r="F640" s="273"/>
      <c r="G640" s="266"/>
      <c r="H640" s="266"/>
      <c r="I640" t="s">
        <v>474</v>
      </c>
      <c r="O640"/>
      <c r="AI640" t="s">
        <v>1542</v>
      </c>
      <c r="AO640" t="s">
        <v>1539</v>
      </c>
      <c r="AP640">
        <v>0</v>
      </c>
    </row>
    <row r="641" spans="1:42" ht="16.8" x14ac:dyDescent="0.25">
      <c r="A641" s="273">
        <v>122030</v>
      </c>
      <c r="B641" s="273" t="s">
        <v>2827</v>
      </c>
      <c r="C641" s="273" t="s">
        <v>130</v>
      </c>
      <c r="D641" s="273" t="s">
        <v>222</v>
      </c>
      <c r="E641" s="273"/>
      <c r="F641" s="273"/>
      <c r="G641" s="266"/>
      <c r="H641" s="266"/>
      <c r="I641" t="s">
        <v>474</v>
      </c>
      <c r="O641"/>
      <c r="AI641" t="s">
        <v>1542</v>
      </c>
      <c r="AO641" t="s">
        <v>1539</v>
      </c>
      <c r="AP641">
        <v>0</v>
      </c>
    </row>
    <row r="642" spans="1:42" ht="16.8" x14ac:dyDescent="0.25">
      <c r="A642" s="273">
        <v>122031</v>
      </c>
      <c r="B642" s="273" t="s">
        <v>2828</v>
      </c>
      <c r="C642" s="273" t="s">
        <v>156</v>
      </c>
      <c r="D642" s="273" t="s">
        <v>2829</v>
      </c>
      <c r="E642" s="273"/>
      <c r="F642" s="273"/>
      <c r="G642" s="266"/>
      <c r="H642" s="266"/>
      <c r="I642" t="s">
        <v>474</v>
      </c>
      <c r="O642"/>
      <c r="AI642" t="s">
        <v>1542</v>
      </c>
      <c r="AO642" t="s">
        <v>1539</v>
      </c>
      <c r="AP642">
        <v>0</v>
      </c>
    </row>
    <row r="643" spans="1:42" x14ac:dyDescent="0.25">
      <c r="A643">
        <v>122033</v>
      </c>
      <c r="B643" t="s">
        <v>1370</v>
      </c>
      <c r="C643" t="s">
        <v>66</v>
      </c>
      <c r="D643" t="s">
        <v>1371</v>
      </c>
      <c r="E643" t="s">
        <v>381</v>
      </c>
      <c r="F643" s="230">
        <v>35278</v>
      </c>
      <c r="G643" t="s">
        <v>1513</v>
      </c>
      <c r="H643" t="s">
        <v>382</v>
      </c>
      <c r="I643" t="s">
        <v>474</v>
      </c>
      <c r="K643" t="s">
        <v>364</v>
      </c>
      <c r="L643">
        <v>2015</v>
      </c>
      <c r="M643" t="s">
        <v>365</v>
      </c>
      <c r="N643" t="s">
        <v>365</v>
      </c>
      <c r="O643"/>
      <c r="AG643" t="s">
        <v>1542</v>
      </c>
      <c r="AI643" t="s">
        <v>1542</v>
      </c>
      <c r="AO643" t="s">
        <v>1539</v>
      </c>
      <c r="AP643">
        <v>0</v>
      </c>
    </row>
    <row r="644" spans="1:42" ht="16.8" x14ac:dyDescent="0.25">
      <c r="A644" s="273">
        <v>122035</v>
      </c>
      <c r="B644" s="273" t="s">
        <v>3111</v>
      </c>
      <c r="C644" s="273" t="s">
        <v>2349</v>
      </c>
      <c r="D644" s="273" t="s">
        <v>782</v>
      </c>
      <c r="E644" s="273"/>
      <c r="F644" s="273"/>
      <c r="G644" s="266"/>
      <c r="H644" s="266"/>
      <c r="I644" t="s">
        <v>474</v>
      </c>
      <c r="O644"/>
      <c r="AI644" t="s">
        <v>1547</v>
      </c>
      <c r="AO644" t="s">
        <v>1539</v>
      </c>
      <c r="AP644">
        <v>0</v>
      </c>
    </row>
    <row r="645" spans="1:42" ht="16.8" x14ac:dyDescent="0.25">
      <c r="A645" s="273">
        <v>122038</v>
      </c>
      <c r="B645" s="273" t="s">
        <v>2830</v>
      </c>
      <c r="C645" s="273" t="s">
        <v>518</v>
      </c>
      <c r="D645" s="273" t="s">
        <v>332</v>
      </c>
      <c r="E645" s="273"/>
      <c r="F645" s="273"/>
      <c r="G645" s="266"/>
      <c r="H645" s="266"/>
      <c r="I645" t="s">
        <v>474</v>
      </c>
      <c r="O645"/>
      <c r="AI645" t="s">
        <v>1542</v>
      </c>
      <c r="AO645" t="s">
        <v>1539</v>
      </c>
      <c r="AP645">
        <v>0</v>
      </c>
    </row>
    <row r="646" spans="1:42" ht="16.8" x14ac:dyDescent="0.25">
      <c r="A646" s="273">
        <v>122039</v>
      </c>
      <c r="B646" s="273" t="s">
        <v>2831</v>
      </c>
      <c r="C646" s="273" t="s">
        <v>94</v>
      </c>
      <c r="D646" s="273" t="s">
        <v>2832</v>
      </c>
      <c r="E646" s="273"/>
      <c r="F646" s="273"/>
      <c r="G646" s="266"/>
      <c r="H646" s="266"/>
      <c r="I646" t="s">
        <v>474</v>
      </c>
      <c r="O646"/>
      <c r="AI646" t="s">
        <v>1542</v>
      </c>
      <c r="AO646" t="s">
        <v>1539</v>
      </c>
      <c r="AP646">
        <v>0</v>
      </c>
    </row>
    <row r="647" spans="1:42" ht="16.8" x14ac:dyDescent="0.25">
      <c r="A647" s="273">
        <v>122040</v>
      </c>
      <c r="B647" s="273" t="s">
        <v>1375</v>
      </c>
      <c r="C647" s="273" t="s">
        <v>186</v>
      </c>
      <c r="D647" s="273" t="s">
        <v>2517</v>
      </c>
      <c r="E647" s="273"/>
      <c r="F647" s="273"/>
      <c r="G647" s="266"/>
      <c r="H647" s="266"/>
      <c r="I647" t="s">
        <v>474</v>
      </c>
      <c r="O647"/>
      <c r="AI647" t="s">
        <v>1542</v>
      </c>
      <c r="AO647" t="s">
        <v>1539</v>
      </c>
      <c r="AP647">
        <v>0</v>
      </c>
    </row>
    <row r="648" spans="1:42" ht="16.8" x14ac:dyDescent="0.25">
      <c r="A648" s="273">
        <v>122041</v>
      </c>
      <c r="B648" s="273" t="s">
        <v>2833</v>
      </c>
      <c r="C648" s="273" t="s">
        <v>2834</v>
      </c>
      <c r="D648" s="273" t="s">
        <v>300</v>
      </c>
      <c r="E648" s="273"/>
      <c r="F648" s="273"/>
      <c r="G648" s="266"/>
      <c r="H648" s="266"/>
      <c r="I648" t="s">
        <v>474</v>
      </c>
      <c r="O648"/>
      <c r="AI648" t="s">
        <v>1542</v>
      </c>
      <c r="AO648" t="s">
        <v>1539</v>
      </c>
      <c r="AP648">
        <v>0</v>
      </c>
    </row>
    <row r="649" spans="1:42" ht="16.8" x14ac:dyDescent="0.25">
      <c r="A649" s="273">
        <v>122043</v>
      </c>
      <c r="B649" s="273" t="s">
        <v>2835</v>
      </c>
      <c r="C649" s="273" t="s">
        <v>66</v>
      </c>
      <c r="D649" s="273" t="s">
        <v>2836</v>
      </c>
      <c r="E649" s="273"/>
      <c r="F649" s="273"/>
      <c r="G649" s="266"/>
      <c r="H649" s="266"/>
      <c r="I649" t="s">
        <v>474</v>
      </c>
      <c r="O649"/>
      <c r="AI649" t="s">
        <v>1542</v>
      </c>
      <c r="AO649" t="s">
        <v>1539</v>
      </c>
      <c r="AP649">
        <v>0</v>
      </c>
    </row>
    <row r="650" spans="1:42" ht="16.8" x14ac:dyDescent="0.25">
      <c r="A650" s="273">
        <v>122044</v>
      </c>
      <c r="B650" s="273" t="s">
        <v>2837</v>
      </c>
      <c r="C650" s="273" t="s">
        <v>99</v>
      </c>
      <c r="D650" s="273" t="s">
        <v>1376</v>
      </c>
      <c r="E650" s="273"/>
      <c r="F650" s="273"/>
      <c r="G650" s="266"/>
      <c r="H650" s="266"/>
      <c r="I650" t="s">
        <v>474</v>
      </c>
      <c r="O650"/>
      <c r="AI650" t="s">
        <v>1542</v>
      </c>
      <c r="AO650" t="s">
        <v>1539</v>
      </c>
      <c r="AP650">
        <v>0</v>
      </c>
    </row>
    <row r="651" spans="1:42" ht="16.8" x14ac:dyDescent="0.25">
      <c r="A651" s="273">
        <v>122045</v>
      </c>
      <c r="B651" s="273" t="s">
        <v>3112</v>
      </c>
      <c r="C651" s="273" t="s">
        <v>69</v>
      </c>
      <c r="D651" s="273" t="s">
        <v>262</v>
      </c>
      <c r="E651" s="273"/>
      <c r="F651" s="273"/>
      <c r="G651" s="266"/>
      <c r="H651" s="266"/>
      <c r="I651" t="s">
        <v>474</v>
      </c>
      <c r="O651"/>
      <c r="AI651" t="s">
        <v>1547</v>
      </c>
      <c r="AO651" t="s">
        <v>1539</v>
      </c>
      <c r="AP651">
        <v>0</v>
      </c>
    </row>
    <row r="652" spans="1:42" ht="16.8" x14ac:dyDescent="0.25">
      <c r="A652" s="273">
        <v>122049</v>
      </c>
      <c r="B652" s="273" t="s">
        <v>3046</v>
      </c>
      <c r="C652" s="273" t="s">
        <v>418</v>
      </c>
      <c r="D652" s="273" t="s">
        <v>507</v>
      </c>
      <c r="E652" s="273"/>
      <c r="F652" s="273"/>
      <c r="G652" s="266"/>
      <c r="H652" s="266"/>
      <c r="I652" t="s">
        <v>474</v>
      </c>
      <c r="O652"/>
      <c r="AI652" t="s">
        <v>1543</v>
      </c>
      <c r="AO652" t="s">
        <v>1539</v>
      </c>
      <c r="AP652">
        <v>0</v>
      </c>
    </row>
    <row r="653" spans="1:42" ht="16.8" x14ac:dyDescent="0.25">
      <c r="A653" s="273">
        <v>122050</v>
      </c>
      <c r="B653" s="273" t="s">
        <v>2838</v>
      </c>
      <c r="C653" s="273" t="s">
        <v>496</v>
      </c>
      <c r="D653" s="273" t="s">
        <v>488</v>
      </c>
      <c r="E653" s="273"/>
      <c r="F653" s="273"/>
      <c r="G653" s="266"/>
      <c r="H653" s="266"/>
      <c r="I653" t="s">
        <v>474</v>
      </c>
      <c r="O653"/>
      <c r="AI653" t="s">
        <v>1542</v>
      </c>
      <c r="AO653" t="s">
        <v>1539</v>
      </c>
      <c r="AP653">
        <v>0</v>
      </c>
    </row>
    <row r="654" spans="1:42" ht="16.8" x14ac:dyDescent="0.25">
      <c r="A654" s="273">
        <v>122051</v>
      </c>
      <c r="B654" s="273" t="s">
        <v>2839</v>
      </c>
      <c r="C654" s="273" t="s">
        <v>105</v>
      </c>
      <c r="D654" s="273" t="s">
        <v>246</v>
      </c>
      <c r="E654" s="273"/>
      <c r="F654" s="273"/>
      <c r="G654" s="266"/>
      <c r="H654" s="266"/>
      <c r="I654" t="s">
        <v>474</v>
      </c>
      <c r="O654"/>
      <c r="AI654" t="s">
        <v>1542</v>
      </c>
      <c r="AO654" t="s">
        <v>1539</v>
      </c>
      <c r="AP654">
        <v>0</v>
      </c>
    </row>
    <row r="655" spans="1:42" ht="16.8" x14ac:dyDescent="0.25">
      <c r="A655" s="273">
        <v>122052</v>
      </c>
      <c r="B655" s="273" t="s">
        <v>2840</v>
      </c>
      <c r="C655" s="273" t="s">
        <v>2841</v>
      </c>
      <c r="D655" s="273" t="s">
        <v>192</v>
      </c>
      <c r="E655" s="273"/>
      <c r="F655" s="273"/>
      <c r="G655" s="266"/>
      <c r="H655" s="266"/>
      <c r="I655" t="s">
        <v>474</v>
      </c>
      <c r="O655"/>
      <c r="AI655" t="s">
        <v>1542</v>
      </c>
      <c r="AO655" t="s">
        <v>1539</v>
      </c>
      <c r="AP655">
        <v>0</v>
      </c>
    </row>
    <row r="656" spans="1:42" ht="16.8" x14ac:dyDescent="0.25">
      <c r="A656" s="273">
        <v>122053</v>
      </c>
      <c r="B656" s="273" t="s">
        <v>1824</v>
      </c>
      <c r="C656" s="273" t="s">
        <v>147</v>
      </c>
      <c r="D656" s="273" t="s">
        <v>289</v>
      </c>
      <c r="E656" s="273"/>
      <c r="F656" s="273"/>
      <c r="G656" s="266"/>
      <c r="H656" s="266"/>
      <c r="I656" t="s">
        <v>474</v>
      </c>
      <c r="O656"/>
      <c r="AI656" t="s">
        <v>1542</v>
      </c>
      <c r="AO656" t="s">
        <v>1539</v>
      </c>
      <c r="AP656">
        <v>0</v>
      </c>
    </row>
    <row r="657" spans="1:42" ht="16.8" x14ac:dyDescent="0.25">
      <c r="A657" s="273">
        <v>122055</v>
      </c>
      <c r="B657" s="273" t="s">
        <v>2842</v>
      </c>
      <c r="C657" s="273" t="s">
        <v>81</v>
      </c>
      <c r="D657" s="273" t="s">
        <v>304</v>
      </c>
      <c r="E657" s="273"/>
      <c r="F657" s="273"/>
      <c r="G657" s="266"/>
      <c r="H657" s="266"/>
      <c r="I657" t="s">
        <v>474</v>
      </c>
      <c r="O657"/>
      <c r="AI657" t="s">
        <v>1542</v>
      </c>
      <c r="AO657" t="s">
        <v>1539</v>
      </c>
      <c r="AP657">
        <v>0</v>
      </c>
    </row>
    <row r="658" spans="1:42" ht="16.8" x14ac:dyDescent="0.25">
      <c r="A658" s="273">
        <v>122058</v>
      </c>
      <c r="B658" s="273" t="s">
        <v>2843</v>
      </c>
      <c r="C658" s="273" t="s">
        <v>89</v>
      </c>
      <c r="D658" s="273" t="s">
        <v>461</v>
      </c>
      <c r="E658" s="273"/>
      <c r="F658" s="273"/>
      <c r="G658" s="266"/>
      <c r="H658" s="266"/>
      <c r="I658" t="s">
        <v>474</v>
      </c>
      <c r="O658"/>
      <c r="AI658" t="s">
        <v>1542</v>
      </c>
      <c r="AO658" t="s">
        <v>1539</v>
      </c>
      <c r="AP658">
        <v>0</v>
      </c>
    </row>
    <row r="659" spans="1:42" ht="16.8" x14ac:dyDescent="0.25">
      <c r="A659" s="273">
        <v>122065</v>
      </c>
      <c r="B659" s="273" t="s">
        <v>3113</v>
      </c>
      <c r="C659" s="273" t="s">
        <v>418</v>
      </c>
      <c r="D659" s="273" t="s">
        <v>266</v>
      </c>
      <c r="E659" s="273"/>
      <c r="F659" s="273"/>
      <c r="G659" s="266"/>
      <c r="H659" s="266"/>
      <c r="I659" t="s">
        <v>474</v>
      </c>
      <c r="O659"/>
      <c r="AI659" t="s">
        <v>1547</v>
      </c>
      <c r="AO659" t="s">
        <v>1539</v>
      </c>
      <c r="AP659">
        <v>0</v>
      </c>
    </row>
    <row r="660" spans="1:42" ht="16.8" x14ac:dyDescent="0.25">
      <c r="A660" s="273">
        <v>122067</v>
      </c>
      <c r="B660" s="273" t="s">
        <v>2844</v>
      </c>
      <c r="C660" s="273" t="s">
        <v>105</v>
      </c>
      <c r="D660" s="273" t="s">
        <v>293</v>
      </c>
      <c r="E660" s="273"/>
      <c r="F660" s="273"/>
      <c r="G660" s="266"/>
      <c r="H660" s="266"/>
      <c r="I660" t="s">
        <v>474</v>
      </c>
      <c r="O660"/>
      <c r="AI660" t="s">
        <v>1542</v>
      </c>
      <c r="AO660" t="s">
        <v>1539</v>
      </c>
      <c r="AP660">
        <v>0</v>
      </c>
    </row>
    <row r="661" spans="1:42" ht="16.8" x14ac:dyDescent="0.25">
      <c r="A661" s="273">
        <v>122068</v>
      </c>
      <c r="B661" s="273" t="s">
        <v>2845</v>
      </c>
      <c r="C661" s="273" t="s">
        <v>751</v>
      </c>
      <c r="D661" s="273" t="s">
        <v>268</v>
      </c>
      <c r="E661" s="273"/>
      <c r="F661" s="273"/>
      <c r="G661" s="266"/>
      <c r="H661" s="266"/>
      <c r="I661" t="s">
        <v>474</v>
      </c>
      <c r="O661"/>
      <c r="AI661" t="s">
        <v>1542</v>
      </c>
      <c r="AO661" t="s">
        <v>1539</v>
      </c>
      <c r="AP661">
        <v>0</v>
      </c>
    </row>
    <row r="662" spans="1:42" ht="16.8" x14ac:dyDescent="0.25">
      <c r="A662" s="273">
        <v>122069</v>
      </c>
      <c r="B662" s="273" t="s">
        <v>2846</v>
      </c>
      <c r="C662" s="273" t="s">
        <v>2407</v>
      </c>
      <c r="D662" s="273" t="s">
        <v>228</v>
      </c>
      <c r="E662" s="273"/>
      <c r="F662" s="273"/>
      <c r="G662" s="266"/>
      <c r="H662" s="266"/>
      <c r="I662" t="s">
        <v>474</v>
      </c>
      <c r="O662"/>
      <c r="AI662" t="s">
        <v>1542</v>
      </c>
      <c r="AO662" t="s">
        <v>1539</v>
      </c>
      <c r="AP662">
        <v>0</v>
      </c>
    </row>
    <row r="663" spans="1:42" ht="16.8" x14ac:dyDescent="0.25">
      <c r="A663" s="273">
        <v>122073</v>
      </c>
      <c r="B663" s="273" t="s">
        <v>2847</v>
      </c>
      <c r="C663" s="273" t="s">
        <v>140</v>
      </c>
      <c r="D663" s="273" t="s">
        <v>256</v>
      </c>
      <c r="E663" s="273"/>
      <c r="F663" s="273"/>
      <c r="G663" s="266"/>
      <c r="H663" s="266"/>
      <c r="I663" t="s">
        <v>474</v>
      </c>
      <c r="O663"/>
      <c r="AI663" t="s">
        <v>1542</v>
      </c>
      <c r="AO663" t="s">
        <v>1539</v>
      </c>
      <c r="AP663">
        <v>0</v>
      </c>
    </row>
    <row r="664" spans="1:42" ht="16.8" x14ac:dyDescent="0.25">
      <c r="A664" s="273">
        <v>122077</v>
      </c>
      <c r="B664" s="273" t="s">
        <v>2848</v>
      </c>
      <c r="C664" s="273" t="s">
        <v>66</v>
      </c>
      <c r="D664" s="273" t="s">
        <v>492</v>
      </c>
      <c r="E664" s="273"/>
      <c r="F664" s="273"/>
      <c r="G664" s="266"/>
      <c r="H664" s="266"/>
      <c r="I664" t="s">
        <v>474</v>
      </c>
      <c r="O664"/>
      <c r="AI664" t="s">
        <v>1542</v>
      </c>
      <c r="AO664" t="s">
        <v>1539</v>
      </c>
      <c r="AP664">
        <v>0</v>
      </c>
    </row>
    <row r="665" spans="1:42" ht="16.8" x14ac:dyDescent="0.25">
      <c r="A665" s="273">
        <v>122081</v>
      </c>
      <c r="B665" s="273" t="s">
        <v>2849</v>
      </c>
      <c r="C665" s="273" t="s">
        <v>2850</v>
      </c>
      <c r="D665" s="273" t="s">
        <v>308</v>
      </c>
      <c r="E665" s="273"/>
      <c r="F665" s="273"/>
      <c r="G665" s="266"/>
      <c r="H665" s="266"/>
      <c r="I665" t="s">
        <v>474</v>
      </c>
      <c r="O665"/>
      <c r="AI665" t="s">
        <v>1542</v>
      </c>
      <c r="AO665" t="s">
        <v>1539</v>
      </c>
      <c r="AP665">
        <v>0</v>
      </c>
    </row>
    <row r="666" spans="1:42" ht="16.8" x14ac:dyDescent="0.25">
      <c r="A666" s="273">
        <v>122082</v>
      </c>
      <c r="B666" s="273" t="s">
        <v>2851</v>
      </c>
      <c r="C666" s="273" t="s">
        <v>133</v>
      </c>
      <c r="D666" s="273" t="s">
        <v>240</v>
      </c>
      <c r="E666" s="273"/>
      <c r="F666" s="273"/>
      <c r="G666" s="266"/>
      <c r="H666" s="266"/>
      <c r="I666" t="s">
        <v>474</v>
      </c>
      <c r="O666"/>
      <c r="AI666" t="s">
        <v>1542</v>
      </c>
      <c r="AO666" t="s">
        <v>1539</v>
      </c>
      <c r="AP666">
        <v>0</v>
      </c>
    </row>
    <row r="667" spans="1:42" ht="16.8" x14ac:dyDescent="0.25">
      <c r="A667" s="273">
        <v>122087</v>
      </c>
      <c r="B667" s="273" t="s">
        <v>3047</v>
      </c>
      <c r="C667" s="273" t="s">
        <v>525</v>
      </c>
      <c r="D667" s="273" t="s">
        <v>428</v>
      </c>
      <c r="E667" s="273"/>
      <c r="F667" s="273"/>
      <c r="G667" s="266"/>
      <c r="H667" s="266"/>
      <c r="I667" t="s">
        <v>474</v>
      </c>
      <c r="O667"/>
      <c r="AI667" t="s">
        <v>1543</v>
      </c>
      <c r="AO667" t="s">
        <v>1539</v>
      </c>
      <c r="AP667">
        <v>0</v>
      </c>
    </row>
    <row r="668" spans="1:42" ht="16.8" x14ac:dyDescent="0.25">
      <c r="A668" s="266">
        <v>122088</v>
      </c>
      <c r="B668" s="266" t="s">
        <v>1946</v>
      </c>
      <c r="C668" s="266" t="s">
        <v>104</v>
      </c>
      <c r="D668" s="266" t="s">
        <v>241</v>
      </c>
      <c r="E668" s="266"/>
      <c r="F668" s="273"/>
      <c r="G668" s="266"/>
      <c r="H668" s="266"/>
      <c r="I668" t="s">
        <v>4246</v>
      </c>
      <c r="O668"/>
      <c r="AI668" t="s">
        <v>4246</v>
      </c>
      <c r="AO668" t="s">
        <v>1539</v>
      </c>
      <c r="AP668" t="s">
        <v>4243</v>
      </c>
    </row>
    <row r="669" spans="1:42" ht="16.8" x14ac:dyDescent="0.25">
      <c r="A669" s="273">
        <v>122090</v>
      </c>
      <c r="B669" s="273" t="s">
        <v>2852</v>
      </c>
      <c r="C669" s="273" t="s">
        <v>102</v>
      </c>
      <c r="D669" s="273" t="s">
        <v>221</v>
      </c>
      <c r="E669" s="273"/>
      <c r="F669" s="273"/>
      <c r="G669" s="266"/>
      <c r="H669" s="266"/>
      <c r="I669" t="s">
        <v>474</v>
      </c>
      <c r="O669"/>
      <c r="AI669" t="s">
        <v>1542</v>
      </c>
      <c r="AO669" t="s">
        <v>1539</v>
      </c>
      <c r="AP669">
        <v>0</v>
      </c>
    </row>
    <row r="670" spans="1:42" ht="16.8" x14ac:dyDescent="0.25">
      <c r="A670" s="273">
        <v>122094</v>
      </c>
      <c r="B670" s="273" t="s">
        <v>2853</v>
      </c>
      <c r="C670" s="273" t="s">
        <v>96</v>
      </c>
      <c r="D670" s="273" t="s">
        <v>282</v>
      </c>
      <c r="E670" s="273"/>
      <c r="F670" s="273"/>
      <c r="G670" s="266"/>
      <c r="H670" s="266"/>
      <c r="I670" t="s">
        <v>474</v>
      </c>
      <c r="O670"/>
      <c r="AI670" t="s">
        <v>1542</v>
      </c>
      <c r="AO670" t="s">
        <v>1539</v>
      </c>
      <c r="AP670">
        <v>0</v>
      </c>
    </row>
    <row r="671" spans="1:42" ht="16.8" x14ac:dyDescent="0.25">
      <c r="A671" s="273">
        <v>122095</v>
      </c>
      <c r="B671" s="273" t="s">
        <v>2854</v>
      </c>
      <c r="C671" s="273" t="s">
        <v>63</v>
      </c>
      <c r="D671" s="273" t="s">
        <v>539</v>
      </c>
      <c r="E671" s="273"/>
      <c r="F671" s="273"/>
      <c r="G671" s="266"/>
      <c r="H671" s="266"/>
      <c r="I671" t="s">
        <v>474</v>
      </c>
      <c r="O671"/>
      <c r="AI671" t="s">
        <v>1542</v>
      </c>
      <c r="AO671" t="s">
        <v>1539</v>
      </c>
      <c r="AP671">
        <v>0</v>
      </c>
    </row>
    <row r="672" spans="1:42" ht="16.8" x14ac:dyDescent="0.25">
      <c r="A672" s="273">
        <v>122098</v>
      </c>
      <c r="B672" s="273" t="s">
        <v>3114</v>
      </c>
      <c r="C672" s="273" t="s">
        <v>583</v>
      </c>
      <c r="D672" s="273" t="s">
        <v>216</v>
      </c>
      <c r="E672" s="273"/>
      <c r="F672" s="273"/>
      <c r="G672" s="266"/>
      <c r="H672" s="266"/>
      <c r="I672" t="s">
        <v>474</v>
      </c>
      <c r="O672"/>
      <c r="AI672" t="s">
        <v>1547</v>
      </c>
      <c r="AO672" t="s">
        <v>1539</v>
      </c>
      <c r="AP672">
        <v>0</v>
      </c>
    </row>
    <row r="673" spans="1:42" ht="16.8" x14ac:dyDescent="0.25">
      <c r="A673" s="273">
        <v>122103</v>
      </c>
      <c r="B673" s="273" t="s">
        <v>2855</v>
      </c>
      <c r="C673" s="273" t="s">
        <v>160</v>
      </c>
      <c r="D673" s="273" t="s">
        <v>467</v>
      </c>
      <c r="E673" s="273"/>
      <c r="F673" s="273"/>
      <c r="G673" s="266"/>
      <c r="H673" s="266"/>
      <c r="I673" t="s">
        <v>474</v>
      </c>
      <c r="O673"/>
      <c r="AI673" t="s">
        <v>1542</v>
      </c>
      <c r="AO673" t="s">
        <v>1539</v>
      </c>
      <c r="AP673">
        <v>0</v>
      </c>
    </row>
    <row r="674" spans="1:42" ht="16.8" x14ac:dyDescent="0.25">
      <c r="A674" s="273">
        <v>122104</v>
      </c>
      <c r="B674" s="273" t="s">
        <v>2856</v>
      </c>
      <c r="C674" s="273" t="s">
        <v>104</v>
      </c>
      <c r="D674" s="273" t="s">
        <v>597</v>
      </c>
      <c r="E674" s="273"/>
      <c r="F674" s="273"/>
      <c r="G674" s="266"/>
      <c r="H674" s="266"/>
      <c r="I674" t="s">
        <v>474</v>
      </c>
      <c r="O674"/>
      <c r="AI674" t="s">
        <v>1542</v>
      </c>
      <c r="AO674" t="s">
        <v>1539</v>
      </c>
      <c r="AP674">
        <v>0</v>
      </c>
    </row>
    <row r="675" spans="1:42" ht="16.8" x14ac:dyDescent="0.25">
      <c r="A675" s="273">
        <v>122107</v>
      </c>
      <c r="B675" s="273" t="s">
        <v>2857</v>
      </c>
      <c r="C675" s="273" t="s">
        <v>60</v>
      </c>
      <c r="D675" s="273" t="s">
        <v>306</v>
      </c>
      <c r="E675" s="273"/>
      <c r="F675" s="273"/>
      <c r="G675" s="266"/>
      <c r="H675" s="266"/>
      <c r="I675" t="s">
        <v>474</v>
      </c>
      <c r="O675"/>
      <c r="AI675" t="s">
        <v>1542</v>
      </c>
      <c r="AO675" t="s">
        <v>1539</v>
      </c>
      <c r="AP675">
        <v>0</v>
      </c>
    </row>
    <row r="676" spans="1:42" ht="16.8" x14ac:dyDescent="0.25">
      <c r="A676" s="273">
        <v>122109</v>
      </c>
      <c r="B676" s="273" t="s">
        <v>3115</v>
      </c>
      <c r="C676" s="273" t="s">
        <v>155</v>
      </c>
      <c r="D676" s="273" t="s">
        <v>3116</v>
      </c>
      <c r="E676" s="273"/>
      <c r="F676" s="273"/>
      <c r="G676" s="266"/>
      <c r="H676" s="266"/>
      <c r="I676" t="s">
        <v>474</v>
      </c>
      <c r="O676"/>
      <c r="AI676" t="s">
        <v>1547</v>
      </c>
      <c r="AO676" t="s">
        <v>1539</v>
      </c>
      <c r="AP676">
        <v>0</v>
      </c>
    </row>
    <row r="677" spans="1:42" ht="16.8" x14ac:dyDescent="0.25">
      <c r="A677" s="273">
        <v>122110</v>
      </c>
      <c r="B677" s="273" t="s">
        <v>3117</v>
      </c>
      <c r="C677" s="273" t="s">
        <v>3118</v>
      </c>
      <c r="D677" s="273" t="s">
        <v>814</v>
      </c>
      <c r="E677" s="273"/>
      <c r="F677" s="273"/>
      <c r="G677" s="266"/>
      <c r="H677" s="266"/>
      <c r="I677" t="s">
        <v>474</v>
      </c>
      <c r="O677"/>
      <c r="AI677" t="s">
        <v>1547</v>
      </c>
      <c r="AO677" t="s">
        <v>1539</v>
      </c>
      <c r="AP677">
        <v>0</v>
      </c>
    </row>
    <row r="678" spans="1:42" ht="16.8" x14ac:dyDescent="0.25">
      <c r="A678" s="273">
        <v>122113</v>
      </c>
      <c r="B678" s="273" t="s">
        <v>3048</v>
      </c>
      <c r="C678" s="273" t="s">
        <v>727</v>
      </c>
      <c r="D678" s="273" t="s">
        <v>328</v>
      </c>
      <c r="E678" s="273"/>
      <c r="F678" s="273"/>
      <c r="G678" s="266"/>
      <c r="H678" s="266"/>
      <c r="I678" t="s">
        <v>474</v>
      </c>
      <c r="O678"/>
      <c r="AI678" t="s">
        <v>1543</v>
      </c>
      <c r="AP678">
        <v>0</v>
      </c>
    </row>
    <row r="679" spans="1:42" ht="16.8" x14ac:dyDescent="0.25">
      <c r="A679" s="273">
        <v>122115</v>
      </c>
      <c r="B679" s="273" t="s">
        <v>2858</v>
      </c>
      <c r="C679" s="273" t="s">
        <v>70</v>
      </c>
      <c r="D679" s="273" t="s">
        <v>224</v>
      </c>
      <c r="E679" s="273"/>
      <c r="F679" s="273"/>
      <c r="G679" s="266"/>
      <c r="H679" s="266"/>
      <c r="I679" t="s">
        <v>474</v>
      </c>
      <c r="O679"/>
      <c r="AI679" t="s">
        <v>1542</v>
      </c>
      <c r="AO679" t="s">
        <v>1539</v>
      </c>
      <c r="AP679">
        <v>0</v>
      </c>
    </row>
    <row r="680" spans="1:42" ht="16.8" x14ac:dyDescent="0.25">
      <c r="A680" s="266">
        <v>122116</v>
      </c>
      <c r="B680" s="266" t="s">
        <v>1947</v>
      </c>
      <c r="C680" s="266" t="s">
        <v>716</v>
      </c>
      <c r="D680" s="266" t="s">
        <v>546</v>
      </c>
      <c r="E680" s="266"/>
      <c r="F680" s="273"/>
      <c r="G680" s="266"/>
      <c r="H680" s="266"/>
      <c r="I680" t="s">
        <v>4246</v>
      </c>
      <c r="O680"/>
      <c r="AI680" t="s">
        <v>4246</v>
      </c>
      <c r="AO680" t="s">
        <v>1539</v>
      </c>
      <c r="AP680" t="s">
        <v>4243</v>
      </c>
    </row>
    <row r="681" spans="1:42" ht="16.8" x14ac:dyDescent="0.25">
      <c r="A681" s="273">
        <v>122117</v>
      </c>
      <c r="B681" s="273" t="s">
        <v>2859</v>
      </c>
      <c r="C681" s="273" t="s">
        <v>2860</v>
      </c>
      <c r="D681" s="273" t="s">
        <v>228</v>
      </c>
      <c r="E681" s="273"/>
      <c r="F681" s="273"/>
      <c r="G681" s="266"/>
      <c r="H681" s="266"/>
      <c r="I681" t="s">
        <v>474</v>
      </c>
      <c r="O681"/>
      <c r="AI681" t="s">
        <v>1542</v>
      </c>
      <c r="AO681" t="s">
        <v>1539</v>
      </c>
      <c r="AP681">
        <v>0</v>
      </c>
    </row>
    <row r="682" spans="1:42" ht="16.8" x14ac:dyDescent="0.25">
      <c r="A682" s="273">
        <v>122118</v>
      </c>
      <c r="B682" s="273" t="s">
        <v>2861</v>
      </c>
      <c r="C682" s="273" t="s">
        <v>149</v>
      </c>
      <c r="D682" s="273" t="s">
        <v>855</v>
      </c>
      <c r="E682" s="273"/>
      <c r="F682" s="273"/>
      <c r="G682" s="266"/>
      <c r="H682" s="266"/>
      <c r="I682" t="s">
        <v>474</v>
      </c>
      <c r="O682"/>
      <c r="AI682" t="s">
        <v>1542</v>
      </c>
      <c r="AO682" t="s">
        <v>1539</v>
      </c>
      <c r="AP682">
        <v>0</v>
      </c>
    </row>
    <row r="683" spans="1:42" ht="16.8" x14ac:dyDescent="0.25">
      <c r="A683" s="273">
        <v>122121</v>
      </c>
      <c r="B683" s="273" t="s">
        <v>2862</v>
      </c>
      <c r="C683" s="273" t="s">
        <v>854</v>
      </c>
      <c r="D683" s="273" t="s">
        <v>331</v>
      </c>
      <c r="E683" s="273"/>
      <c r="F683" s="273"/>
      <c r="G683" s="266"/>
      <c r="H683" s="266"/>
      <c r="I683" t="s">
        <v>474</v>
      </c>
      <c r="O683"/>
      <c r="AI683" t="s">
        <v>1542</v>
      </c>
      <c r="AO683" t="s">
        <v>1539</v>
      </c>
      <c r="AP683">
        <v>0</v>
      </c>
    </row>
    <row r="684" spans="1:42" ht="16.8" x14ac:dyDescent="0.25">
      <c r="A684" s="273">
        <v>122123</v>
      </c>
      <c r="B684" s="273" t="s">
        <v>2863</v>
      </c>
      <c r="C684" s="273" t="s">
        <v>2864</v>
      </c>
      <c r="D684" s="273" t="s">
        <v>415</v>
      </c>
      <c r="E684" s="273"/>
      <c r="F684" s="273"/>
      <c r="G684" s="266"/>
      <c r="H684" s="266"/>
      <c r="I684" t="s">
        <v>474</v>
      </c>
      <c r="O684"/>
      <c r="AI684" t="s">
        <v>1542</v>
      </c>
      <c r="AO684" t="s">
        <v>1539</v>
      </c>
      <c r="AP684">
        <v>0</v>
      </c>
    </row>
    <row r="685" spans="1:42" ht="16.8" x14ac:dyDescent="0.25">
      <c r="A685" s="273">
        <v>122124</v>
      </c>
      <c r="B685" s="273" t="s">
        <v>2865</v>
      </c>
      <c r="C685" s="273" t="s">
        <v>66</v>
      </c>
      <c r="D685" s="273" t="s">
        <v>2866</v>
      </c>
      <c r="E685" s="273"/>
      <c r="F685" s="273"/>
      <c r="G685" s="266"/>
      <c r="H685" s="266"/>
      <c r="I685" t="s">
        <v>474</v>
      </c>
      <c r="O685"/>
      <c r="AI685" t="s">
        <v>1542</v>
      </c>
      <c r="AO685" t="s">
        <v>1539</v>
      </c>
      <c r="AP685">
        <v>0</v>
      </c>
    </row>
    <row r="686" spans="1:42" ht="16.8" x14ac:dyDescent="0.25">
      <c r="A686" s="273">
        <v>122132</v>
      </c>
      <c r="B686" s="273" t="s">
        <v>2867</v>
      </c>
      <c r="C686" s="273" t="s">
        <v>727</v>
      </c>
      <c r="D686" s="273" t="s">
        <v>484</v>
      </c>
      <c r="E686" s="273"/>
      <c r="F686" s="273"/>
      <c r="G686" s="266"/>
      <c r="H686" s="266"/>
      <c r="I686" t="s">
        <v>474</v>
      </c>
      <c r="O686"/>
      <c r="AI686" t="s">
        <v>1542</v>
      </c>
      <c r="AO686" t="s">
        <v>1539</v>
      </c>
      <c r="AP686">
        <v>0</v>
      </c>
    </row>
    <row r="687" spans="1:42" ht="16.8" x14ac:dyDescent="0.25">
      <c r="A687" s="273">
        <v>122133</v>
      </c>
      <c r="B687" s="273" t="s">
        <v>2868</v>
      </c>
      <c r="C687" s="273" t="s">
        <v>86</v>
      </c>
      <c r="D687" s="273" t="s">
        <v>224</v>
      </c>
      <c r="E687" s="273"/>
      <c r="F687" s="273"/>
      <c r="G687" s="266"/>
      <c r="H687" s="266"/>
      <c r="I687" t="s">
        <v>474</v>
      </c>
      <c r="O687"/>
      <c r="AI687" t="s">
        <v>1542</v>
      </c>
      <c r="AO687" t="s">
        <v>1539</v>
      </c>
      <c r="AP687">
        <v>0</v>
      </c>
    </row>
    <row r="688" spans="1:42" ht="16.8" x14ac:dyDescent="0.25">
      <c r="A688" s="273">
        <v>122138</v>
      </c>
      <c r="B688" s="273" t="s">
        <v>2869</v>
      </c>
      <c r="C688" s="273" t="s">
        <v>120</v>
      </c>
      <c r="D688" s="273" t="s">
        <v>294</v>
      </c>
      <c r="E688" s="273"/>
      <c r="F688" s="273"/>
      <c r="G688" s="266"/>
      <c r="H688" s="266"/>
      <c r="I688" t="s">
        <v>474</v>
      </c>
      <c r="O688"/>
      <c r="AI688" t="s">
        <v>1542</v>
      </c>
      <c r="AO688" t="s">
        <v>1539</v>
      </c>
      <c r="AP688">
        <v>0</v>
      </c>
    </row>
    <row r="689" spans="1:42" ht="16.8" x14ac:dyDescent="0.25">
      <c r="A689" s="273">
        <v>122139</v>
      </c>
      <c r="B689" s="273" t="s">
        <v>2870</v>
      </c>
      <c r="C689" s="273" t="s">
        <v>105</v>
      </c>
      <c r="D689" s="273" t="s">
        <v>509</v>
      </c>
      <c r="E689" s="273"/>
      <c r="F689" s="273"/>
      <c r="G689" s="266"/>
      <c r="H689" s="266"/>
      <c r="I689" t="s">
        <v>474</v>
      </c>
      <c r="O689"/>
      <c r="AI689" t="s">
        <v>1542</v>
      </c>
      <c r="AO689" t="s">
        <v>1539</v>
      </c>
      <c r="AP689">
        <v>0</v>
      </c>
    </row>
    <row r="690" spans="1:42" ht="16.8" x14ac:dyDescent="0.25">
      <c r="A690" s="273">
        <v>122141</v>
      </c>
      <c r="B690" s="273" t="s">
        <v>2871</v>
      </c>
      <c r="C690" s="273" t="s">
        <v>429</v>
      </c>
      <c r="D690" s="273" t="s">
        <v>218</v>
      </c>
      <c r="E690" s="273"/>
      <c r="F690" s="273"/>
      <c r="G690" s="266"/>
      <c r="H690" s="266"/>
      <c r="I690" t="s">
        <v>474</v>
      </c>
      <c r="O690"/>
      <c r="AI690" t="s">
        <v>1542</v>
      </c>
      <c r="AO690" t="s">
        <v>1539</v>
      </c>
      <c r="AP690">
        <v>0</v>
      </c>
    </row>
    <row r="691" spans="1:42" ht="16.8" x14ac:dyDescent="0.25">
      <c r="A691" s="273">
        <v>122146</v>
      </c>
      <c r="B691" s="273" t="s">
        <v>2872</v>
      </c>
      <c r="C691" s="273" t="s">
        <v>140</v>
      </c>
      <c r="D691" s="273" t="s">
        <v>813</v>
      </c>
      <c r="E691" s="273"/>
      <c r="F691" s="273"/>
      <c r="G691" s="266"/>
      <c r="H691" s="266"/>
      <c r="I691" t="s">
        <v>474</v>
      </c>
      <c r="O691"/>
      <c r="AI691" t="s">
        <v>1542</v>
      </c>
      <c r="AO691" t="s">
        <v>1539</v>
      </c>
      <c r="AP691">
        <v>0</v>
      </c>
    </row>
    <row r="692" spans="1:42" ht="16.8" x14ac:dyDescent="0.25">
      <c r="A692" s="273">
        <v>122148</v>
      </c>
      <c r="B692" s="273" t="s">
        <v>2873</v>
      </c>
      <c r="C692" s="273" t="s">
        <v>2874</v>
      </c>
      <c r="D692" s="273" t="s">
        <v>737</v>
      </c>
      <c r="E692" s="273"/>
      <c r="F692" s="273"/>
      <c r="G692" s="266"/>
      <c r="H692" s="266"/>
      <c r="I692" t="s">
        <v>474</v>
      </c>
      <c r="O692"/>
      <c r="AI692" t="s">
        <v>1542</v>
      </c>
      <c r="AO692" t="s">
        <v>1539</v>
      </c>
      <c r="AP692">
        <v>0</v>
      </c>
    </row>
    <row r="693" spans="1:42" ht="16.8" x14ac:dyDescent="0.25">
      <c r="A693" s="273">
        <v>122152</v>
      </c>
      <c r="B693" s="273" t="s">
        <v>2875</v>
      </c>
      <c r="C693" s="273" t="s">
        <v>71</v>
      </c>
      <c r="D693" s="273" t="s">
        <v>2876</v>
      </c>
      <c r="E693" s="273"/>
      <c r="F693" s="273"/>
      <c r="G693" s="266"/>
      <c r="H693" s="266"/>
      <c r="I693" t="s">
        <v>474</v>
      </c>
      <c r="O693"/>
      <c r="AI693" t="s">
        <v>1542</v>
      </c>
      <c r="AO693" t="s">
        <v>1539</v>
      </c>
      <c r="AP693">
        <v>0</v>
      </c>
    </row>
    <row r="694" spans="1:42" ht="16.8" x14ac:dyDescent="0.25">
      <c r="A694" s="273">
        <v>122153</v>
      </c>
      <c r="B694" s="273" t="s">
        <v>2877</v>
      </c>
      <c r="C694" s="273" t="s">
        <v>124</v>
      </c>
      <c r="D694" s="273" t="s">
        <v>285</v>
      </c>
      <c r="E694" s="273"/>
      <c r="F694" s="273"/>
      <c r="G694" s="266"/>
      <c r="H694" s="266"/>
      <c r="I694" t="s">
        <v>474</v>
      </c>
      <c r="O694"/>
      <c r="AI694" t="s">
        <v>1542</v>
      </c>
      <c r="AO694" t="s">
        <v>1539</v>
      </c>
      <c r="AP694">
        <v>0</v>
      </c>
    </row>
    <row r="695" spans="1:42" ht="16.8" x14ac:dyDescent="0.25">
      <c r="A695" s="273">
        <v>122155</v>
      </c>
      <c r="B695" s="273" t="s">
        <v>2878</v>
      </c>
      <c r="C695" s="273" t="s">
        <v>423</v>
      </c>
      <c r="D695" s="273" t="s">
        <v>255</v>
      </c>
      <c r="E695" s="273"/>
      <c r="F695" s="273"/>
      <c r="G695" s="266"/>
      <c r="H695" s="266"/>
      <c r="I695" t="s">
        <v>474</v>
      </c>
      <c r="O695"/>
      <c r="AI695" t="s">
        <v>1542</v>
      </c>
      <c r="AO695" t="s">
        <v>1539</v>
      </c>
      <c r="AP695">
        <v>0</v>
      </c>
    </row>
    <row r="696" spans="1:42" x14ac:dyDescent="0.25">
      <c r="A696">
        <v>122156</v>
      </c>
      <c r="B696" t="s">
        <v>1404</v>
      </c>
      <c r="C696" t="s">
        <v>590</v>
      </c>
      <c r="D696" t="s">
        <v>446</v>
      </c>
      <c r="E696" t="s">
        <v>1234</v>
      </c>
      <c r="F696" s="230">
        <v>26613</v>
      </c>
      <c r="G696" t="s">
        <v>363</v>
      </c>
      <c r="H696" t="s">
        <v>382</v>
      </c>
      <c r="I696" t="s">
        <v>474</v>
      </c>
      <c r="K696" t="s">
        <v>364</v>
      </c>
      <c r="L696">
        <v>1991</v>
      </c>
      <c r="M696" t="s">
        <v>633</v>
      </c>
      <c r="N696" t="s">
        <v>363</v>
      </c>
      <c r="O696"/>
      <c r="AG696" t="s">
        <v>1542</v>
      </c>
      <c r="AI696" t="s">
        <v>1542</v>
      </c>
      <c r="AM696" t="str">
        <f>IFERROR(VLOOKUP(A697,[1]Sheet2!A$2:C$3613,3,0),"")</f>
        <v/>
      </c>
      <c r="AN696" t="s">
        <v>1539</v>
      </c>
      <c r="AO696" t="s">
        <v>1539</v>
      </c>
      <c r="AP696">
        <v>0</v>
      </c>
    </row>
    <row r="697" spans="1:42" ht="16.8" x14ac:dyDescent="0.25">
      <c r="A697" s="273">
        <v>122157</v>
      </c>
      <c r="B697" s="273" t="s">
        <v>2879</v>
      </c>
      <c r="C697" s="273" t="s">
        <v>2880</v>
      </c>
      <c r="D697" s="273" t="s">
        <v>314</v>
      </c>
      <c r="E697" s="273"/>
      <c r="F697" s="273"/>
      <c r="G697" s="266"/>
      <c r="H697" s="266"/>
      <c r="I697" t="s">
        <v>474</v>
      </c>
      <c r="O697"/>
      <c r="AI697" t="s">
        <v>1542</v>
      </c>
      <c r="AO697" t="s">
        <v>1539</v>
      </c>
      <c r="AP697">
        <v>0</v>
      </c>
    </row>
    <row r="698" spans="1:42" ht="16.8" x14ac:dyDescent="0.25">
      <c r="A698" s="273">
        <v>122158</v>
      </c>
      <c r="B698" s="273" t="s">
        <v>2881</v>
      </c>
      <c r="C698" s="273" t="s">
        <v>772</v>
      </c>
      <c r="D698" s="273" t="s">
        <v>853</v>
      </c>
      <c r="E698" s="273"/>
      <c r="F698" s="273"/>
      <c r="G698" s="266"/>
      <c r="H698" s="266"/>
      <c r="I698" t="s">
        <v>474</v>
      </c>
      <c r="O698"/>
      <c r="AI698" t="s">
        <v>1542</v>
      </c>
      <c r="AO698" t="s">
        <v>1539</v>
      </c>
      <c r="AP698">
        <v>0</v>
      </c>
    </row>
    <row r="699" spans="1:42" ht="16.8" x14ac:dyDescent="0.25">
      <c r="A699" s="273">
        <v>122161</v>
      </c>
      <c r="B699" s="273" t="s">
        <v>3049</v>
      </c>
      <c r="C699" s="273" t="s">
        <v>173</v>
      </c>
      <c r="D699" s="273" t="s">
        <v>3050</v>
      </c>
      <c r="E699" s="273"/>
      <c r="F699" s="273"/>
      <c r="G699" s="266"/>
      <c r="H699" s="266"/>
      <c r="I699" t="s">
        <v>474</v>
      </c>
      <c r="O699"/>
      <c r="AI699" t="s">
        <v>1543</v>
      </c>
      <c r="AO699" t="s">
        <v>1539</v>
      </c>
      <c r="AP699">
        <v>0</v>
      </c>
    </row>
    <row r="700" spans="1:42" ht="16.8" x14ac:dyDescent="0.25">
      <c r="A700" s="273">
        <v>122163</v>
      </c>
      <c r="B700" s="273" t="s">
        <v>2882</v>
      </c>
      <c r="C700" s="273" t="s">
        <v>86</v>
      </c>
      <c r="D700" s="273" t="s">
        <v>600</v>
      </c>
      <c r="E700" s="273"/>
      <c r="F700" s="273"/>
      <c r="G700" s="266"/>
      <c r="H700" s="266"/>
      <c r="I700" t="s">
        <v>474</v>
      </c>
      <c r="O700"/>
      <c r="AI700" t="s">
        <v>1542</v>
      </c>
      <c r="AO700" t="s">
        <v>1539</v>
      </c>
      <c r="AP700">
        <v>0</v>
      </c>
    </row>
    <row r="701" spans="1:42" ht="16.8" x14ac:dyDescent="0.25">
      <c r="A701" s="273">
        <v>122164</v>
      </c>
      <c r="B701" s="273" t="s">
        <v>2883</v>
      </c>
      <c r="C701" s="273" t="s">
        <v>84</v>
      </c>
      <c r="D701" s="273" t="s">
        <v>1312</v>
      </c>
      <c r="E701" s="273"/>
      <c r="F701" s="273"/>
      <c r="G701" s="266"/>
      <c r="H701" s="266"/>
      <c r="I701" t="s">
        <v>474</v>
      </c>
      <c r="O701"/>
      <c r="AI701" t="s">
        <v>1542</v>
      </c>
      <c r="AO701" t="s">
        <v>1539</v>
      </c>
      <c r="AP701">
        <v>0</v>
      </c>
    </row>
    <row r="702" spans="1:42" ht="16.8" x14ac:dyDescent="0.25">
      <c r="A702" s="273">
        <v>122165</v>
      </c>
      <c r="B702" s="273" t="s">
        <v>2884</v>
      </c>
      <c r="C702" s="273" t="s">
        <v>76</v>
      </c>
      <c r="D702" s="273" t="s">
        <v>570</v>
      </c>
      <c r="E702" s="273"/>
      <c r="F702" s="273"/>
      <c r="G702" s="266"/>
      <c r="H702" s="266"/>
      <c r="I702" t="s">
        <v>474</v>
      </c>
      <c r="O702"/>
      <c r="AI702" t="s">
        <v>1542</v>
      </c>
      <c r="AO702" t="s">
        <v>1539</v>
      </c>
      <c r="AP702">
        <v>0</v>
      </c>
    </row>
    <row r="703" spans="1:42" ht="16.8" x14ac:dyDescent="0.25">
      <c r="A703" s="273">
        <v>122168</v>
      </c>
      <c r="B703" s="273" t="s">
        <v>2885</v>
      </c>
      <c r="C703" s="273" t="s">
        <v>1401</v>
      </c>
      <c r="D703" s="273" t="s">
        <v>225</v>
      </c>
      <c r="E703" s="273"/>
      <c r="F703" s="273"/>
      <c r="G703" s="266"/>
      <c r="H703" s="266"/>
      <c r="I703" t="s">
        <v>474</v>
      </c>
      <c r="O703"/>
      <c r="AI703" t="s">
        <v>1542</v>
      </c>
      <c r="AO703" t="s">
        <v>1539</v>
      </c>
      <c r="AP703">
        <v>0</v>
      </c>
    </row>
    <row r="704" spans="1:42" ht="16.8" x14ac:dyDescent="0.25">
      <c r="A704" s="273">
        <v>122171</v>
      </c>
      <c r="B704" s="273" t="s">
        <v>2886</v>
      </c>
      <c r="C704" s="273" t="s">
        <v>592</v>
      </c>
      <c r="D704" s="273" t="s">
        <v>340</v>
      </c>
      <c r="E704" s="273"/>
      <c r="F704" s="273"/>
      <c r="G704" s="266"/>
      <c r="H704" s="266"/>
      <c r="I704" t="s">
        <v>474</v>
      </c>
      <c r="O704"/>
      <c r="AI704" t="s">
        <v>1542</v>
      </c>
      <c r="AO704" t="s">
        <v>1539</v>
      </c>
      <c r="AP704">
        <v>0</v>
      </c>
    </row>
    <row r="705" spans="1:42" ht="16.8" x14ac:dyDescent="0.25">
      <c r="A705" s="273">
        <v>122172</v>
      </c>
      <c r="B705" s="273" t="s">
        <v>2887</v>
      </c>
      <c r="C705" s="273" t="s">
        <v>105</v>
      </c>
      <c r="D705" s="273" t="s">
        <v>315</v>
      </c>
      <c r="E705" s="273"/>
      <c r="F705" s="273"/>
      <c r="G705" s="266"/>
      <c r="H705" s="266"/>
      <c r="I705" t="s">
        <v>474</v>
      </c>
      <c r="O705"/>
      <c r="AI705" t="s">
        <v>1542</v>
      </c>
      <c r="AO705" t="s">
        <v>1539</v>
      </c>
      <c r="AP705">
        <v>0</v>
      </c>
    </row>
    <row r="706" spans="1:42" ht="16.8" x14ac:dyDescent="0.25">
      <c r="A706" s="273">
        <v>122173</v>
      </c>
      <c r="B706" s="273" t="s">
        <v>454</v>
      </c>
      <c r="C706" s="273" t="s">
        <v>86</v>
      </c>
      <c r="D706" s="273" t="s">
        <v>484</v>
      </c>
      <c r="E706" s="273"/>
      <c r="F706" s="273"/>
      <c r="G706" s="266"/>
      <c r="H706" s="266"/>
      <c r="I706" t="s">
        <v>474</v>
      </c>
      <c r="O706"/>
      <c r="AI706" t="s">
        <v>1542</v>
      </c>
      <c r="AO706" t="s">
        <v>1539</v>
      </c>
      <c r="AP706">
        <v>0</v>
      </c>
    </row>
    <row r="707" spans="1:42" ht="16.8" x14ac:dyDescent="0.25">
      <c r="A707" s="273">
        <v>122176</v>
      </c>
      <c r="B707" s="273" t="s">
        <v>712</v>
      </c>
      <c r="C707" s="273" t="s">
        <v>116</v>
      </c>
      <c r="D707" s="273" t="s">
        <v>323</v>
      </c>
      <c r="E707" s="273"/>
      <c r="F707" s="273"/>
      <c r="G707" s="266"/>
      <c r="H707" s="266"/>
      <c r="I707" t="s">
        <v>474</v>
      </c>
      <c r="O707"/>
      <c r="AI707" t="s">
        <v>1542</v>
      </c>
      <c r="AO707" t="s">
        <v>1539</v>
      </c>
      <c r="AP707">
        <v>0</v>
      </c>
    </row>
    <row r="708" spans="1:42" ht="16.8" x14ac:dyDescent="0.25">
      <c r="A708" s="273">
        <v>122182</v>
      </c>
      <c r="B708" s="273" t="s">
        <v>2888</v>
      </c>
      <c r="C708" s="273" t="s">
        <v>105</v>
      </c>
      <c r="D708" s="273" t="s">
        <v>464</v>
      </c>
      <c r="E708" s="273"/>
      <c r="F708" s="273"/>
      <c r="G708" s="266"/>
      <c r="H708" s="266"/>
      <c r="I708" t="s">
        <v>474</v>
      </c>
      <c r="O708"/>
      <c r="AI708" t="s">
        <v>1542</v>
      </c>
      <c r="AO708" t="s">
        <v>1539</v>
      </c>
      <c r="AP708">
        <v>0</v>
      </c>
    </row>
    <row r="709" spans="1:42" ht="16.8" x14ac:dyDescent="0.25">
      <c r="A709" s="273">
        <v>122183</v>
      </c>
      <c r="B709" s="273" t="s">
        <v>601</v>
      </c>
      <c r="C709" s="273" t="s">
        <v>850</v>
      </c>
      <c r="D709" s="273" t="s">
        <v>2323</v>
      </c>
      <c r="E709" s="273"/>
      <c r="F709" s="273"/>
      <c r="G709" s="266"/>
      <c r="H709" s="266"/>
      <c r="I709" t="s">
        <v>474</v>
      </c>
      <c r="O709"/>
      <c r="AI709" t="s">
        <v>1542</v>
      </c>
      <c r="AO709" t="s">
        <v>1539</v>
      </c>
      <c r="AP709">
        <v>0</v>
      </c>
    </row>
    <row r="710" spans="1:42" ht="16.8" x14ac:dyDescent="0.25">
      <c r="A710" s="273">
        <v>122185</v>
      </c>
      <c r="B710" s="273" t="s">
        <v>2889</v>
      </c>
      <c r="C710" s="273" t="s">
        <v>71</v>
      </c>
      <c r="D710" s="273" t="s">
        <v>231</v>
      </c>
      <c r="E710" s="273"/>
      <c r="F710" s="273"/>
      <c r="G710" s="266"/>
      <c r="H710" s="266"/>
      <c r="I710" t="s">
        <v>474</v>
      </c>
      <c r="O710"/>
      <c r="AI710" t="s">
        <v>1542</v>
      </c>
      <c r="AO710" t="s">
        <v>1539</v>
      </c>
      <c r="AP710">
        <v>0</v>
      </c>
    </row>
    <row r="711" spans="1:42" ht="16.8" x14ac:dyDescent="0.25">
      <c r="A711" s="273">
        <v>122187</v>
      </c>
      <c r="B711" s="273" t="s">
        <v>2890</v>
      </c>
      <c r="C711" s="273" t="s">
        <v>103</v>
      </c>
      <c r="D711" s="273" t="s">
        <v>192</v>
      </c>
      <c r="E711" s="273"/>
      <c r="F711" s="273"/>
      <c r="G711" s="266"/>
      <c r="H711" s="266"/>
      <c r="I711" t="s">
        <v>474</v>
      </c>
      <c r="O711"/>
      <c r="AI711" t="s">
        <v>1542</v>
      </c>
      <c r="AO711" t="s">
        <v>1539</v>
      </c>
      <c r="AP711">
        <v>0</v>
      </c>
    </row>
    <row r="712" spans="1:42" ht="16.8" x14ac:dyDescent="0.25">
      <c r="A712" s="273">
        <v>122192</v>
      </c>
      <c r="B712" s="273" t="s">
        <v>2891</v>
      </c>
      <c r="C712" s="273" t="s">
        <v>76</v>
      </c>
      <c r="D712" s="273" t="s">
        <v>562</v>
      </c>
      <c r="E712" s="273"/>
      <c r="F712" s="273"/>
      <c r="G712" s="266"/>
      <c r="H712" s="266"/>
      <c r="I712" t="s">
        <v>474</v>
      </c>
      <c r="O712"/>
      <c r="AI712" t="s">
        <v>1542</v>
      </c>
      <c r="AO712" t="s">
        <v>1539</v>
      </c>
      <c r="AP712">
        <v>0</v>
      </c>
    </row>
    <row r="713" spans="1:42" ht="16.8" x14ac:dyDescent="0.25">
      <c r="A713" s="273">
        <v>122193</v>
      </c>
      <c r="B713" s="273" t="s">
        <v>2892</v>
      </c>
      <c r="C713" s="273" t="s">
        <v>90</v>
      </c>
      <c r="D713" s="273" t="s">
        <v>288</v>
      </c>
      <c r="E713" s="273"/>
      <c r="F713" s="273"/>
      <c r="G713" s="266"/>
      <c r="H713" s="266"/>
      <c r="I713" t="s">
        <v>474</v>
      </c>
      <c r="O713"/>
      <c r="AI713" t="s">
        <v>1542</v>
      </c>
      <c r="AO713" t="s">
        <v>1539</v>
      </c>
      <c r="AP713">
        <v>0</v>
      </c>
    </row>
    <row r="714" spans="1:42" ht="16.8" x14ac:dyDescent="0.25">
      <c r="A714" s="273">
        <v>122194</v>
      </c>
      <c r="B714" s="273" t="s">
        <v>2893</v>
      </c>
      <c r="C714" s="273" t="s">
        <v>90</v>
      </c>
      <c r="D714" s="273" t="s">
        <v>279</v>
      </c>
      <c r="E714" s="273"/>
      <c r="F714" s="273"/>
      <c r="G714" s="266"/>
      <c r="H714" s="266"/>
      <c r="I714" t="s">
        <v>474</v>
      </c>
      <c r="O714"/>
      <c r="AI714" t="s">
        <v>1542</v>
      </c>
      <c r="AO714" t="s">
        <v>1539</v>
      </c>
      <c r="AP714">
        <v>0</v>
      </c>
    </row>
    <row r="715" spans="1:42" ht="16.8" x14ac:dyDescent="0.25">
      <c r="A715" s="273">
        <v>122195</v>
      </c>
      <c r="B715" s="273" t="s">
        <v>3051</v>
      </c>
      <c r="C715" s="273" t="s">
        <v>495</v>
      </c>
      <c r="D715" s="273" t="s">
        <v>3052</v>
      </c>
      <c r="E715" s="273"/>
      <c r="F715" s="273"/>
      <c r="G715" s="266"/>
      <c r="H715" s="266"/>
      <c r="I715" t="s">
        <v>474</v>
      </c>
      <c r="O715"/>
      <c r="AI715" t="s">
        <v>1543</v>
      </c>
      <c r="AO715" t="s">
        <v>1539</v>
      </c>
      <c r="AP715">
        <v>0</v>
      </c>
    </row>
    <row r="716" spans="1:42" ht="16.8" x14ac:dyDescent="0.25">
      <c r="A716" s="273">
        <v>122196</v>
      </c>
      <c r="B716" s="273" t="s">
        <v>2894</v>
      </c>
      <c r="C716" s="273" t="s">
        <v>418</v>
      </c>
      <c r="D716" s="273" t="s">
        <v>2895</v>
      </c>
      <c r="E716" s="273"/>
      <c r="F716" s="273"/>
      <c r="G716" s="266"/>
      <c r="H716" s="266"/>
      <c r="I716" t="s">
        <v>474</v>
      </c>
      <c r="O716"/>
      <c r="AI716" t="s">
        <v>1542</v>
      </c>
      <c r="AO716" t="s">
        <v>1539</v>
      </c>
      <c r="AP716">
        <v>0</v>
      </c>
    </row>
    <row r="717" spans="1:42" ht="16.8" x14ac:dyDescent="0.25">
      <c r="A717" s="273">
        <v>122197</v>
      </c>
      <c r="B717" s="273" t="s">
        <v>2896</v>
      </c>
      <c r="C717" s="273" t="s">
        <v>96</v>
      </c>
      <c r="D717" s="273" t="s">
        <v>556</v>
      </c>
      <c r="E717" s="273"/>
      <c r="F717" s="273"/>
      <c r="G717" s="266"/>
      <c r="H717" s="266"/>
      <c r="I717" t="s">
        <v>474</v>
      </c>
      <c r="O717"/>
      <c r="AI717" t="s">
        <v>1542</v>
      </c>
      <c r="AO717" t="s">
        <v>1539</v>
      </c>
      <c r="AP717">
        <v>0</v>
      </c>
    </row>
    <row r="718" spans="1:42" ht="16.8" x14ac:dyDescent="0.25">
      <c r="A718" s="273">
        <v>122198</v>
      </c>
      <c r="B718" s="273" t="s">
        <v>2897</v>
      </c>
      <c r="C718" s="273" t="s">
        <v>70</v>
      </c>
      <c r="D718" s="273" t="s">
        <v>2898</v>
      </c>
      <c r="E718" s="273"/>
      <c r="F718" s="273"/>
      <c r="G718" s="266"/>
      <c r="H718" s="266"/>
      <c r="I718" t="s">
        <v>474</v>
      </c>
      <c r="O718"/>
      <c r="AI718" t="s">
        <v>1542</v>
      </c>
      <c r="AO718" t="s">
        <v>1539</v>
      </c>
      <c r="AP718">
        <v>0</v>
      </c>
    </row>
    <row r="719" spans="1:42" ht="16.8" x14ac:dyDescent="0.25">
      <c r="A719" s="273">
        <v>122199</v>
      </c>
      <c r="B719" s="273" t="s">
        <v>2899</v>
      </c>
      <c r="C719" s="273" t="s">
        <v>2900</v>
      </c>
      <c r="D719" s="273" t="s">
        <v>268</v>
      </c>
      <c r="E719" s="273"/>
      <c r="F719" s="273"/>
      <c r="G719" s="266"/>
      <c r="H719" s="266"/>
      <c r="I719" t="s">
        <v>474</v>
      </c>
      <c r="O719"/>
      <c r="AI719" t="s">
        <v>1542</v>
      </c>
      <c r="AO719" t="s">
        <v>1539</v>
      </c>
      <c r="AP719">
        <v>0</v>
      </c>
    </row>
    <row r="720" spans="1:42" ht="16.8" x14ac:dyDescent="0.25">
      <c r="A720" s="273">
        <v>122200</v>
      </c>
      <c r="B720" s="273" t="s">
        <v>2901</v>
      </c>
      <c r="C720" s="273" t="s">
        <v>63</v>
      </c>
      <c r="D720" s="273" t="s">
        <v>258</v>
      </c>
      <c r="E720" s="273"/>
      <c r="F720" s="273"/>
      <c r="G720" s="266"/>
      <c r="H720" s="266"/>
      <c r="I720" t="s">
        <v>474</v>
      </c>
      <c r="O720"/>
      <c r="AI720" t="s">
        <v>1542</v>
      </c>
      <c r="AO720" t="s">
        <v>1539</v>
      </c>
      <c r="AP720">
        <v>0</v>
      </c>
    </row>
    <row r="721" spans="1:42" ht="16.8" x14ac:dyDescent="0.25">
      <c r="A721" s="273">
        <v>122202</v>
      </c>
      <c r="B721" s="273" t="s">
        <v>2902</v>
      </c>
      <c r="C721" s="273" t="s">
        <v>66</v>
      </c>
      <c r="D721" s="273" t="s">
        <v>2903</v>
      </c>
      <c r="E721" s="273"/>
      <c r="F721" s="273"/>
      <c r="G721" s="266"/>
      <c r="H721" s="266"/>
      <c r="I721" t="s">
        <v>474</v>
      </c>
      <c r="O721"/>
      <c r="AI721" t="s">
        <v>1542</v>
      </c>
      <c r="AO721" t="s">
        <v>1539</v>
      </c>
      <c r="AP721">
        <v>0</v>
      </c>
    </row>
    <row r="722" spans="1:42" ht="16.8" x14ac:dyDescent="0.25">
      <c r="A722" s="273">
        <v>122203</v>
      </c>
      <c r="B722" s="273" t="s">
        <v>2904</v>
      </c>
      <c r="C722" s="273" t="s">
        <v>64</v>
      </c>
      <c r="D722" s="273" t="s">
        <v>259</v>
      </c>
      <c r="E722" s="273"/>
      <c r="F722" s="273"/>
      <c r="G722" s="266"/>
      <c r="H722" s="266"/>
      <c r="I722" t="s">
        <v>474</v>
      </c>
      <c r="O722"/>
      <c r="AI722" t="s">
        <v>1542</v>
      </c>
      <c r="AO722" t="s">
        <v>1539</v>
      </c>
      <c r="AP722">
        <v>0</v>
      </c>
    </row>
    <row r="723" spans="1:42" ht="16.8" x14ac:dyDescent="0.25">
      <c r="A723" s="273">
        <v>122204</v>
      </c>
      <c r="B723" s="273" t="s">
        <v>3119</v>
      </c>
      <c r="C723" s="273" t="s">
        <v>86</v>
      </c>
      <c r="D723" s="273" t="s">
        <v>2359</v>
      </c>
      <c r="E723" s="273"/>
      <c r="F723" s="273"/>
      <c r="G723" s="266"/>
      <c r="H723" s="266"/>
      <c r="I723" t="s">
        <v>474</v>
      </c>
      <c r="O723"/>
      <c r="AI723" t="s">
        <v>1547</v>
      </c>
      <c r="AO723" t="s">
        <v>1539</v>
      </c>
      <c r="AP723">
        <v>0</v>
      </c>
    </row>
    <row r="724" spans="1:42" ht="16.8" x14ac:dyDescent="0.25">
      <c r="A724" s="273">
        <v>122205</v>
      </c>
      <c r="B724" s="273" t="s">
        <v>2905</v>
      </c>
      <c r="C724" s="273" t="s">
        <v>2906</v>
      </c>
      <c r="D724" s="273" t="s">
        <v>314</v>
      </c>
      <c r="E724" s="273"/>
      <c r="F724" s="273"/>
      <c r="G724" s="266"/>
      <c r="H724" s="266"/>
      <c r="I724" t="s">
        <v>474</v>
      </c>
      <c r="O724"/>
      <c r="AI724" t="s">
        <v>1542</v>
      </c>
      <c r="AO724" t="s">
        <v>1539</v>
      </c>
      <c r="AP724">
        <v>0</v>
      </c>
    </row>
    <row r="725" spans="1:42" ht="16.8" x14ac:dyDescent="0.25">
      <c r="A725" s="273">
        <v>122209</v>
      </c>
      <c r="B725" s="273" t="s">
        <v>3120</v>
      </c>
      <c r="C725" s="273" t="s">
        <v>131</v>
      </c>
      <c r="D725" s="273" t="s">
        <v>3121</v>
      </c>
      <c r="E725" s="273"/>
      <c r="F725" s="273"/>
      <c r="G725" s="266"/>
      <c r="H725" s="266"/>
      <c r="I725" t="s">
        <v>474</v>
      </c>
      <c r="O725"/>
      <c r="AI725" t="s">
        <v>1547</v>
      </c>
      <c r="AO725" t="s">
        <v>1539</v>
      </c>
      <c r="AP725">
        <v>0</v>
      </c>
    </row>
    <row r="726" spans="1:42" ht="16.8" x14ac:dyDescent="0.25">
      <c r="A726" s="273">
        <v>122210</v>
      </c>
      <c r="B726" s="273" t="s">
        <v>2907</v>
      </c>
      <c r="C726" s="273" t="s">
        <v>554</v>
      </c>
      <c r="D726" s="273" t="s">
        <v>2908</v>
      </c>
      <c r="E726" s="273"/>
      <c r="F726" s="273"/>
      <c r="G726" s="266"/>
      <c r="H726" s="266"/>
      <c r="I726" t="s">
        <v>474</v>
      </c>
      <c r="O726"/>
      <c r="AI726" t="s">
        <v>1542</v>
      </c>
      <c r="AO726" t="s">
        <v>1539</v>
      </c>
      <c r="AP726">
        <v>0</v>
      </c>
    </row>
    <row r="727" spans="1:42" ht="16.8" x14ac:dyDescent="0.25">
      <c r="A727" s="273">
        <v>122217</v>
      </c>
      <c r="B727" s="273" t="s">
        <v>2909</v>
      </c>
      <c r="C727" s="273" t="s">
        <v>60</v>
      </c>
      <c r="D727" s="273" t="s">
        <v>231</v>
      </c>
      <c r="E727" s="273"/>
      <c r="F727" s="273"/>
      <c r="G727" s="266"/>
      <c r="H727" s="266"/>
      <c r="I727" t="s">
        <v>474</v>
      </c>
      <c r="O727"/>
      <c r="AI727" t="s">
        <v>1542</v>
      </c>
      <c r="AO727" t="s">
        <v>1539</v>
      </c>
      <c r="AP727">
        <v>0</v>
      </c>
    </row>
    <row r="728" spans="1:42" ht="16.8" x14ac:dyDescent="0.25">
      <c r="A728" s="273">
        <v>122220</v>
      </c>
      <c r="B728" s="273" t="s">
        <v>3122</v>
      </c>
      <c r="C728" s="273" t="s">
        <v>107</v>
      </c>
      <c r="D728" s="273" t="s">
        <v>301</v>
      </c>
      <c r="E728" s="273"/>
      <c r="F728" s="273"/>
      <c r="G728" s="266"/>
      <c r="H728" s="266"/>
      <c r="I728" t="s">
        <v>474</v>
      </c>
      <c r="O728"/>
      <c r="AI728" t="s">
        <v>1547</v>
      </c>
      <c r="AO728" t="s">
        <v>1539</v>
      </c>
      <c r="AP728">
        <v>0</v>
      </c>
    </row>
    <row r="729" spans="1:42" ht="16.8" x14ac:dyDescent="0.3">
      <c r="A729" s="273">
        <v>122221</v>
      </c>
      <c r="B729" s="273" t="s">
        <v>1971</v>
      </c>
      <c r="C729" s="273" t="s">
        <v>72</v>
      </c>
      <c r="D729" s="273" t="s">
        <v>115</v>
      </c>
      <c r="E729" s="273"/>
      <c r="F729" s="273"/>
      <c r="G729" s="266"/>
      <c r="H729" s="266"/>
      <c r="I729" t="s">
        <v>474</v>
      </c>
      <c r="J729" s="279"/>
      <c r="K729" s="280"/>
      <c r="L729" s="279"/>
      <c r="N729" s="284"/>
      <c r="O729"/>
      <c r="AC729" s="279"/>
      <c r="AI729" t="s">
        <v>1546</v>
      </c>
      <c r="AO729" t="s">
        <v>1539</v>
      </c>
      <c r="AP729">
        <v>0</v>
      </c>
    </row>
    <row r="730" spans="1:42" ht="16.8" x14ac:dyDescent="0.25">
      <c r="A730" s="273">
        <v>122222</v>
      </c>
      <c r="B730" s="273" t="s">
        <v>2910</v>
      </c>
      <c r="C730" s="273" t="s">
        <v>483</v>
      </c>
      <c r="D730" s="273" t="s">
        <v>529</v>
      </c>
      <c r="E730" s="273"/>
      <c r="F730" s="273"/>
      <c r="G730" s="266"/>
      <c r="H730" s="266"/>
      <c r="I730" t="s">
        <v>474</v>
      </c>
      <c r="O730"/>
      <c r="AI730" t="s">
        <v>1542</v>
      </c>
      <c r="AO730" t="s">
        <v>1539</v>
      </c>
      <c r="AP730">
        <v>0</v>
      </c>
    </row>
    <row r="731" spans="1:42" ht="16.8" x14ac:dyDescent="0.25">
      <c r="A731" s="273">
        <v>122226</v>
      </c>
      <c r="B731" s="273" t="s">
        <v>2911</v>
      </c>
      <c r="C731" s="273" t="s">
        <v>147</v>
      </c>
      <c r="D731" s="273" t="s">
        <v>2203</v>
      </c>
      <c r="E731" s="273"/>
      <c r="F731" s="273"/>
      <c r="G731" s="266"/>
      <c r="H731" s="266"/>
      <c r="I731" t="s">
        <v>474</v>
      </c>
      <c r="O731"/>
      <c r="AI731" t="s">
        <v>1542</v>
      </c>
      <c r="AO731" t="s">
        <v>1539</v>
      </c>
      <c r="AP731">
        <v>0</v>
      </c>
    </row>
    <row r="732" spans="1:42" ht="16.8" x14ac:dyDescent="0.25">
      <c r="A732" s="273">
        <v>122227</v>
      </c>
      <c r="B732" s="273" t="s">
        <v>3053</v>
      </c>
      <c r="C732" s="273" t="s">
        <v>812</v>
      </c>
      <c r="D732" s="273" t="s">
        <v>270</v>
      </c>
      <c r="E732" s="273"/>
      <c r="F732" s="273"/>
      <c r="G732" s="266"/>
      <c r="H732" s="266"/>
      <c r="I732" t="s">
        <v>474</v>
      </c>
      <c r="O732"/>
      <c r="AI732" t="s">
        <v>1543</v>
      </c>
      <c r="AO732" t="s">
        <v>1539</v>
      </c>
      <c r="AP732">
        <v>0</v>
      </c>
    </row>
    <row r="733" spans="1:42" ht="16.8" x14ac:dyDescent="0.25">
      <c r="A733" s="273">
        <v>122228</v>
      </c>
      <c r="B733" s="273" t="s">
        <v>2912</v>
      </c>
      <c r="C733" s="273" t="s">
        <v>70</v>
      </c>
      <c r="D733" s="273" t="s">
        <v>231</v>
      </c>
      <c r="E733" s="273"/>
      <c r="F733" s="273"/>
      <c r="G733" s="266"/>
      <c r="H733" s="266"/>
      <c r="I733" t="s">
        <v>474</v>
      </c>
      <c r="O733"/>
      <c r="AI733" t="s">
        <v>1542</v>
      </c>
      <c r="AO733" t="s">
        <v>1539</v>
      </c>
      <c r="AP733">
        <v>0</v>
      </c>
    </row>
    <row r="734" spans="1:42" ht="16.8" x14ac:dyDescent="0.25">
      <c r="A734" s="273">
        <v>122229</v>
      </c>
      <c r="B734" s="273" t="s">
        <v>2913</v>
      </c>
      <c r="C734" s="273" t="s">
        <v>852</v>
      </c>
      <c r="D734" s="273" t="s">
        <v>306</v>
      </c>
      <c r="E734" s="273"/>
      <c r="F734" s="273"/>
      <c r="G734" s="266"/>
      <c r="H734" s="266"/>
      <c r="I734" t="s">
        <v>474</v>
      </c>
      <c r="O734"/>
      <c r="AI734" t="s">
        <v>1542</v>
      </c>
      <c r="AO734" t="s">
        <v>1539</v>
      </c>
      <c r="AP734">
        <v>0</v>
      </c>
    </row>
    <row r="735" spans="1:42" ht="16.8" x14ac:dyDescent="0.3">
      <c r="A735" s="273">
        <v>122232</v>
      </c>
      <c r="B735" s="273" t="s">
        <v>1972</v>
      </c>
      <c r="C735" s="273" t="s">
        <v>175</v>
      </c>
      <c r="D735" s="273" t="s">
        <v>543</v>
      </c>
      <c r="E735" s="273"/>
      <c r="F735" s="273"/>
      <c r="G735" s="266"/>
      <c r="H735" s="266"/>
      <c r="I735" t="s">
        <v>474</v>
      </c>
      <c r="J735" s="279"/>
      <c r="K735" s="280"/>
      <c r="L735" s="279"/>
      <c r="N735" s="284"/>
      <c r="O735"/>
      <c r="AC735" s="279"/>
      <c r="AI735" t="s">
        <v>1546</v>
      </c>
      <c r="AO735" t="s">
        <v>1539</v>
      </c>
      <c r="AP735">
        <v>0</v>
      </c>
    </row>
    <row r="736" spans="1:42" ht="16.8" x14ac:dyDescent="0.3">
      <c r="A736" s="273">
        <v>122234</v>
      </c>
      <c r="B736" s="273" t="s">
        <v>1973</v>
      </c>
      <c r="C736" s="273" t="s">
        <v>1974</v>
      </c>
      <c r="D736" s="273" t="s">
        <v>338</v>
      </c>
      <c r="E736" s="273"/>
      <c r="F736" s="273"/>
      <c r="G736" s="266"/>
      <c r="H736" s="266"/>
      <c r="I736" t="s">
        <v>474</v>
      </c>
      <c r="J736" s="279"/>
      <c r="K736" s="280"/>
      <c r="L736" s="279"/>
      <c r="N736" s="284"/>
      <c r="O736"/>
      <c r="AC736" s="279"/>
      <c r="AI736" t="s">
        <v>1546</v>
      </c>
      <c r="AO736" t="s">
        <v>1539</v>
      </c>
      <c r="AP736">
        <v>0</v>
      </c>
    </row>
    <row r="737" spans="1:42" ht="16.8" x14ac:dyDescent="0.25">
      <c r="A737" s="273">
        <v>122236</v>
      </c>
      <c r="B737" s="273" t="s">
        <v>2914</v>
      </c>
      <c r="C737" s="273" t="s">
        <v>105</v>
      </c>
      <c r="D737" s="273" t="s">
        <v>287</v>
      </c>
      <c r="E737" s="273"/>
      <c r="F737" s="273"/>
      <c r="G737" s="266"/>
      <c r="H737" s="266"/>
      <c r="I737" t="s">
        <v>474</v>
      </c>
      <c r="O737"/>
      <c r="AI737" t="s">
        <v>1542</v>
      </c>
      <c r="AO737" t="s">
        <v>1539</v>
      </c>
      <c r="AP737">
        <v>0</v>
      </c>
    </row>
    <row r="738" spans="1:42" ht="16.8" x14ac:dyDescent="0.25">
      <c r="A738" s="273">
        <v>122237</v>
      </c>
      <c r="B738" s="273" t="s">
        <v>2915</v>
      </c>
      <c r="C738" s="273" t="s">
        <v>99</v>
      </c>
      <c r="D738" s="273" t="s">
        <v>851</v>
      </c>
      <c r="E738" s="273"/>
      <c r="F738" s="273"/>
      <c r="G738" s="266"/>
      <c r="H738" s="266"/>
      <c r="I738" t="s">
        <v>474</v>
      </c>
      <c r="O738"/>
      <c r="AI738" t="s">
        <v>1542</v>
      </c>
      <c r="AO738" t="s">
        <v>1539</v>
      </c>
      <c r="AP738">
        <v>0</v>
      </c>
    </row>
    <row r="739" spans="1:42" ht="16.8" x14ac:dyDescent="0.25">
      <c r="A739" s="273">
        <v>122238</v>
      </c>
      <c r="B739" s="273" t="s">
        <v>2916</v>
      </c>
      <c r="C739" s="273" t="s">
        <v>182</v>
      </c>
      <c r="D739" s="273" t="s">
        <v>115</v>
      </c>
      <c r="E739" s="273"/>
      <c r="F739" s="273"/>
      <c r="G739" s="266"/>
      <c r="H739" s="266"/>
      <c r="I739" t="s">
        <v>474</v>
      </c>
      <c r="O739"/>
      <c r="AI739" t="s">
        <v>1542</v>
      </c>
      <c r="AO739" t="s">
        <v>1539</v>
      </c>
      <c r="AP739">
        <v>0</v>
      </c>
    </row>
    <row r="740" spans="1:42" ht="16.8" x14ac:dyDescent="0.25">
      <c r="A740" s="273">
        <v>122240</v>
      </c>
      <c r="B740" s="273" t="s">
        <v>3123</v>
      </c>
      <c r="C740" s="273" t="s">
        <v>906</v>
      </c>
      <c r="D740" s="273" t="s">
        <v>468</v>
      </c>
      <c r="E740" s="273"/>
      <c r="F740" s="273"/>
      <c r="G740" s="266"/>
      <c r="H740" s="266"/>
      <c r="I740" t="s">
        <v>474</v>
      </c>
      <c r="O740"/>
      <c r="AI740" t="s">
        <v>1547</v>
      </c>
      <c r="AO740" t="s">
        <v>1539</v>
      </c>
      <c r="AP740">
        <v>0</v>
      </c>
    </row>
    <row r="741" spans="1:42" ht="16.8" x14ac:dyDescent="0.25">
      <c r="A741" s="273">
        <v>122246</v>
      </c>
      <c r="B741" s="273" t="s">
        <v>3054</v>
      </c>
      <c r="C741" s="273" t="s">
        <v>90</v>
      </c>
      <c r="D741" s="273" t="s">
        <v>902</v>
      </c>
      <c r="E741" s="273"/>
      <c r="F741" s="273"/>
      <c r="G741" s="266"/>
      <c r="H741" s="266"/>
      <c r="I741" t="s">
        <v>474</v>
      </c>
      <c r="O741"/>
      <c r="AI741" t="s">
        <v>1543</v>
      </c>
      <c r="AO741" t="s">
        <v>1539</v>
      </c>
      <c r="AP741">
        <v>0</v>
      </c>
    </row>
    <row r="742" spans="1:42" ht="16.8" x14ac:dyDescent="0.25">
      <c r="A742" s="273">
        <v>122253</v>
      </c>
      <c r="B742" s="273" t="s">
        <v>2917</v>
      </c>
      <c r="C742" s="273" t="s">
        <v>94</v>
      </c>
      <c r="D742" s="273" t="s">
        <v>272</v>
      </c>
      <c r="E742" s="273"/>
      <c r="F742" s="273"/>
      <c r="G742" s="266"/>
      <c r="H742" s="266"/>
      <c r="I742" t="s">
        <v>474</v>
      </c>
      <c r="O742"/>
      <c r="AI742" t="s">
        <v>1542</v>
      </c>
      <c r="AO742" t="s">
        <v>1539</v>
      </c>
      <c r="AP742">
        <v>0</v>
      </c>
    </row>
    <row r="743" spans="1:42" ht="16.8" x14ac:dyDescent="0.3">
      <c r="A743" s="273">
        <v>122256</v>
      </c>
      <c r="B743" s="273" t="s">
        <v>1975</v>
      </c>
      <c r="C743" s="273" t="s">
        <v>406</v>
      </c>
      <c r="D743" s="273" t="s">
        <v>219</v>
      </c>
      <c r="E743" s="273"/>
      <c r="F743" s="273"/>
      <c r="G743" s="266"/>
      <c r="H743" s="266"/>
      <c r="I743" t="s">
        <v>474</v>
      </c>
      <c r="J743" s="279"/>
      <c r="K743" s="280"/>
      <c r="L743" s="279"/>
      <c r="N743" s="284"/>
      <c r="O743"/>
      <c r="AC743" s="279"/>
      <c r="AI743" t="s">
        <v>1546</v>
      </c>
      <c r="AO743" t="s">
        <v>1539</v>
      </c>
      <c r="AP743">
        <v>0</v>
      </c>
    </row>
    <row r="744" spans="1:42" x14ac:dyDescent="0.25">
      <c r="A744">
        <v>122257</v>
      </c>
      <c r="B744" t="s">
        <v>1433</v>
      </c>
      <c r="C744" t="s">
        <v>90</v>
      </c>
      <c r="D744" t="s">
        <v>308</v>
      </c>
      <c r="E744" t="s">
        <v>1234</v>
      </c>
      <c r="F744" s="230">
        <v>35672</v>
      </c>
      <c r="G744" t="s">
        <v>363</v>
      </c>
      <c r="H744" t="s">
        <v>382</v>
      </c>
      <c r="I744" t="s">
        <v>474</v>
      </c>
      <c r="K744" t="s">
        <v>1471</v>
      </c>
      <c r="L744">
        <v>2016</v>
      </c>
      <c r="M744" t="s">
        <v>371</v>
      </c>
      <c r="N744" t="s">
        <v>368</v>
      </c>
      <c r="O744"/>
      <c r="AG744" t="s">
        <v>1542</v>
      </c>
      <c r="AI744" t="s">
        <v>1542</v>
      </c>
      <c r="AO744" t="s">
        <v>1539</v>
      </c>
      <c r="AP744">
        <v>0</v>
      </c>
    </row>
    <row r="745" spans="1:42" ht="16.8" x14ac:dyDescent="0.25">
      <c r="A745" s="273">
        <v>122259</v>
      </c>
      <c r="B745" s="273" t="s">
        <v>2918</v>
      </c>
      <c r="C745" s="273" t="s">
        <v>72</v>
      </c>
      <c r="D745" s="273" t="s">
        <v>282</v>
      </c>
      <c r="E745" s="273"/>
      <c r="F745" s="273"/>
      <c r="G745" s="266"/>
      <c r="H745" s="266"/>
      <c r="I745" t="s">
        <v>474</v>
      </c>
      <c r="O745"/>
      <c r="AI745" t="s">
        <v>1542</v>
      </c>
      <c r="AO745" t="s">
        <v>1539</v>
      </c>
      <c r="AP745">
        <v>0</v>
      </c>
    </row>
    <row r="746" spans="1:42" ht="16.8" x14ac:dyDescent="0.25">
      <c r="A746" s="273">
        <v>122261</v>
      </c>
      <c r="B746" s="273" t="s">
        <v>2919</v>
      </c>
      <c r="C746" s="273" t="s">
        <v>796</v>
      </c>
      <c r="D746" s="273" t="s">
        <v>238</v>
      </c>
      <c r="E746" s="273"/>
      <c r="F746" s="273"/>
      <c r="G746" s="266"/>
      <c r="H746" s="266"/>
      <c r="I746" t="s">
        <v>474</v>
      </c>
      <c r="O746"/>
      <c r="AI746" t="s">
        <v>1542</v>
      </c>
      <c r="AO746" t="s">
        <v>1539</v>
      </c>
      <c r="AP746">
        <v>0</v>
      </c>
    </row>
    <row r="747" spans="1:42" ht="16.8" x14ac:dyDescent="0.25">
      <c r="A747" s="273">
        <v>122263</v>
      </c>
      <c r="B747" s="273" t="s">
        <v>3124</v>
      </c>
      <c r="C747" s="273" t="s">
        <v>66</v>
      </c>
      <c r="D747" s="273" t="s">
        <v>470</v>
      </c>
      <c r="E747" s="273"/>
      <c r="F747" s="273"/>
      <c r="G747" s="266"/>
      <c r="H747" s="266"/>
      <c r="I747" t="s">
        <v>474</v>
      </c>
      <c r="O747"/>
      <c r="AI747" t="s">
        <v>1547</v>
      </c>
      <c r="AO747" t="s">
        <v>1539</v>
      </c>
      <c r="AP747">
        <v>0</v>
      </c>
    </row>
    <row r="748" spans="1:42" ht="16.8" x14ac:dyDescent="0.25">
      <c r="A748" s="273">
        <v>122264</v>
      </c>
      <c r="B748" s="273" t="s">
        <v>2920</v>
      </c>
      <c r="C748" s="273" t="s">
        <v>194</v>
      </c>
      <c r="D748" s="273" t="s">
        <v>115</v>
      </c>
      <c r="E748" s="273"/>
      <c r="F748" s="273"/>
      <c r="G748" s="266"/>
      <c r="H748" s="266"/>
      <c r="I748" t="s">
        <v>474</v>
      </c>
      <c r="O748"/>
      <c r="AI748" t="s">
        <v>1542</v>
      </c>
      <c r="AO748" t="s">
        <v>1539</v>
      </c>
      <c r="AP748">
        <v>0</v>
      </c>
    </row>
    <row r="749" spans="1:42" ht="16.8" x14ac:dyDescent="0.25">
      <c r="A749" s="273">
        <v>122267</v>
      </c>
      <c r="B749" s="273" t="s">
        <v>2921</v>
      </c>
      <c r="C749" s="273" t="s">
        <v>69</v>
      </c>
      <c r="D749" s="273" t="s">
        <v>262</v>
      </c>
      <c r="E749" s="273"/>
      <c r="F749" s="273"/>
      <c r="G749" s="266"/>
      <c r="H749" s="266"/>
      <c r="I749" t="s">
        <v>474</v>
      </c>
      <c r="O749"/>
      <c r="AI749" t="s">
        <v>1542</v>
      </c>
      <c r="AO749" t="s">
        <v>1539</v>
      </c>
      <c r="AP749">
        <v>0</v>
      </c>
    </row>
    <row r="750" spans="1:42" ht="16.8" x14ac:dyDescent="0.25">
      <c r="A750" s="273">
        <v>122269</v>
      </c>
      <c r="B750" s="273" t="s">
        <v>3055</v>
      </c>
      <c r="C750" s="273" t="s">
        <v>63</v>
      </c>
      <c r="D750" s="273" t="s">
        <v>250</v>
      </c>
      <c r="E750" s="273"/>
      <c r="F750" s="273"/>
      <c r="G750" s="266"/>
      <c r="H750" s="266"/>
      <c r="I750" t="s">
        <v>474</v>
      </c>
      <c r="O750"/>
      <c r="AI750" t="s">
        <v>1543</v>
      </c>
      <c r="AO750" t="s">
        <v>1539</v>
      </c>
      <c r="AP750">
        <v>0</v>
      </c>
    </row>
    <row r="751" spans="1:42" ht="16.8" x14ac:dyDescent="0.25">
      <c r="A751" s="273">
        <v>122272</v>
      </c>
      <c r="B751" s="273" t="s">
        <v>3125</v>
      </c>
      <c r="C751" s="273" t="s">
        <v>778</v>
      </c>
      <c r="D751" s="273" t="s">
        <v>571</v>
      </c>
      <c r="E751" s="273"/>
      <c r="F751" s="273"/>
      <c r="G751" s="266"/>
      <c r="H751" s="266"/>
      <c r="I751" t="s">
        <v>474</v>
      </c>
      <c r="O751"/>
      <c r="AI751" t="s">
        <v>1547</v>
      </c>
      <c r="AO751" t="s">
        <v>1539</v>
      </c>
      <c r="AP751">
        <v>0</v>
      </c>
    </row>
    <row r="752" spans="1:42" ht="16.8" x14ac:dyDescent="0.25">
      <c r="A752" s="273">
        <v>122274</v>
      </c>
      <c r="B752" s="273" t="s">
        <v>2922</v>
      </c>
      <c r="C752" s="273" t="s">
        <v>417</v>
      </c>
      <c r="D752" s="273" t="s">
        <v>798</v>
      </c>
      <c r="E752" s="273"/>
      <c r="F752" s="273"/>
      <c r="G752" s="266"/>
      <c r="H752" s="266"/>
      <c r="I752" t="s">
        <v>474</v>
      </c>
      <c r="O752"/>
      <c r="AI752" t="s">
        <v>1542</v>
      </c>
      <c r="AO752" t="s">
        <v>1539</v>
      </c>
      <c r="AP752">
        <v>0</v>
      </c>
    </row>
    <row r="753" spans="1:42" ht="16.8" x14ac:dyDescent="0.25">
      <c r="A753" s="273">
        <v>122277</v>
      </c>
      <c r="B753" s="273" t="s">
        <v>3126</v>
      </c>
      <c r="C753" s="273" t="s">
        <v>596</v>
      </c>
      <c r="D753" s="273" t="s">
        <v>3127</v>
      </c>
      <c r="E753" s="273"/>
      <c r="F753" s="273"/>
      <c r="G753" s="266"/>
      <c r="H753" s="266"/>
      <c r="I753" t="s">
        <v>474</v>
      </c>
      <c r="O753"/>
      <c r="AI753" t="s">
        <v>1547</v>
      </c>
      <c r="AO753" t="s">
        <v>1539</v>
      </c>
      <c r="AP753">
        <v>0</v>
      </c>
    </row>
    <row r="754" spans="1:42" ht="16.8" x14ac:dyDescent="0.25">
      <c r="A754" s="273">
        <v>122278</v>
      </c>
      <c r="B754" s="273" t="s">
        <v>2923</v>
      </c>
      <c r="C754" s="273" t="s">
        <v>84</v>
      </c>
      <c r="D754" s="273" t="s">
        <v>2924</v>
      </c>
      <c r="E754" s="273"/>
      <c r="F754" s="273"/>
      <c r="G754" s="266"/>
      <c r="H754" s="266"/>
      <c r="I754" t="s">
        <v>474</v>
      </c>
      <c r="O754"/>
      <c r="AI754" t="s">
        <v>1542</v>
      </c>
      <c r="AO754" t="s">
        <v>1539</v>
      </c>
      <c r="AP754">
        <v>0</v>
      </c>
    </row>
    <row r="755" spans="1:42" ht="16.8" x14ac:dyDescent="0.25">
      <c r="A755" s="273">
        <v>122279</v>
      </c>
      <c r="B755" s="273" t="s">
        <v>2925</v>
      </c>
      <c r="C755" s="273" t="s">
        <v>2926</v>
      </c>
      <c r="D755" s="273" t="s">
        <v>233</v>
      </c>
      <c r="E755" s="273"/>
      <c r="F755" s="273"/>
      <c r="G755" s="266"/>
      <c r="H755" s="266"/>
      <c r="I755" t="s">
        <v>474</v>
      </c>
      <c r="O755"/>
      <c r="AI755" t="s">
        <v>1542</v>
      </c>
      <c r="AO755" t="s">
        <v>1539</v>
      </c>
      <c r="AP755">
        <v>0</v>
      </c>
    </row>
    <row r="756" spans="1:42" ht="16.8" x14ac:dyDescent="0.25">
      <c r="A756" s="273">
        <v>122280</v>
      </c>
      <c r="B756" s="273" t="s">
        <v>2927</v>
      </c>
      <c r="C756" s="273" t="s">
        <v>69</v>
      </c>
      <c r="D756" s="273" t="s">
        <v>246</v>
      </c>
      <c r="E756" s="273"/>
      <c r="F756" s="273"/>
      <c r="G756" s="266"/>
      <c r="H756" s="266"/>
      <c r="I756" t="s">
        <v>474</v>
      </c>
      <c r="O756"/>
      <c r="AI756" t="s">
        <v>1542</v>
      </c>
      <c r="AO756" t="s">
        <v>1539</v>
      </c>
      <c r="AP756">
        <v>0</v>
      </c>
    </row>
    <row r="757" spans="1:42" ht="16.8" x14ac:dyDescent="0.25">
      <c r="A757" s="273">
        <v>122284</v>
      </c>
      <c r="B757" s="273" t="s">
        <v>2928</v>
      </c>
      <c r="C757" s="273" t="s">
        <v>850</v>
      </c>
      <c r="D757" s="273" t="s">
        <v>254</v>
      </c>
      <c r="E757" s="273"/>
      <c r="F757" s="273"/>
      <c r="G757" s="266"/>
      <c r="H757" s="266"/>
      <c r="I757" t="s">
        <v>474</v>
      </c>
      <c r="O757"/>
      <c r="AI757" t="s">
        <v>1542</v>
      </c>
      <c r="AO757" t="s">
        <v>1539</v>
      </c>
      <c r="AP757">
        <v>0</v>
      </c>
    </row>
    <row r="758" spans="1:42" ht="16.8" x14ac:dyDescent="0.25">
      <c r="A758" s="273">
        <v>122288</v>
      </c>
      <c r="B758" s="273" t="s">
        <v>2929</v>
      </c>
      <c r="C758" s="273" t="s">
        <v>116</v>
      </c>
      <c r="D758" s="273" t="s">
        <v>2930</v>
      </c>
      <c r="E758" s="273"/>
      <c r="F758" s="273"/>
      <c r="G758" s="266"/>
      <c r="H758" s="266"/>
      <c r="I758" t="s">
        <v>474</v>
      </c>
      <c r="O758"/>
      <c r="AI758" t="s">
        <v>1542</v>
      </c>
      <c r="AO758" t="s">
        <v>1539</v>
      </c>
      <c r="AP758">
        <v>0</v>
      </c>
    </row>
    <row r="759" spans="1:42" ht="16.8" x14ac:dyDescent="0.25">
      <c r="A759" s="273">
        <v>122289</v>
      </c>
      <c r="B759" s="273" t="s">
        <v>3056</v>
      </c>
      <c r="C759" s="273" t="s">
        <v>176</v>
      </c>
      <c r="D759" s="273" t="s">
        <v>264</v>
      </c>
      <c r="E759" s="273"/>
      <c r="F759" s="273"/>
      <c r="G759" s="266"/>
      <c r="H759" s="266"/>
      <c r="I759" t="s">
        <v>474</v>
      </c>
      <c r="O759"/>
      <c r="AI759" t="s">
        <v>1543</v>
      </c>
      <c r="AO759" t="s">
        <v>1539</v>
      </c>
      <c r="AP759">
        <v>0</v>
      </c>
    </row>
    <row r="760" spans="1:42" ht="16.8" x14ac:dyDescent="0.25">
      <c r="A760" s="273">
        <v>122292</v>
      </c>
      <c r="B760" s="273" t="s">
        <v>2931</v>
      </c>
      <c r="C760" s="273" t="s">
        <v>86</v>
      </c>
      <c r="D760" s="273" t="s">
        <v>272</v>
      </c>
      <c r="E760" s="273"/>
      <c r="F760" s="273"/>
      <c r="G760" s="266"/>
      <c r="H760" s="266"/>
      <c r="I760" t="s">
        <v>474</v>
      </c>
      <c r="O760"/>
      <c r="AI760" t="s">
        <v>1542</v>
      </c>
      <c r="AO760" t="s">
        <v>1539</v>
      </c>
      <c r="AP760">
        <v>0</v>
      </c>
    </row>
    <row r="761" spans="1:42" ht="16.8" x14ac:dyDescent="0.25">
      <c r="A761" s="273">
        <v>122293</v>
      </c>
      <c r="B761" s="273" t="s">
        <v>3128</v>
      </c>
      <c r="C761" s="273" t="s">
        <v>3088</v>
      </c>
      <c r="D761" s="273" t="s">
        <v>254</v>
      </c>
      <c r="E761" s="273"/>
      <c r="F761" s="273"/>
      <c r="G761" s="266"/>
      <c r="H761" s="266"/>
      <c r="I761" t="s">
        <v>474</v>
      </c>
      <c r="O761"/>
      <c r="AI761" t="s">
        <v>1547</v>
      </c>
      <c r="AO761" t="s">
        <v>1539</v>
      </c>
      <c r="AP761">
        <v>0</v>
      </c>
    </row>
    <row r="762" spans="1:42" ht="16.8" x14ac:dyDescent="0.25">
      <c r="A762" s="273">
        <v>122295</v>
      </c>
      <c r="B762" s="273" t="s">
        <v>2932</v>
      </c>
      <c r="C762" s="273" t="s">
        <v>66</v>
      </c>
      <c r="D762" s="273" t="s">
        <v>115</v>
      </c>
      <c r="E762" s="273"/>
      <c r="F762" s="273"/>
      <c r="G762" s="266"/>
      <c r="H762" s="266"/>
      <c r="I762" t="s">
        <v>474</v>
      </c>
      <c r="O762"/>
      <c r="AI762" t="s">
        <v>1542</v>
      </c>
      <c r="AO762" t="s">
        <v>1539</v>
      </c>
      <c r="AP762">
        <v>0</v>
      </c>
    </row>
    <row r="763" spans="1:42" ht="16.8" x14ac:dyDescent="0.25">
      <c r="A763" s="273">
        <v>122299</v>
      </c>
      <c r="B763" s="273" t="s">
        <v>2933</v>
      </c>
      <c r="C763" s="273" t="s">
        <v>173</v>
      </c>
      <c r="D763" s="273" t="s">
        <v>332</v>
      </c>
      <c r="E763" s="273"/>
      <c r="F763" s="273"/>
      <c r="G763" s="266"/>
      <c r="H763" s="266"/>
      <c r="I763" t="s">
        <v>474</v>
      </c>
      <c r="O763"/>
      <c r="AI763" t="s">
        <v>1542</v>
      </c>
      <c r="AO763" t="s">
        <v>1539</v>
      </c>
      <c r="AP763">
        <v>0</v>
      </c>
    </row>
    <row r="764" spans="1:42" ht="16.8" x14ac:dyDescent="0.25">
      <c r="A764" s="273">
        <v>122300</v>
      </c>
      <c r="B764" s="273" t="s">
        <v>2934</v>
      </c>
      <c r="C764" s="273" t="s">
        <v>2935</v>
      </c>
      <c r="D764" s="273" t="s">
        <v>268</v>
      </c>
      <c r="E764" s="273"/>
      <c r="F764" s="273"/>
      <c r="G764" s="266"/>
      <c r="H764" s="266"/>
      <c r="I764" t="s">
        <v>474</v>
      </c>
      <c r="O764"/>
      <c r="AI764" t="s">
        <v>1542</v>
      </c>
      <c r="AO764" t="s">
        <v>1539</v>
      </c>
      <c r="AP764">
        <v>0</v>
      </c>
    </row>
    <row r="765" spans="1:42" ht="16.8" x14ac:dyDescent="0.25">
      <c r="A765" s="273">
        <v>122303</v>
      </c>
      <c r="B765" s="273" t="s">
        <v>2367</v>
      </c>
      <c r="C765" s="273" t="s">
        <v>102</v>
      </c>
      <c r="D765" s="273" t="s">
        <v>2936</v>
      </c>
      <c r="E765" s="273"/>
      <c r="F765" s="273"/>
      <c r="G765" s="266"/>
      <c r="H765" s="266"/>
      <c r="I765" t="s">
        <v>474</v>
      </c>
      <c r="O765"/>
      <c r="AI765" t="s">
        <v>1542</v>
      </c>
      <c r="AO765" t="s">
        <v>1539</v>
      </c>
      <c r="AP765">
        <v>0</v>
      </c>
    </row>
    <row r="766" spans="1:42" ht="16.8" x14ac:dyDescent="0.25">
      <c r="A766" s="273">
        <v>122304</v>
      </c>
      <c r="B766" s="273" t="s">
        <v>1444</v>
      </c>
      <c r="C766" s="273" t="s">
        <v>608</v>
      </c>
      <c r="D766" s="273" t="s">
        <v>459</v>
      </c>
      <c r="E766" s="273"/>
      <c r="F766" s="273"/>
      <c r="G766" s="266"/>
      <c r="H766" s="266"/>
      <c r="I766" t="s">
        <v>474</v>
      </c>
      <c r="O766"/>
      <c r="AI766" t="s">
        <v>1542</v>
      </c>
      <c r="AO766" t="s">
        <v>1539</v>
      </c>
      <c r="AP766">
        <v>0</v>
      </c>
    </row>
    <row r="767" spans="1:42" ht="16.8" x14ac:dyDescent="0.25">
      <c r="A767" s="273">
        <v>122305</v>
      </c>
      <c r="B767" s="273" t="s">
        <v>1444</v>
      </c>
      <c r="C767" s="273" t="s">
        <v>155</v>
      </c>
      <c r="D767" s="273" t="s">
        <v>492</v>
      </c>
      <c r="E767" s="273"/>
      <c r="F767" s="273"/>
      <c r="G767" s="266"/>
      <c r="H767" s="266"/>
      <c r="I767" t="s">
        <v>474</v>
      </c>
      <c r="O767"/>
      <c r="AI767" t="s">
        <v>1542</v>
      </c>
      <c r="AO767" t="s">
        <v>1539</v>
      </c>
      <c r="AP767">
        <v>0</v>
      </c>
    </row>
    <row r="768" spans="1:42" ht="16.8" x14ac:dyDescent="0.25">
      <c r="A768" s="273">
        <v>122307</v>
      </c>
      <c r="B768" s="273" t="s">
        <v>2937</v>
      </c>
      <c r="C768" s="273" t="s">
        <v>2938</v>
      </c>
      <c r="D768" s="273" t="s">
        <v>216</v>
      </c>
      <c r="E768" s="273"/>
      <c r="F768" s="273"/>
      <c r="G768" s="266"/>
      <c r="H768" s="266"/>
      <c r="I768" t="s">
        <v>474</v>
      </c>
      <c r="O768"/>
      <c r="AI768" t="s">
        <v>1542</v>
      </c>
      <c r="AO768" t="s">
        <v>1539</v>
      </c>
      <c r="AP768">
        <v>0</v>
      </c>
    </row>
    <row r="769" spans="1:42" ht="16.8" x14ac:dyDescent="0.25">
      <c r="A769" s="273">
        <v>122310</v>
      </c>
      <c r="B769" s="273" t="s">
        <v>2939</v>
      </c>
      <c r="C769" s="273" t="s">
        <v>609</v>
      </c>
      <c r="D769" s="273" t="s">
        <v>235</v>
      </c>
      <c r="E769" s="273"/>
      <c r="F769" s="273"/>
      <c r="G769" s="266"/>
      <c r="H769" s="266"/>
      <c r="I769" t="s">
        <v>474</v>
      </c>
      <c r="O769"/>
      <c r="AI769" t="s">
        <v>1542</v>
      </c>
      <c r="AO769" t="s">
        <v>1539</v>
      </c>
      <c r="AP769">
        <v>0</v>
      </c>
    </row>
    <row r="770" spans="1:42" ht="16.8" x14ac:dyDescent="0.25">
      <c r="A770" s="273">
        <v>122311</v>
      </c>
      <c r="B770" s="273" t="s">
        <v>2940</v>
      </c>
      <c r="C770" s="273" t="s">
        <v>1417</v>
      </c>
      <c r="D770" s="273" t="s">
        <v>241</v>
      </c>
      <c r="E770" s="273"/>
      <c r="F770" s="273"/>
      <c r="G770" s="266"/>
      <c r="H770" s="266"/>
      <c r="I770" t="s">
        <v>474</v>
      </c>
      <c r="O770"/>
      <c r="AI770" t="s">
        <v>1542</v>
      </c>
      <c r="AO770" t="s">
        <v>1539</v>
      </c>
      <c r="AP770">
        <v>0</v>
      </c>
    </row>
    <row r="771" spans="1:42" ht="16.8" x14ac:dyDescent="0.25">
      <c r="A771" s="273">
        <v>122312</v>
      </c>
      <c r="B771" s="273" t="s">
        <v>849</v>
      </c>
      <c r="C771" s="273" t="s">
        <v>805</v>
      </c>
      <c r="D771" s="273" t="s">
        <v>281</v>
      </c>
      <c r="E771" s="273"/>
      <c r="F771" s="273"/>
      <c r="G771" s="266"/>
      <c r="H771" s="266"/>
      <c r="I771" t="s">
        <v>474</v>
      </c>
      <c r="O771"/>
      <c r="AI771" t="s">
        <v>1542</v>
      </c>
      <c r="AO771" t="s">
        <v>1539</v>
      </c>
      <c r="AP771">
        <v>0</v>
      </c>
    </row>
    <row r="772" spans="1:42" ht="16.8" x14ac:dyDescent="0.25">
      <c r="A772" s="273">
        <v>122314</v>
      </c>
      <c r="B772" s="273" t="s">
        <v>2941</v>
      </c>
      <c r="C772" s="273" t="s">
        <v>410</v>
      </c>
      <c r="D772" s="273" t="s">
        <v>281</v>
      </c>
      <c r="E772" s="273"/>
      <c r="F772" s="273"/>
      <c r="G772" s="266"/>
      <c r="H772" s="266"/>
      <c r="I772" t="s">
        <v>474</v>
      </c>
      <c r="O772"/>
      <c r="AI772" t="s">
        <v>1542</v>
      </c>
      <c r="AO772" t="s">
        <v>1539</v>
      </c>
      <c r="AP772">
        <v>0</v>
      </c>
    </row>
    <row r="773" spans="1:42" ht="16.8" x14ac:dyDescent="0.25">
      <c r="A773" s="273">
        <v>122315</v>
      </c>
      <c r="B773" s="273" t="s">
        <v>566</v>
      </c>
      <c r="C773" s="273" t="s">
        <v>848</v>
      </c>
      <c r="D773" s="273" t="s">
        <v>567</v>
      </c>
      <c r="E773" s="273"/>
      <c r="F773" s="273"/>
      <c r="G773" s="266"/>
      <c r="H773" s="266"/>
      <c r="I773" t="s">
        <v>474</v>
      </c>
      <c r="O773"/>
      <c r="AI773" t="s">
        <v>1542</v>
      </c>
      <c r="AO773" t="s">
        <v>1539</v>
      </c>
      <c r="AP773">
        <v>0</v>
      </c>
    </row>
    <row r="774" spans="1:42" ht="16.8" x14ac:dyDescent="0.25">
      <c r="A774" s="273">
        <v>122318</v>
      </c>
      <c r="B774" s="273" t="s">
        <v>1448</v>
      </c>
      <c r="C774" s="273" t="s">
        <v>111</v>
      </c>
      <c r="D774" s="273" t="s">
        <v>252</v>
      </c>
      <c r="E774" s="273"/>
      <c r="F774" s="273"/>
      <c r="G774" s="266"/>
      <c r="H774" s="266"/>
      <c r="I774" t="s">
        <v>474</v>
      </c>
      <c r="O774"/>
      <c r="AI774" t="s">
        <v>1542</v>
      </c>
      <c r="AO774" t="s">
        <v>1539</v>
      </c>
      <c r="AP774">
        <v>0</v>
      </c>
    </row>
    <row r="775" spans="1:42" ht="16.8" x14ac:dyDescent="0.25">
      <c r="A775" s="273">
        <v>122319</v>
      </c>
      <c r="B775" s="273" t="s">
        <v>847</v>
      </c>
      <c r="C775" s="273" t="s">
        <v>116</v>
      </c>
      <c r="D775" s="273" t="s">
        <v>2321</v>
      </c>
      <c r="E775" s="273"/>
      <c r="F775" s="273"/>
      <c r="G775" s="266"/>
      <c r="H775" s="266"/>
      <c r="I775" t="s">
        <v>474</v>
      </c>
      <c r="O775"/>
      <c r="AI775" t="s">
        <v>1542</v>
      </c>
      <c r="AO775" t="s">
        <v>1539</v>
      </c>
      <c r="AP775">
        <v>0</v>
      </c>
    </row>
    <row r="776" spans="1:42" ht="16.8" x14ac:dyDescent="0.25">
      <c r="A776" s="273">
        <v>122322</v>
      </c>
      <c r="B776" s="273" t="s">
        <v>2942</v>
      </c>
      <c r="C776" s="273" t="s">
        <v>163</v>
      </c>
      <c r="D776" s="273" t="s">
        <v>279</v>
      </c>
      <c r="E776" s="273"/>
      <c r="F776" s="273"/>
      <c r="G776" s="266"/>
      <c r="H776" s="266"/>
      <c r="I776" t="s">
        <v>474</v>
      </c>
      <c r="O776"/>
      <c r="AI776" t="s">
        <v>1542</v>
      </c>
      <c r="AO776" t="s">
        <v>1539</v>
      </c>
      <c r="AP776">
        <v>0</v>
      </c>
    </row>
    <row r="777" spans="1:42" x14ac:dyDescent="0.25">
      <c r="A777">
        <v>122323</v>
      </c>
      <c r="B777" t="s">
        <v>1446</v>
      </c>
      <c r="C777" t="s">
        <v>901</v>
      </c>
      <c r="D777" t="s">
        <v>252</v>
      </c>
      <c r="E777" t="s">
        <v>1234</v>
      </c>
      <c r="F777" s="230">
        <v>35875</v>
      </c>
      <c r="G777" t="s">
        <v>363</v>
      </c>
      <c r="H777" t="s">
        <v>382</v>
      </c>
      <c r="I777" t="s">
        <v>474</v>
      </c>
      <c r="K777" t="s">
        <v>1471</v>
      </c>
      <c r="L777">
        <v>2016</v>
      </c>
      <c r="M777" t="s">
        <v>363</v>
      </c>
      <c r="N777" t="s">
        <v>363</v>
      </c>
      <c r="O777"/>
      <c r="AG777" t="s">
        <v>1543</v>
      </c>
      <c r="AI777" t="s">
        <v>1543</v>
      </c>
      <c r="AM777" t="str">
        <f>IFERROR(VLOOKUP(A778,[1]Sheet2!A$2:C$3613,3,0),"")</f>
        <v/>
      </c>
      <c r="AN777" t="s">
        <v>1539</v>
      </c>
      <c r="AO777" t="s">
        <v>1539</v>
      </c>
      <c r="AP777">
        <v>0</v>
      </c>
    </row>
    <row r="778" spans="1:42" ht="16.8" x14ac:dyDescent="0.25">
      <c r="A778" s="273">
        <v>122325</v>
      </c>
      <c r="B778" s="273" t="s">
        <v>2943</v>
      </c>
      <c r="C778" s="273" t="s">
        <v>2944</v>
      </c>
      <c r="D778" s="273" t="s">
        <v>524</v>
      </c>
      <c r="E778" s="273"/>
      <c r="F778" s="273"/>
      <c r="G778" s="266"/>
      <c r="H778" s="266"/>
      <c r="I778" t="s">
        <v>474</v>
      </c>
      <c r="O778"/>
      <c r="AI778" t="s">
        <v>1542</v>
      </c>
      <c r="AO778" t="s">
        <v>1539</v>
      </c>
      <c r="AP778">
        <v>0</v>
      </c>
    </row>
    <row r="779" spans="1:42" ht="16.8" x14ac:dyDescent="0.25">
      <c r="A779" s="273">
        <v>122326</v>
      </c>
      <c r="B779" s="273" t="s">
        <v>2945</v>
      </c>
      <c r="C779" s="273" t="s">
        <v>63</v>
      </c>
      <c r="D779" s="273" t="s">
        <v>1451</v>
      </c>
      <c r="E779" s="273"/>
      <c r="F779" s="273"/>
      <c r="G779" s="266"/>
      <c r="H779" s="266"/>
      <c r="I779" t="s">
        <v>474</v>
      </c>
      <c r="O779"/>
      <c r="AI779" t="s">
        <v>1542</v>
      </c>
      <c r="AO779" t="s">
        <v>1539</v>
      </c>
      <c r="AP779">
        <v>0</v>
      </c>
    </row>
    <row r="780" spans="1:42" ht="16.8" x14ac:dyDescent="0.25">
      <c r="A780" s="273">
        <v>122329</v>
      </c>
      <c r="B780" s="273" t="s">
        <v>2946</v>
      </c>
      <c r="C780" s="273" t="s">
        <v>127</v>
      </c>
      <c r="D780" s="273" t="s">
        <v>249</v>
      </c>
      <c r="E780" s="273"/>
      <c r="F780" s="273"/>
      <c r="G780" s="266"/>
      <c r="H780" s="266"/>
      <c r="I780" t="s">
        <v>474</v>
      </c>
      <c r="O780"/>
      <c r="AI780" t="s">
        <v>1542</v>
      </c>
      <c r="AO780" t="s">
        <v>1539</v>
      </c>
      <c r="AP780">
        <v>0</v>
      </c>
    </row>
    <row r="781" spans="1:42" ht="16.8" x14ac:dyDescent="0.25">
      <c r="A781" s="273">
        <v>122330</v>
      </c>
      <c r="B781" s="273" t="s">
        <v>2947</v>
      </c>
      <c r="C781" s="273" t="s">
        <v>66</v>
      </c>
      <c r="D781" s="273" t="s">
        <v>259</v>
      </c>
      <c r="E781" s="273"/>
      <c r="F781" s="273"/>
      <c r="G781" s="266"/>
      <c r="H781" s="266"/>
      <c r="I781" t="s">
        <v>474</v>
      </c>
      <c r="O781"/>
      <c r="AI781" t="s">
        <v>1542</v>
      </c>
      <c r="AO781" t="s">
        <v>1539</v>
      </c>
      <c r="AP781">
        <v>0</v>
      </c>
    </row>
    <row r="782" spans="1:42" ht="16.8" x14ac:dyDescent="0.25">
      <c r="A782" s="273">
        <v>122332</v>
      </c>
      <c r="B782" s="273" t="s">
        <v>2948</v>
      </c>
      <c r="C782" s="273" t="s">
        <v>795</v>
      </c>
      <c r="D782" s="273" t="s">
        <v>2949</v>
      </c>
      <c r="E782" s="273"/>
      <c r="F782" s="273"/>
      <c r="G782" s="266"/>
      <c r="H782" s="266"/>
      <c r="I782" t="s">
        <v>474</v>
      </c>
      <c r="O782"/>
      <c r="AI782" t="s">
        <v>1542</v>
      </c>
      <c r="AO782" t="s">
        <v>1539</v>
      </c>
      <c r="AP782">
        <v>0</v>
      </c>
    </row>
    <row r="783" spans="1:42" ht="16.8" x14ac:dyDescent="0.25">
      <c r="A783" s="273">
        <v>122333</v>
      </c>
      <c r="B783" s="273" t="s">
        <v>2950</v>
      </c>
      <c r="C783" s="273" t="s">
        <v>501</v>
      </c>
      <c r="D783" s="273" t="s">
        <v>236</v>
      </c>
      <c r="E783" s="273"/>
      <c r="F783" s="273"/>
      <c r="G783" s="266"/>
      <c r="H783" s="266"/>
      <c r="I783" t="s">
        <v>474</v>
      </c>
      <c r="O783"/>
      <c r="AI783" t="s">
        <v>1542</v>
      </c>
      <c r="AO783" t="s">
        <v>1539</v>
      </c>
      <c r="AP783">
        <v>0</v>
      </c>
    </row>
    <row r="784" spans="1:42" ht="16.8" x14ac:dyDescent="0.25">
      <c r="A784" s="273">
        <v>122335</v>
      </c>
      <c r="B784" s="273" t="s">
        <v>2951</v>
      </c>
      <c r="C784" s="273" t="s">
        <v>457</v>
      </c>
      <c r="D784" s="273" t="s">
        <v>502</v>
      </c>
      <c r="E784" s="273"/>
      <c r="F784" s="273"/>
      <c r="G784" s="266"/>
      <c r="H784" s="266"/>
      <c r="I784" t="s">
        <v>474</v>
      </c>
      <c r="O784"/>
      <c r="AI784" t="s">
        <v>1542</v>
      </c>
      <c r="AO784" t="s">
        <v>1539</v>
      </c>
      <c r="AP784">
        <v>0</v>
      </c>
    </row>
    <row r="785" spans="1:42" ht="16.8" x14ac:dyDescent="0.25">
      <c r="A785" s="273">
        <v>122336</v>
      </c>
      <c r="B785" s="273" t="s">
        <v>2952</v>
      </c>
      <c r="C785" s="273" t="s">
        <v>127</v>
      </c>
      <c r="D785" s="273" t="s">
        <v>710</v>
      </c>
      <c r="E785" s="273"/>
      <c r="F785" s="273"/>
      <c r="G785" s="266"/>
      <c r="H785" s="266"/>
      <c r="I785" t="s">
        <v>474</v>
      </c>
      <c r="O785"/>
      <c r="AI785" t="s">
        <v>1542</v>
      </c>
      <c r="AO785" t="s">
        <v>1539</v>
      </c>
      <c r="AP785">
        <v>0</v>
      </c>
    </row>
    <row r="786" spans="1:42" ht="16.8" x14ac:dyDescent="0.25">
      <c r="A786" s="273">
        <v>122339</v>
      </c>
      <c r="B786" s="273" t="s">
        <v>2953</v>
      </c>
      <c r="C786" s="273" t="s">
        <v>139</v>
      </c>
      <c r="D786" s="273" t="s">
        <v>283</v>
      </c>
      <c r="E786" s="273"/>
      <c r="F786" s="273"/>
      <c r="G786" s="266"/>
      <c r="H786" s="266"/>
      <c r="I786" t="s">
        <v>474</v>
      </c>
      <c r="O786"/>
      <c r="AI786" t="s">
        <v>1542</v>
      </c>
      <c r="AO786" t="s">
        <v>1539</v>
      </c>
      <c r="AP786">
        <v>0</v>
      </c>
    </row>
    <row r="787" spans="1:42" ht="16.8" x14ac:dyDescent="0.25">
      <c r="A787" s="273">
        <v>122340</v>
      </c>
      <c r="B787" s="273" t="s">
        <v>2954</v>
      </c>
      <c r="C787" s="273" t="s">
        <v>177</v>
      </c>
      <c r="D787" s="273" t="s">
        <v>846</v>
      </c>
      <c r="E787" s="273"/>
      <c r="F787" s="273"/>
      <c r="G787" s="266"/>
      <c r="H787" s="266"/>
      <c r="I787" t="s">
        <v>474</v>
      </c>
      <c r="O787"/>
      <c r="AI787" t="s">
        <v>1542</v>
      </c>
      <c r="AO787" t="s">
        <v>1539</v>
      </c>
      <c r="AP787">
        <v>0</v>
      </c>
    </row>
    <row r="788" spans="1:42" ht="16.8" x14ac:dyDescent="0.25">
      <c r="A788" s="273">
        <v>122341</v>
      </c>
      <c r="B788" s="273" t="s">
        <v>2955</v>
      </c>
      <c r="C788" s="273" t="s">
        <v>66</v>
      </c>
      <c r="D788" s="273" t="s">
        <v>337</v>
      </c>
      <c r="E788" s="273"/>
      <c r="F788" s="273"/>
      <c r="G788" s="266"/>
      <c r="H788" s="266"/>
      <c r="I788" t="s">
        <v>474</v>
      </c>
      <c r="O788"/>
      <c r="AI788" t="s">
        <v>1542</v>
      </c>
      <c r="AO788" t="s">
        <v>1539</v>
      </c>
      <c r="AP788">
        <v>0</v>
      </c>
    </row>
    <row r="789" spans="1:42" ht="16.8" x14ac:dyDescent="0.25">
      <c r="A789" s="273">
        <v>122342</v>
      </c>
      <c r="B789" s="273" t="s">
        <v>2956</v>
      </c>
      <c r="C789" s="273" t="s">
        <v>559</v>
      </c>
      <c r="D789" s="273" t="s">
        <v>2957</v>
      </c>
      <c r="E789" s="273"/>
      <c r="F789" s="273"/>
      <c r="G789" s="266"/>
      <c r="H789" s="266"/>
      <c r="I789" t="s">
        <v>474</v>
      </c>
      <c r="O789"/>
      <c r="AI789" t="s">
        <v>1542</v>
      </c>
      <c r="AO789" t="s">
        <v>1539</v>
      </c>
      <c r="AP789">
        <v>0</v>
      </c>
    </row>
    <row r="790" spans="1:42" ht="16.8" x14ac:dyDescent="0.25">
      <c r="A790" s="273">
        <v>122345</v>
      </c>
      <c r="B790" s="273" t="s">
        <v>2958</v>
      </c>
      <c r="C790" s="273" t="s">
        <v>62</v>
      </c>
      <c r="D790" s="273" t="s">
        <v>288</v>
      </c>
      <c r="E790" s="273"/>
      <c r="F790" s="273"/>
      <c r="G790" s="266"/>
      <c r="H790" s="266"/>
      <c r="I790" t="s">
        <v>474</v>
      </c>
      <c r="O790"/>
      <c r="AI790" t="s">
        <v>1542</v>
      </c>
      <c r="AO790" t="s">
        <v>1539</v>
      </c>
      <c r="AP790">
        <v>0</v>
      </c>
    </row>
    <row r="791" spans="1:42" ht="16.8" x14ac:dyDescent="0.25">
      <c r="A791" s="273">
        <v>122350</v>
      </c>
      <c r="B791" s="273" t="s">
        <v>2959</v>
      </c>
      <c r="C791" s="273" t="s">
        <v>451</v>
      </c>
      <c r="D791" s="273" t="s">
        <v>335</v>
      </c>
      <c r="E791" s="273"/>
      <c r="F791" s="273"/>
      <c r="G791" s="266"/>
      <c r="H791" s="266"/>
      <c r="I791" t="s">
        <v>474</v>
      </c>
      <c r="O791"/>
      <c r="AI791" t="s">
        <v>1542</v>
      </c>
      <c r="AO791" t="s">
        <v>1539</v>
      </c>
      <c r="AP791">
        <v>0</v>
      </c>
    </row>
    <row r="792" spans="1:42" ht="16.8" x14ac:dyDescent="0.25">
      <c r="A792" s="273">
        <v>122353</v>
      </c>
      <c r="B792" s="273" t="s">
        <v>3057</v>
      </c>
      <c r="C792" s="273" t="s">
        <v>66</v>
      </c>
      <c r="D792" s="273" t="s">
        <v>301</v>
      </c>
      <c r="E792" s="273"/>
      <c r="F792" s="273"/>
      <c r="G792" s="266"/>
      <c r="H792" s="266"/>
      <c r="I792" t="s">
        <v>474</v>
      </c>
      <c r="O792"/>
      <c r="AI792" t="s">
        <v>1543</v>
      </c>
      <c r="AO792" t="s">
        <v>1539</v>
      </c>
      <c r="AP792">
        <v>0</v>
      </c>
    </row>
    <row r="793" spans="1:42" ht="16.8" x14ac:dyDescent="0.25">
      <c r="A793" s="273">
        <v>122354</v>
      </c>
      <c r="B793" s="273" t="s">
        <v>3129</v>
      </c>
      <c r="C793" s="273" t="s">
        <v>71</v>
      </c>
      <c r="D793" s="273" t="s">
        <v>235</v>
      </c>
      <c r="E793" s="273"/>
      <c r="F793" s="273"/>
      <c r="G793" s="266"/>
      <c r="H793" s="266"/>
      <c r="I793" t="s">
        <v>474</v>
      </c>
      <c r="O793"/>
      <c r="AI793" t="s">
        <v>1547</v>
      </c>
      <c r="AO793" t="s">
        <v>1539</v>
      </c>
      <c r="AP793">
        <v>0</v>
      </c>
    </row>
    <row r="794" spans="1:42" ht="16.8" x14ac:dyDescent="0.25">
      <c r="A794" s="273">
        <v>122355</v>
      </c>
      <c r="B794" s="273" t="s">
        <v>2960</v>
      </c>
      <c r="C794" s="273" t="s">
        <v>116</v>
      </c>
      <c r="D794" s="273" t="s">
        <v>315</v>
      </c>
      <c r="E794" s="273"/>
      <c r="F794" s="273"/>
      <c r="G794" s="266"/>
      <c r="H794" s="266"/>
      <c r="I794" t="s">
        <v>474</v>
      </c>
      <c r="O794"/>
      <c r="AI794" t="s">
        <v>1542</v>
      </c>
      <c r="AO794" t="s">
        <v>1539</v>
      </c>
      <c r="AP794">
        <v>0</v>
      </c>
    </row>
    <row r="795" spans="1:42" ht="16.8" x14ac:dyDescent="0.25">
      <c r="A795" s="273">
        <v>122356</v>
      </c>
      <c r="B795" s="273" t="s">
        <v>2961</v>
      </c>
      <c r="C795" s="273" t="s">
        <v>78</v>
      </c>
      <c r="D795" s="273" t="s">
        <v>2962</v>
      </c>
      <c r="E795" s="273"/>
      <c r="F795" s="273"/>
      <c r="G795" s="266"/>
      <c r="H795" s="266"/>
      <c r="I795" t="s">
        <v>474</v>
      </c>
      <c r="O795"/>
      <c r="AI795" t="s">
        <v>1542</v>
      </c>
      <c r="AO795" t="s">
        <v>1539</v>
      </c>
      <c r="AP795">
        <v>0</v>
      </c>
    </row>
    <row r="796" spans="1:42" ht="16.8" x14ac:dyDescent="0.25">
      <c r="A796" s="273">
        <v>122360</v>
      </c>
      <c r="B796" s="273" t="s">
        <v>2963</v>
      </c>
      <c r="C796" s="273" t="s">
        <v>486</v>
      </c>
      <c r="D796" s="273" t="s">
        <v>284</v>
      </c>
      <c r="E796" s="273"/>
      <c r="F796" s="273"/>
      <c r="G796" s="266"/>
      <c r="H796" s="266"/>
      <c r="I796" t="s">
        <v>474</v>
      </c>
      <c r="O796"/>
      <c r="AI796" t="s">
        <v>1542</v>
      </c>
      <c r="AO796" t="s">
        <v>1539</v>
      </c>
      <c r="AP796">
        <v>0</v>
      </c>
    </row>
    <row r="797" spans="1:42" ht="16.8" x14ac:dyDescent="0.25">
      <c r="A797" s="273">
        <v>122361</v>
      </c>
      <c r="B797" s="273" t="s">
        <v>2964</v>
      </c>
      <c r="C797" s="273" t="s">
        <v>66</v>
      </c>
      <c r="D797" s="273" t="s">
        <v>1314</v>
      </c>
      <c r="E797" s="273"/>
      <c r="F797" s="273"/>
      <c r="G797" s="266"/>
      <c r="H797" s="266"/>
      <c r="I797" t="s">
        <v>474</v>
      </c>
      <c r="O797"/>
      <c r="AI797" t="s">
        <v>1542</v>
      </c>
      <c r="AO797" t="s">
        <v>1539</v>
      </c>
      <c r="AP797">
        <v>0</v>
      </c>
    </row>
    <row r="798" spans="1:42" ht="16.8" x14ac:dyDescent="0.25">
      <c r="A798" s="273">
        <v>122366</v>
      </c>
      <c r="B798" s="273" t="s">
        <v>2965</v>
      </c>
      <c r="C798" s="273" t="s">
        <v>845</v>
      </c>
      <c r="D798" s="273" t="s">
        <v>217</v>
      </c>
      <c r="E798" s="273"/>
      <c r="F798" s="273"/>
      <c r="G798" s="266"/>
      <c r="H798" s="266"/>
      <c r="I798" t="s">
        <v>474</v>
      </c>
      <c r="O798"/>
      <c r="AI798" t="s">
        <v>1542</v>
      </c>
      <c r="AO798" t="s">
        <v>1539</v>
      </c>
      <c r="AP798">
        <v>0</v>
      </c>
    </row>
    <row r="799" spans="1:42" ht="16.8" x14ac:dyDescent="0.25">
      <c r="A799" s="273">
        <v>122367</v>
      </c>
      <c r="B799" s="273" t="s">
        <v>2966</v>
      </c>
      <c r="C799" s="273" t="s">
        <v>105</v>
      </c>
      <c r="D799" s="273" t="s">
        <v>246</v>
      </c>
      <c r="E799" s="273"/>
      <c r="F799" s="273"/>
      <c r="G799" s="266"/>
      <c r="H799" s="266"/>
      <c r="I799" t="s">
        <v>474</v>
      </c>
      <c r="O799"/>
      <c r="AI799" t="s">
        <v>1542</v>
      </c>
      <c r="AO799" t="s">
        <v>1539</v>
      </c>
      <c r="AP799">
        <v>0</v>
      </c>
    </row>
    <row r="800" spans="1:42" x14ac:dyDescent="0.25">
      <c r="A800">
        <v>122372</v>
      </c>
      <c r="B800" t="s">
        <v>1460</v>
      </c>
      <c r="C800" t="s">
        <v>1461</v>
      </c>
      <c r="D800" t="s">
        <v>236</v>
      </c>
      <c r="I800" t="s">
        <v>474</v>
      </c>
      <c r="O800"/>
      <c r="AG800" t="s">
        <v>1543</v>
      </c>
      <c r="AI800" t="s">
        <v>1543</v>
      </c>
      <c r="AN800" t="s">
        <v>1539</v>
      </c>
      <c r="AO800" t="s">
        <v>1539</v>
      </c>
      <c r="AP800">
        <v>0</v>
      </c>
    </row>
    <row r="801" spans="1:42" ht="16.8" x14ac:dyDescent="0.25">
      <c r="A801" s="273">
        <v>122373</v>
      </c>
      <c r="B801" s="273" t="s">
        <v>2967</v>
      </c>
      <c r="C801" s="273" t="s">
        <v>66</v>
      </c>
      <c r="D801" s="273" t="s">
        <v>262</v>
      </c>
      <c r="E801" s="273"/>
      <c r="F801" s="273"/>
      <c r="G801" s="266"/>
      <c r="H801" s="266"/>
      <c r="I801" t="s">
        <v>474</v>
      </c>
      <c r="O801"/>
      <c r="AI801" t="s">
        <v>1542</v>
      </c>
      <c r="AO801" t="s">
        <v>1539</v>
      </c>
      <c r="AP801">
        <v>0</v>
      </c>
    </row>
    <row r="802" spans="1:42" ht="16.8" x14ac:dyDescent="0.25">
      <c r="A802" s="273">
        <v>122374</v>
      </c>
      <c r="B802" s="273" t="s">
        <v>2968</v>
      </c>
      <c r="C802" s="273" t="s">
        <v>62</v>
      </c>
      <c r="D802" s="273" t="s">
        <v>236</v>
      </c>
      <c r="E802" s="273"/>
      <c r="F802" s="273"/>
      <c r="G802" s="266"/>
      <c r="H802" s="266"/>
      <c r="I802" t="s">
        <v>474</v>
      </c>
      <c r="O802"/>
      <c r="AI802" t="s">
        <v>1542</v>
      </c>
      <c r="AO802" t="s">
        <v>1539</v>
      </c>
      <c r="AP802">
        <v>0</v>
      </c>
    </row>
    <row r="803" spans="1:42" ht="16.8" x14ac:dyDescent="0.25">
      <c r="A803" s="273">
        <v>122375</v>
      </c>
      <c r="B803" s="273" t="s">
        <v>2969</v>
      </c>
      <c r="C803" s="273" t="s">
        <v>116</v>
      </c>
      <c r="D803" s="273" t="s">
        <v>217</v>
      </c>
      <c r="E803" s="273"/>
      <c r="F803" s="273"/>
      <c r="G803" s="266"/>
      <c r="H803" s="266"/>
      <c r="I803" t="s">
        <v>474</v>
      </c>
      <c r="O803"/>
      <c r="AI803" t="s">
        <v>1542</v>
      </c>
      <c r="AO803" t="s">
        <v>1539</v>
      </c>
      <c r="AP803">
        <v>0</v>
      </c>
    </row>
    <row r="804" spans="1:42" ht="16.8" x14ac:dyDescent="0.25">
      <c r="A804" s="273">
        <v>122377</v>
      </c>
      <c r="B804" s="273" t="s">
        <v>2970</v>
      </c>
      <c r="C804" s="273" t="s">
        <v>158</v>
      </c>
      <c r="D804" s="273" t="s">
        <v>334</v>
      </c>
      <c r="E804" s="273"/>
      <c r="F804" s="273"/>
      <c r="G804" s="266"/>
      <c r="H804" s="266"/>
      <c r="I804" t="s">
        <v>474</v>
      </c>
      <c r="O804"/>
      <c r="AI804" t="s">
        <v>1542</v>
      </c>
      <c r="AO804" t="s">
        <v>1539</v>
      </c>
      <c r="AP804">
        <v>0</v>
      </c>
    </row>
    <row r="805" spans="1:42" ht="16.8" x14ac:dyDescent="0.25">
      <c r="A805" s="273">
        <v>122381</v>
      </c>
      <c r="B805" s="273" t="s">
        <v>2971</v>
      </c>
      <c r="C805" s="273" t="s">
        <v>716</v>
      </c>
      <c r="D805" s="273" t="s">
        <v>437</v>
      </c>
      <c r="E805" s="273"/>
      <c r="F805" s="273"/>
      <c r="G805" s="266"/>
      <c r="H805" s="266"/>
      <c r="I805" t="s">
        <v>474</v>
      </c>
      <c r="O805"/>
      <c r="AI805" t="s">
        <v>1542</v>
      </c>
      <c r="AO805" t="s">
        <v>1539</v>
      </c>
      <c r="AP805">
        <v>0</v>
      </c>
    </row>
    <row r="806" spans="1:42" ht="16.8" x14ac:dyDescent="0.25">
      <c r="A806" s="273">
        <v>122382</v>
      </c>
      <c r="B806" s="273" t="s">
        <v>2972</v>
      </c>
      <c r="C806" s="273" t="s">
        <v>721</v>
      </c>
      <c r="D806" s="273" t="s">
        <v>275</v>
      </c>
      <c r="E806" s="273"/>
      <c r="F806" s="273"/>
      <c r="G806" s="266"/>
      <c r="H806" s="266"/>
      <c r="I806" t="s">
        <v>474</v>
      </c>
      <c r="O806"/>
      <c r="AI806" t="s">
        <v>1542</v>
      </c>
      <c r="AO806" t="s">
        <v>1539</v>
      </c>
      <c r="AP806">
        <v>0</v>
      </c>
    </row>
    <row r="807" spans="1:42" ht="16.8" x14ac:dyDescent="0.25">
      <c r="A807" s="273">
        <v>122386</v>
      </c>
      <c r="B807" s="273" t="s">
        <v>2973</v>
      </c>
      <c r="C807" s="273" t="s">
        <v>141</v>
      </c>
      <c r="D807" s="273" t="s">
        <v>350</v>
      </c>
      <c r="E807" s="273"/>
      <c r="F807" s="273"/>
      <c r="G807" s="266"/>
      <c r="H807" s="266"/>
      <c r="I807" t="s">
        <v>474</v>
      </c>
      <c r="O807"/>
      <c r="AI807" t="s">
        <v>1542</v>
      </c>
      <c r="AO807" t="s">
        <v>1539</v>
      </c>
      <c r="AP807">
        <v>0</v>
      </c>
    </row>
    <row r="808" spans="1:42" ht="16.8" x14ac:dyDescent="0.25">
      <c r="A808" s="273">
        <v>122389</v>
      </c>
      <c r="B808" s="273" t="s">
        <v>2974</v>
      </c>
      <c r="C808" s="273" t="s">
        <v>128</v>
      </c>
      <c r="D808" s="273" t="s">
        <v>2555</v>
      </c>
      <c r="E808" s="273"/>
      <c r="F808" s="273"/>
      <c r="G808" s="266"/>
      <c r="H808" s="266"/>
      <c r="I808" t="s">
        <v>474</v>
      </c>
      <c r="O808"/>
      <c r="AI808" t="s">
        <v>1542</v>
      </c>
      <c r="AO808" t="s">
        <v>1539</v>
      </c>
      <c r="AP808">
        <v>0</v>
      </c>
    </row>
    <row r="809" spans="1:42" ht="16.8" x14ac:dyDescent="0.25">
      <c r="A809" s="273">
        <v>122392</v>
      </c>
      <c r="B809" s="273" t="s">
        <v>2975</v>
      </c>
      <c r="C809" s="273" t="s">
        <v>64</v>
      </c>
      <c r="D809" s="273" t="s">
        <v>281</v>
      </c>
      <c r="E809" s="273"/>
      <c r="F809" s="273"/>
      <c r="G809" s="266"/>
      <c r="H809" s="266"/>
      <c r="I809" t="s">
        <v>474</v>
      </c>
      <c r="O809"/>
      <c r="AI809" t="s">
        <v>1542</v>
      </c>
      <c r="AO809" t="s">
        <v>1539</v>
      </c>
      <c r="AP809">
        <v>0</v>
      </c>
    </row>
    <row r="810" spans="1:42" ht="16.8" x14ac:dyDescent="0.25">
      <c r="A810" s="273">
        <v>122394</v>
      </c>
      <c r="B810" s="273" t="s">
        <v>2976</v>
      </c>
      <c r="C810" s="273" t="s">
        <v>531</v>
      </c>
      <c r="D810" s="273" t="s">
        <v>283</v>
      </c>
      <c r="E810" s="273"/>
      <c r="F810" s="273"/>
      <c r="G810" s="266"/>
      <c r="H810" s="266"/>
      <c r="I810" t="s">
        <v>474</v>
      </c>
      <c r="O810"/>
      <c r="AI810" t="s">
        <v>1542</v>
      </c>
      <c r="AO810" t="s">
        <v>1539</v>
      </c>
      <c r="AP810">
        <v>0</v>
      </c>
    </row>
    <row r="811" spans="1:42" ht="16.8" x14ac:dyDescent="0.25">
      <c r="A811" s="273">
        <v>122399</v>
      </c>
      <c r="B811" s="273" t="s">
        <v>2977</v>
      </c>
      <c r="C811" s="273" t="s">
        <v>185</v>
      </c>
      <c r="D811" s="273" t="s">
        <v>228</v>
      </c>
      <c r="E811" s="273"/>
      <c r="F811" s="273"/>
      <c r="G811" s="266"/>
      <c r="H811" s="266"/>
      <c r="I811" t="s">
        <v>474</v>
      </c>
      <c r="O811"/>
      <c r="AI811" t="s">
        <v>1542</v>
      </c>
      <c r="AO811" t="s">
        <v>1539</v>
      </c>
      <c r="AP811">
        <v>0</v>
      </c>
    </row>
    <row r="812" spans="1:42" ht="16.8" x14ac:dyDescent="0.25">
      <c r="A812" s="273">
        <v>122400</v>
      </c>
      <c r="B812" s="273" t="s">
        <v>2978</v>
      </c>
      <c r="C812" s="273" t="s">
        <v>504</v>
      </c>
      <c r="D812" s="273" t="s">
        <v>252</v>
      </c>
      <c r="E812" s="273"/>
      <c r="F812" s="273"/>
      <c r="G812" s="266"/>
      <c r="H812" s="266"/>
      <c r="I812" t="s">
        <v>474</v>
      </c>
      <c r="O812"/>
      <c r="AI812" t="s">
        <v>1542</v>
      </c>
      <c r="AO812" t="s">
        <v>1539</v>
      </c>
      <c r="AP812">
        <v>0</v>
      </c>
    </row>
    <row r="813" spans="1:42" ht="16.8" x14ac:dyDescent="0.25">
      <c r="A813" s="273">
        <v>122402</v>
      </c>
      <c r="B813" s="273" t="s">
        <v>2979</v>
      </c>
      <c r="C813" s="273" t="s">
        <v>94</v>
      </c>
      <c r="D813" s="273" t="s">
        <v>529</v>
      </c>
      <c r="E813" s="273"/>
      <c r="F813" s="273"/>
      <c r="G813" s="266"/>
      <c r="H813" s="266"/>
      <c r="I813" t="s">
        <v>474</v>
      </c>
      <c r="O813"/>
      <c r="AI813" t="s">
        <v>1542</v>
      </c>
      <c r="AO813" t="s">
        <v>1539</v>
      </c>
      <c r="AP813">
        <v>0</v>
      </c>
    </row>
    <row r="814" spans="1:42" ht="16.8" x14ac:dyDescent="0.25">
      <c r="A814" s="273">
        <v>122403</v>
      </c>
      <c r="B814" s="273" t="s">
        <v>2980</v>
      </c>
      <c r="C814" s="273" t="s">
        <v>69</v>
      </c>
      <c r="D814" s="273" t="s">
        <v>244</v>
      </c>
      <c r="E814" s="273"/>
      <c r="F814" s="273"/>
      <c r="G814" s="266"/>
      <c r="H814" s="266"/>
      <c r="I814" t="s">
        <v>474</v>
      </c>
      <c r="O814"/>
      <c r="AI814" t="s">
        <v>1542</v>
      </c>
      <c r="AO814" t="s">
        <v>1539</v>
      </c>
      <c r="AP814">
        <v>0</v>
      </c>
    </row>
    <row r="815" spans="1:42" ht="16.8" x14ac:dyDescent="0.25">
      <c r="A815" s="273">
        <v>122404</v>
      </c>
      <c r="B815" s="273" t="s">
        <v>2981</v>
      </c>
      <c r="C815" s="273" t="s">
        <v>844</v>
      </c>
      <c r="D815" s="273" t="s">
        <v>2982</v>
      </c>
      <c r="E815" s="273"/>
      <c r="F815" s="273"/>
      <c r="G815" s="266"/>
      <c r="H815" s="266"/>
      <c r="I815" t="s">
        <v>474</v>
      </c>
      <c r="O815"/>
      <c r="AI815" t="s">
        <v>1542</v>
      </c>
      <c r="AO815" t="s">
        <v>1539</v>
      </c>
      <c r="AP815">
        <v>0</v>
      </c>
    </row>
    <row r="816" spans="1:42" ht="16.8" x14ac:dyDescent="0.25">
      <c r="A816" s="273">
        <v>122405</v>
      </c>
      <c r="B816" s="273" t="s">
        <v>2983</v>
      </c>
      <c r="C816" s="273" t="s">
        <v>105</v>
      </c>
      <c r="D816" s="273" t="s">
        <v>437</v>
      </c>
      <c r="E816" s="273"/>
      <c r="F816" s="273"/>
      <c r="G816" s="266"/>
      <c r="H816" s="266"/>
      <c r="I816" t="s">
        <v>474</v>
      </c>
      <c r="O816"/>
      <c r="AI816" t="s">
        <v>1542</v>
      </c>
      <c r="AO816" t="s">
        <v>1539</v>
      </c>
      <c r="AP816">
        <v>0</v>
      </c>
    </row>
    <row r="817" spans="1:42" ht="16.8" x14ac:dyDescent="0.25">
      <c r="A817" s="273">
        <v>122406</v>
      </c>
      <c r="B817" s="273" t="s">
        <v>3130</v>
      </c>
      <c r="C817" s="273" t="s">
        <v>70</v>
      </c>
      <c r="D817" s="273" t="s">
        <v>249</v>
      </c>
      <c r="E817" s="273"/>
      <c r="F817" s="273"/>
      <c r="G817" s="266"/>
      <c r="H817" s="266"/>
      <c r="I817" t="s">
        <v>474</v>
      </c>
      <c r="O817"/>
      <c r="AI817" t="s">
        <v>1547</v>
      </c>
      <c r="AO817" t="s">
        <v>1539</v>
      </c>
      <c r="AP817">
        <v>0</v>
      </c>
    </row>
    <row r="818" spans="1:42" ht="16.8" x14ac:dyDescent="0.25">
      <c r="A818" s="273">
        <v>122407</v>
      </c>
      <c r="B818" s="273" t="s">
        <v>3131</v>
      </c>
      <c r="C818" s="273" t="s">
        <v>79</v>
      </c>
      <c r="D818" s="273" t="s">
        <v>262</v>
      </c>
      <c r="E818" s="273"/>
      <c r="F818" s="273"/>
      <c r="G818" s="266"/>
      <c r="H818" s="266"/>
      <c r="I818" t="s">
        <v>474</v>
      </c>
      <c r="O818"/>
      <c r="AI818" t="s">
        <v>1547</v>
      </c>
      <c r="AO818" t="s">
        <v>1539</v>
      </c>
      <c r="AP818">
        <v>0</v>
      </c>
    </row>
    <row r="819" spans="1:42" ht="16.8" x14ac:dyDescent="0.25">
      <c r="A819" s="273">
        <v>122409</v>
      </c>
      <c r="B819" s="273" t="s">
        <v>2984</v>
      </c>
      <c r="C819" s="273" t="s">
        <v>116</v>
      </c>
      <c r="D819" s="273" t="s">
        <v>2985</v>
      </c>
      <c r="E819" s="273"/>
      <c r="F819" s="273"/>
      <c r="G819" s="266"/>
      <c r="H819" s="266"/>
      <c r="I819" t="s">
        <v>474</v>
      </c>
      <c r="O819"/>
      <c r="AI819" t="s">
        <v>1542</v>
      </c>
      <c r="AO819" t="s">
        <v>1539</v>
      </c>
      <c r="AP819">
        <v>0</v>
      </c>
    </row>
    <row r="820" spans="1:42" ht="16.8" x14ac:dyDescent="0.25">
      <c r="A820" s="273">
        <v>122411</v>
      </c>
      <c r="B820" s="273" t="s">
        <v>2986</v>
      </c>
      <c r="C820" s="273" t="s">
        <v>154</v>
      </c>
      <c r="D820" s="273" t="s">
        <v>2987</v>
      </c>
      <c r="E820" s="273"/>
      <c r="F820" s="273"/>
      <c r="G820" s="266"/>
      <c r="H820" s="266"/>
      <c r="I820" t="s">
        <v>474</v>
      </c>
      <c r="O820"/>
      <c r="AI820" t="s">
        <v>1542</v>
      </c>
      <c r="AO820" t="s">
        <v>1539</v>
      </c>
      <c r="AP820">
        <v>0</v>
      </c>
    </row>
    <row r="821" spans="1:42" ht="16.8" x14ac:dyDescent="0.25">
      <c r="A821" s="273">
        <v>122413</v>
      </c>
      <c r="B821" s="273" t="s">
        <v>2988</v>
      </c>
      <c r="C821" s="273" t="s">
        <v>101</v>
      </c>
      <c r="D821" s="273" t="s">
        <v>229</v>
      </c>
      <c r="E821" s="273"/>
      <c r="F821" s="273"/>
      <c r="G821" s="266"/>
      <c r="H821" s="266"/>
      <c r="I821" t="s">
        <v>474</v>
      </c>
      <c r="O821"/>
      <c r="AI821" t="s">
        <v>1542</v>
      </c>
      <c r="AO821" t="s">
        <v>1539</v>
      </c>
      <c r="AP821">
        <v>0</v>
      </c>
    </row>
    <row r="822" spans="1:42" ht="16.8" x14ac:dyDescent="0.25">
      <c r="A822" s="273">
        <v>122414</v>
      </c>
      <c r="B822" s="273" t="s">
        <v>2989</v>
      </c>
      <c r="C822" s="273" t="s">
        <v>66</v>
      </c>
      <c r="D822" s="273" t="s">
        <v>297</v>
      </c>
      <c r="E822" s="273"/>
      <c r="F822" s="273"/>
      <c r="G822" s="266"/>
      <c r="H822" s="266"/>
      <c r="I822" t="s">
        <v>474</v>
      </c>
      <c r="O822"/>
      <c r="AI822" t="s">
        <v>1542</v>
      </c>
      <c r="AO822" t="s">
        <v>1539</v>
      </c>
      <c r="AP822">
        <v>0</v>
      </c>
    </row>
    <row r="823" spans="1:42" ht="16.8" x14ac:dyDescent="0.25">
      <c r="A823" s="273">
        <v>122420</v>
      </c>
      <c r="B823" s="273" t="s">
        <v>2990</v>
      </c>
      <c r="C823" s="273" t="s">
        <v>2991</v>
      </c>
      <c r="D823" s="273" t="s">
        <v>290</v>
      </c>
      <c r="E823" s="273"/>
      <c r="F823" s="273"/>
      <c r="G823" s="266"/>
      <c r="H823" s="266"/>
      <c r="I823" t="s">
        <v>474</v>
      </c>
      <c r="O823"/>
      <c r="AI823" t="s">
        <v>1542</v>
      </c>
      <c r="AO823" t="s">
        <v>1539</v>
      </c>
      <c r="AP823">
        <v>0</v>
      </c>
    </row>
    <row r="824" spans="1:42" ht="16.8" x14ac:dyDescent="0.25">
      <c r="A824" s="273">
        <v>122422</v>
      </c>
      <c r="B824" s="273" t="s">
        <v>2992</v>
      </c>
      <c r="C824" s="273" t="s">
        <v>90</v>
      </c>
      <c r="D824" s="273" t="s">
        <v>2993</v>
      </c>
      <c r="E824" s="273"/>
      <c r="F824" s="273"/>
      <c r="G824" s="266"/>
      <c r="H824" s="266"/>
      <c r="I824" t="s">
        <v>474</v>
      </c>
      <c r="O824"/>
      <c r="AI824" t="s">
        <v>1542</v>
      </c>
      <c r="AO824" t="s">
        <v>1539</v>
      </c>
      <c r="AP824">
        <v>0</v>
      </c>
    </row>
    <row r="825" spans="1:42" ht="16.8" x14ac:dyDescent="0.25">
      <c r="A825" s="273">
        <v>122423</v>
      </c>
      <c r="B825" s="273" t="s">
        <v>2994</v>
      </c>
      <c r="C825" s="273" t="s">
        <v>66</v>
      </c>
      <c r="D825" s="273" t="s">
        <v>450</v>
      </c>
      <c r="E825" s="273"/>
      <c r="F825" s="273"/>
      <c r="G825" s="266"/>
      <c r="H825" s="266"/>
      <c r="I825" t="s">
        <v>474</v>
      </c>
      <c r="O825"/>
      <c r="AI825" t="s">
        <v>1542</v>
      </c>
      <c r="AO825" t="s">
        <v>1539</v>
      </c>
      <c r="AP825">
        <v>0</v>
      </c>
    </row>
    <row r="826" spans="1:42" ht="16.8" x14ac:dyDescent="0.25">
      <c r="A826" s="273">
        <v>122424</v>
      </c>
      <c r="B826" s="273" t="s">
        <v>2995</v>
      </c>
      <c r="C826" s="273" t="s">
        <v>105</v>
      </c>
      <c r="D826" s="273" t="s">
        <v>843</v>
      </c>
      <c r="E826" s="273"/>
      <c r="F826" s="273"/>
      <c r="G826" s="266"/>
      <c r="H826" s="266"/>
      <c r="I826" t="s">
        <v>474</v>
      </c>
      <c r="O826"/>
      <c r="AI826" t="s">
        <v>1542</v>
      </c>
      <c r="AO826" t="s">
        <v>1539</v>
      </c>
      <c r="AP826">
        <v>0</v>
      </c>
    </row>
    <row r="827" spans="1:42" ht="16.8" x14ac:dyDescent="0.25">
      <c r="A827" s="273">
        <v>122425</v>
      </c>
      <c r="B827" s="273" t="s">
        <v>2996</v>
      </c>
      <c r="C827" s="273" t="s">
        <v>142</v>
      </c>
      <c r="D827" s="273" t="s">
        <v>744</v>
      </c>
      <c r="E827" s="273"/>
      <c r="F827" s="273"/>
      <c r="G827" s="266"/>
      <c r="H827" s="266"/>
      <c r="I827" t="s">
        <v>474</v>
      </c>
      <c r="O827"/>
      <c r="AI827" t="s">
        <v>1542</v>
      </c>
      <c r="AO827" t="s">
        <v>1539</v>
      </c>
      <c r="AP827">
        <v>0</v>
      </c>
    </row>
    <row r="828" spans="1:42" ht="16.8" x14ac:dyDescent="0.25">
      <c r="A828" s="273">
        <v>122428</v>
      </c>
      <c r="B828" s="273" t="s">
        <v>2997</v>
      </c>
      <c r="C828" s="273" t="s">
        <v>743</v>
      </c>
      <c r="D828" s="273" t="s">
        <v>2998</v>
      </c>
      <c r="E828" s="273"/>
      <c r="F828" s="273"/>
      <c r="G828" s="266"/>
      <c r="H828" s="266"/>
      <c r="I828" t="s">
        <v>474</v>
      </c>
      <c r="O828"/>
      <c r="AI828" t="s">
        <v>1542</v>
      </c>
      <c r="AO828" t="s">
        <v>1539</v>
      </c>
      <c r="AP828">
        <v>0</v>
      </c>
    </row>
    <row r="829" spans="1:42" ht="16.8" x14ac:dyDescent="0.25">
      <c r="A829" s="273">
        <v>122430</v>
      </c>
      <c r="B829" s="273" t="s">
        <v>2999</v>
      </c>
      <c r="C829" s="273" t="s">
        <v>766</v>
      </c>
      <c r="D829" s="273" t="s">
        <v>271</v>
      </c>
      <c r="E829" s="273"/>
      <c r="F829" s="273"/>
      <c r="G829" s="266"/>
      <c r="H829" s="266"/>
      <c r="I829" t="s">
        <v>474</v>
      </c>
      <c r="O829"/>
      <c r="AI829" t="s">
        <v>1542</v>
      </c>
      <c r="AO829" t="s">
        <v>1539</v>
      </c>
      <c r="AP829">
        <v>0</v>
      </c>
    </row>
    <row r="830" spans="1:42" ht="16.8" x14ac:dyDescent="0.25">
      <c r="A830" s="273">
        <v>122435</v>
      </c>
      <c r="B830" s="273" t="s">
        <v>3000</v>
      </c>
      <c r="C830" s="273" t="s">
        <v>718</v>
      </c>
      <c r="D830" s="273" t="s">
        <v>252</v>
      </c>
      <c r="E830" s="273"/>
      <c r="F830" s="273"/>
      <c r="G830" s="266"/>
      <c r="H830" s="266"/>
      <c r="I830" t="s">
        <v>474</v>
      </c>
      <c r="O830"/>
      <c r="AI830" t="s">
        <v>1542</v>
      </c>
      <c r="AO830" t="s">
        <v>1539</v>
      </c>
      <c r="AP830">
        <v>0</v>
      </c>
    </row>
    <row r="831" spans="1:42" ht="16.8" x14ac:dyDescent="0.25">
      <c r="A831" s="273">
        <v>122450</v>
      </c>
      <c r="B831" s="273" t="s">
        <v>3058</v>
      </c>
      <c r="C831" s="273" t="s">
        <v>182</v>
      </c>
      <c r="D831" s="273" t="s">
        <v>589</v>
      </c>
      <c r="E831" s="273"/>
      <c r="F831" s="273"/>
      <c r="G831" s="266"/>
      <c r="H831" s="266"/>
      <c r="I831" t="s">
        <v>474</v>
      </c>
      <c r="O831"/>
      <c r="AI831" t="s">
        <v>1543</v>
      </c>
      <c r="AO831" t="s">
        <v>1539</v>
      </c>
      <c r="AP831">
        <v>0</v>
      </c>
    </row>
    <row r="832" spans="1:42" ht="16.8" x14ac:dyDescent="0.25">
      <c r="A832" s="273">
        <v>122451</v>
      </c>
      <c r="B832" s="273" t="s">
        <v>3132</v>
      </c>
      <c r="C832" s="273" t="s">
        <v>787</v>
      </c>
      <c r="D832" s="273" t="s">
        <v>3133</v>
      </c>
      <c r="E832" s="273"/>
      <c r="F832" s="273"/>
      <c r="G832" s="266"/>
      <c r="H832" s="266"/>
      <c r="I832" t="s">
        <v>474</v>
      </c>
      <c r="O832"/>
      <c r="AI832" t="s">
        <v>1547</v>
      </c>
      <c r="AO832" t="s">
        <v>1539</v>
      </c>
      <c r="AP832">
        <v>0</v>
      </c>
    </row>
    <row r="833" spans="1:42" ht="16.8" x14ac:dyDescent="0.3">
      <c r="A833" s="273">
        <v>122452</v>
      </c>
      <c r="B833" s="273" t="s">
        <v>1976</v>
      </c>
      <c r="C833" s="273" t="s">
        <v>523</v>
      </c>
      <c r="D833" s="273" t="s">
        <v>1120</v>
      </c>
      <c r="E833" s="273"/>
      <c r="F833" s="273"/>
      <c r="G833" s="266"/>
      <c r="H833" s="266"/>
      <c r="I833" t="s">
        <v>474</v>
      </c>
      <c r="J833" s="279"/>
      <c r="K833" s="280"/>
      <c r="L833" s="279"/>
      <c r="N833" s="284"/>
      <c r="O833"/>
      <c r="AC833" s="279"/>
      <c r="AI833" t="s">
        <v>1546</v>
      </c>
      <c r="AO833" t="s">
        <v>1539</v>
      </c>
      <c r="AP833">
        <v>0</v>
      </c>
    </row>
    <row r="834" spans="1:42" ht="16.8" x14ac:dyDescent="0.25">
      <c r="A834" s="273">
        <v>122456</v>
      </c>
      <c r="B834" s="273" t="s">
        <v>3134</v>
      </c>
      <c r="C834" s="273" t="s">
        <v>96</v>
      </c>
      <c r="D834" s="273" t="s">
        <v>764</v>
      </c>
      <c r="E834" s="273"/>
      <c r="F834" s="273"/>
      <c r="G834" s="266"/>
      <c r="H834" s="266"/>
      <c r="I834" t="s">
        <v>474</v>
      </c>
      <c r="O834"/>
      <c r="AI834" t="s">
        <v>1547</v>
      </c>
      <c r="AO834" t="s">
        <v>1539</v>
      </c>
      <c r="AP834">
        <v>0</v>
      </c>
    </row>
    <row r="835" spans="1:42" ht="16.8" x14ac:dyDescent="0.3">
      <c r="A835" s="273">
        <v>122459</v>
      </c>
      <c r="B835" s="273" t="s">
        <v>1977</v>
      </c>
      <c r="C835" s="273" t="s">
        <v>1978</v>
      </c>
      <c r="D835" s="273" t="s">
        <v>253</v>
      </c>
      <c r="E835" s="273"/>
      <c r="F835" s="273"/>
      <c r="G835" s="266"/>
      <c r="H835" s="266"/>
      <c r="I835" t="s">
        <v>474</v>
      </c>
      <c r="J835" s="279"/>
      <c r="K835" s="280"/>
      <c r="L835" s="279"/>
      <c r="N835" s="284"/>
      <c r="O835"/>
      <c r="AC835" s="279"/>
      <c r="AI835" t="s">
        <v>1546</v>
      </c>
      <c r="AO835" t="s">
        <v>1539</v>
      </c>
      <c r="AP835">
        <v>0</v>
      </c>
    </row>
    <row r="836" spans="1:42" ht="16.8" x14ac:dyDescent="0.3">
      <c r="A836" s="273">
        <v>122461</v>
      </c>
      <c r="B836" s="273" t="s">
        <v>1979</v>
      </c>
      <c r="C836" s="273" t="s">
        <v>89</v>
      </c>
      <c r="D836" s="273" t="s">
        <v>255</v>
      </c>
      <c r="E836" s="273"/>
      <c r="F836" s="273"/>
      <c r="G836" s="266"/>
      <c r="H836" s="266"/>
      <c r="I836" t="s">
        <v>474</v>
      </c>
      <c r="J836" s="279"/>
      <c r="K836" s="280"/>
      <c r="L836" s="279"/>
      <c r="N836" s="284"/>
      <c r="O836"/>
      <c r="AC836" s="279"/>
      <c r="AI836" t="s">
        <v>1546</v>
      </c>
      <c r="AO836" t="s">
        <v>1539</v>
      </c>
      <c r="AP836">
        <v>0</v>
      </c>
    </row>
    <row r="837" spans="1:42" ht="16.8" x14ac:dyDescent="0.25">
      <c r="A837" s="266">
        <v>122464</v>
      </c>
      <c r="B837" s="266" t="s">
        <v>1948</v>
      </c>
      <c r="C837" s="266" t="s">
        <v>60</v>
      </c>
      <c r="D837" s="266" t="s">
        <v>274</v>
      </c>
      <c r="E837" s="266"/>
      <c r="F837" s="273"/>
      <c r="G837" s="266"/>
      <c r="H837" s="266"/>
      <c r="I837" t="s">
        <v>4246</v>
      </c>
      <c r="O837"/>
      <c r="AI837" t="s">
        <v>4246</v>
      </c>
      <c r="AO837" t="s">
        <v>1539</v>
      </c>
      <c r="AP837" t="s">
        <v>4243</v>
      </c>
    </row>
    <row r="838" spans="1:42" ht="16.8" x14ac:dyDescent="0.3">
      <c r="A838" s="273">
        <v>122467</v>
      </c>
      <c r="B838" s="273" t="s">
        <v>1980</v>
      </c>
      <c r="C838" s="273" t="s">
        <v>790</v>
      </c>
      <c r="D838" s="273" t="s">
        <v>297</v>
      </c>
      <c r="E838" s="273"/>
      <c r="F838" s="273"/>
      <c r="G838" s="266"/>
      <c r="H838" s="266"/>
      <c r="I838" t="s">
        <v>474</v>
      </c>
      <c r="J838" s="279"/>
      <c r="K838" s="280"/>
      <c r="L838" s="279"/>
      <c r="N838" s="284"/>
      <c r="O838"/>
      <c r="AC838" s="279"/>
      <c r="AI838" t="s">
        <v>1546</v>
      </c>
      <c r="AO838" t="s">
        <v>1539</v>
      </c>
      <c r="AP838">
        <v>0</v>
      </c>
    </row>
    <row r="839" spans="1:42" ht="16.8" x14ac:dyDescent="0.25">
      <c r="A839" s="273">
        <v>122468</v>
      </c>
      <c r="B839" s="273" t="s">
        <v>3215</v>
      </c>
      <c r="C839" s="273" t="s">
        <v>3216</v>
      </c>
      <c r="D839" s="273" t="s">
        <v>3217</v>
      </c>
      <c r="E839" s="273"/>
      <c r="F839" s="273"/>
      <c r="G839" s="266"/>
      <c r="H839" s="266"/>
      <c r="I839" t="s">
        <v>474</v>
      </c>
      <c r="O839"/>
      <c r="AI839" t="s">
        <v>1544</v>
      </c>
      <c r="AO839" t="s">
        <v>1539</v>
      </c>
      <c r="AP839">
        <v>0</v>
      </c>
    </row>
    <row r="840" spans="1:42" x14ac:dyDescent="0.25">
      <c r="A840">
        <v>122469</v>
      </c>
      <c r="B840" t="s">
        <v>1146</v>
      </c>
      <c r="C840" t="s">
        <v>1147</v>
      </c>
      <c r="D840" t="s">
        <v>219</v>
      </c>
      <c r="I840" t="s">
        <v>474</v>
      </c>
      <c r="O840"/>
      <c r="AE840" t="str">
        <f>IFERROR(VLOOKUP(#REF!,[1]Sheet2!#REF!,2,0),"")</f>
        <v/>
      </c>
      <c r="AG840" t="s">
        <v>1777</v>
      </c>
      <c r="AI840" t="s">
        <v>1777</v>
      </c>
      <c r="AL840" t="str">
        <f>IFERROR(VLOOKUP(A840,[1]Sheet2!A$2:C$3613,2,0),"")</f>
        <v>م</v>
      </c>
      <c r="AM840" t="str">
        <f>IFERROR(VLOOKUP(A841,[1]Sheet2!A$2:C$3613,3,0),"")</f>
        <v/>
      </c>
      <c r="AN840" t="s">
        <v>1539</v>
      </c>
      <c r="AO840" t="s">
        <v>1539</v>
      </c>
      <c r="AP840">
        <v>0</v>
      </c>
    </row>
    <row r="841" spans="1:42" ht="16.8" x14ac:dyDescent="0.25">
      <c r="A841" s="273">
        <v>122471</v>
      </c>
      <c r="B841" s="273" t="s">
        <v>3218</v>
      </c>
      <c r="C841" s="273" t="s">
        <v>105</v>
      </c>
      <c r="D841" s="273" t="s">
        <v>311</v>
      </c>
      <c r="E841" s="273"/>
      <c r="F841" s="273"/>
      <c r="G841" s="266"/>
      <c r="H841" s="266"/>
      <c r="I841" t="s">
        <v>474</v>
      </c>
      <c r="O841"/>
      <c r="AI841" t="s">
        <v>1544</v>
      </c>
      <c r="AO841" t="s">
        <v>1539</v>
      </c>
      <c r="AP841">
        <v>0</v>
      </c>
    </row>
    <row r="842" spans="1:42" ht="16.8" x14ac:dyDescent="0.25">
      <c r="A842" s="273">
        <v>122474</v>
      </c>
      <c r="B842" s="273" t="s">
        <v>3219</v>
      </c>
      <c r="C842" s="273" t="s">
        <v>70</v>
      </c>
      <c r="D842" s="273" t="s">
        <v>3220</v>
      </c>
      <c r="E842" s="273"/>
      <c r="F842" s="273"/>
      <c r="G842" s="266"/>
      <c r="H842" s="266"/>
      <c r="I842" t="s">
        <v>474</v>
      </c>
      <c r="O842"/>
      <c r="AI842" t="s">
        <v>1544</v>
      </c>
      <c r="AO842" t="s">
        <v>1539</v>
      </c>
      <c r="AP842">
        <v>0</v>
      </c>
    </row>
    <row r="843" spans="1:42" ht="16.8" x14ac:dyDescent="0.3">
      <c r="A843" s="273">
        <v>122475</v>
      </c>
      <c r="B843" s="273" t="s">
        <v>1981</v>
      </c>
      <c r="C843" s="273" t="s">
        <v>63</v>
      </c>
      <c r="D843" s="273" t="s">
        <v>313</v>
      </c>
      <c r="E843" s="273"/>
      <c r="F843" s="273"/>
      <c r="G843" s="266"/>
      <c r="H843" s="266"/>
      <c r="I843" t="s">
        <v>474</v>
      </c>
      <c r="J843" s="279"/>
      <c r="K843" s="280"/>
      <c r="L843" s="279"/>
      <c r="N843" s="284"/>
      <c r="O843"/>
      <c r="AC843" s="279"/>
      <c r="AI843" t="s">
        <v>1546</v>
      </c>
      <c r="AO843" t="s">
        <v>1539</v>
      </c>
      <c r="AP843">
        <v>0</v>
      </c>
    </row>
    <row r="844" spans="1:42" ht="16.8" x14ac:dyDescent="0.3">
      <c r="A844" s="273">
        <v>122477</v>
      </c>
      <c r="B844" s="273" t="s">
        <v>1982</v>
      </c>
      <c r="C844" s="273" t="s">
        <v>66</v>
      </c>
      <c r="D844" s="273" t="s">
        <v>217</v>
      </c>
      <c r="E844" s="273"/>
      <c r="F844" s="273"/>
      <c r="G844" s="266"/>
      <c r="H844" s="266"/>
      <c r="I844" t="s">
        <v>474</v>
      </c>
      <c r="J844" s="279"/>
      <c r="K844" s="280"/>
      <c r="L844" s="279"/>
      <c r="N844" s="284"/>
      <c r="O844"/>
      <c r="AC844" s="279"/>
      <c r="AI844" t="s">
        <v>1546</v>
      </c>
      <c r="AO844" t="s">
        <v>1539</v>
      </c>
      <c r="AP844">
        <v>0</v>
      </c>
    </row>
    <row r="845" spans="1:42" ht="16.8" x14ac:dyDescent="0.3">
      <c r="A845" s="273">
        <v>122478</v>
      </c>
      <c r="B845" s="273" t="s">
        <v>1983</v>
      </c>
      <c r="C845" s="273" t="s">
        <v>125</v>
      </c>
      <c r="D845" s="273" t="s">
        <v>223</v>
      </c>
      <c r="E845" s="273"/>
      <c r="F845" s="273"/>
      <c r="G845" s="266"/>
      <c r="H845" s="266"/>
      <c r="I845" t="s">
        <v>474</v>
      </c>
      <c r="J845" s="279"/>
      <c r="K845" s="280"/>
      <c r="L845" s="279"/>
      <c r="N845" s="284"/>
      <c r="O845"/>
      <c r="AC845" s="279"/>
      <c r="AI845" t="s">
        <v>1546</v>
      </c>
      <c r="AO845" t="s">
        <v>1539</v>
      </c>
      <c r="AP845">
        <v>0</v>
      </c>
    </row>
    <row r="846" spans="1:42" ht="16.8" x14ac:dyDescent="0.25">
      <c r="A846" s="273">
        <v>122480</v>
      </c>
      <c r="B846" s="273" t="s">
        <v>3034</v>
      </c>
      <c r="C846" s="273" t="s">
        <v>71</v>
      </c>
      <c r="D846" s="273" t="s">
        <v>245</v>
      </c>
      <c r="E846" s="273"/>
      <c r="F846" s="273"/>
      <c r="G846" s="266"/>
      <c r="H846" s="266"/>
      <c r="I846" t="s">
        <v>474</v>
      </c>
      <c r="O846"/>
      <c r="AI846" t="s">
        <v>1547</v>
      </c>
      <c r="AO846" t="s">
        <v>1539</v>
      </c>
      <c r="AP846">
        <v>0</v>
      </c>
    </row>
    <row r="847" spans="1:42" ht="16.8" x14ac:dyDescent="0.3">
      <c r="A847" s="273">
        <v>122481</v>
      </c>
      <c r="B847" s="273" t="s">
        <v>1984</v>
      </c>
      <c r="C847" s="273" t="s">
        <v>791</v>
      </c>
      <c r="D847" s="273" t="s">
        <v>1985</v>
      </c>
      <c r="E847" s="273"/>
      <c r="F847" s="273"/>
      <c r="G847" s="266"/>
      <c r="H847" s="266"/>
      <c r="I847" t="s">
        <v>474</v>
      </c>
      <c r="J847" s="279"/>
      <c r="K847" s="280"/>
      <c r="L847" s="279"/>
      <c r="N847" s="284"/>
      <c r="O847"/>
      <c r="AC847" s="279"/>
      <c r="AI847" t="s">
        <v>1546</v>
      </c>
      <c r="AO847" t="s">
        <v>1539</v>
      </c>
      <c r="AP847">
        <v>0</v>
      </c>
    </row>
    <row r="848" spans="1:42" ht="16.8" x14ac:dyDescent="0.3">
      <c r="A848" s="273">
        <v>122483</v>
      </c>
      <c r="B848" s="273" t="s">
        <v>1986</v>
      </c>
      <c r="C848" s="273" t="s">
        <v>107</v>
      </c>
      <c r="D848" s="273" t="s">
        <v>440</v>
      </c>
      <c r="E848" s="273"/>
      <c r="F848" s="273"/>
      <c r="G848" s="266"/>
      <c r="H848" s="266"/>
      <c r="I848" t="s">
        <v>474</v>
      </c>
      <c r="J848" s="279"/>
      <c r="K848" s="280"/>
      <c r="L848" s="279"/>
      <c r="N848" s="284"/>
      <c r="O848"/>
      <c r="AC848" s="279"/>
      <c r="AI848" t="s">
        <v>1546</v>
      </c>
      <c r="AO848" t="s">
        <v>1539</v>
      </c>
      <c r="AP848">
        <v>0</v>
      </c>
    </row>
    <row r="849" spans="1:42" ht="16.8" x14ac:dyDescent="0.25">
      <c r="A849" s="266">
        <v>122485</v>
      </c>
      <c r="B849" s="266" t="s">
        <v>3221</v>
      </c>
      <c r="C849" s="266" t="s">
        <v>71</v>
      </c>
      <c r="D849" s="266" t="s">
        <v>238</v>
      </c>
      <c r="E849" s="266"/>
      <c r="F849" s="273"/>
      <c r="G849" s="266"/>
      <c r="H849" s="266"/>
      <c r="I849" t="s">
        <v>474</v>
      </c>
      <c r="O849"/>
      <c r="AI849" t="s">
        <v>1544</v>
      </c>
      <c r="AO849" t="s">
        <v>1539</v>
      </c>
      <c r="AP849">
        <v>0</v>
      </c>
    </row>
    <row r="850" spans="1:42" ht="16.8" x14ac:dyDescent="0.3">
      <c r="A850" s="273">
        <v>122490</v>
      </c>
      <c r="B850" s="273" t="s">
        <v>1987</v>
      </c>
      <c r="C850" s="273" t="s">
        <v>66</v>
      </c>
      <c r="D850" s="273" t="s">
        <v>725</v>
      </c>
      <c r="E850" s="273"/>
      <c r="F850" s="273"/>
      <c r="G850" s="266"/>
      <c r="H850" s="266"/>
      <c r="I850" t="s">
        <v>474</v>
      </c>
      <c r="J850" s="279"/>
      <c r="K850" s="280"/>
      <c r="L850" s="279"/>
      <c r="N850" s="284"/>
      <c r="O850"/>
      <c r="AC850" s="279"/>
      <c r="AI850" t="s">
        <v>1546</v>
      </c>
      <c r="AO850" t="s">
        <v>1539</v>
      </c>
      <c r="AP850">
        <v>0</v>
      </c>
    </row>
    <row r="851" spans="1:42" ht="16.8" x14ac:dyDescent="0.3">
      <c r="A851" s="273">
        <v>122492</v>
      </c>
      <c r="B851" s="273" t="s">
        <v>1988</v>
      </c>
      <c r="C851" s="273" t="s">
        <v>1989</v>
      </c>
      <c r="D851" s="273" t="s">
        <v>265</v>
      </c>
      <c r="E851" s="273"/>
      <c r="F851" s="273"/>
      <c r="G851" s="266"/>
      <c r="H851" s="266"/>
      <c r="I851" t="s">
        <v>474</v>
      </c>
      <c r="J851" s="279"/>
      <c r="K851" s="280"/>
      <c r="L851" s="279"/>
      <c r="N851" s="284"/>
      <c r="O851"/>
      <c r="AC851" s="279"/>
      <c r="AI851" t="s">
        <v>1546</v>
      </c>
      <c r="AO851" t="s">
        <v>1539</v>
      </c>
      <c r="AP851">
        <v>0</v>
      </c>
    </row>
    <row r="852" spans="1:42" ht="16.8" x14ac:dyDescent="0.3">
      <c r="A852" s="273">
        <v>122495</v>
      </c>
      <c r="B852" s="273" t="s">
        <v>1990</v>
      </c>
      <c r="C852" s="273" t="s">
        <v>1991</v>
      </c>
      <c r="D852" s="273" t="s">
        <v>275</v>
      </c>
      <c r="E852" s="273"/>
      <c r="F852" s="273"/>
      <c r="G852" s="266"/>
      <c r="H852" s="266"/>
      <c r="I852" t="s">
        <v>474</v>
      </c>
      <c r="J852" s="279"/>
      <c r="K852" s="280"/>
      <c r="L852" s="279"/>
      <c r="N852" s="284"/>
      <c r="O852"/>
      <c r="AC852" s="279"/>
      <c r="AI852" t="s">
        <v>1546</v>
      </c>
      <c r="AO852" t="s">
        <v>1539</v>
      </c>
      <c r="AP852">
        <v>0</v>
      </c>
    </row>
    <row r="853" spans="1:42" ht="16.8" x14ac:dyDescent="0.3">
      <c r="A853" s="273">
        <v>122497</v>
      </c>
      <c r="B853" s="273" t="s">
        <v>1992</v>
      </c>
      <c r="C853" s="273" t="s">
        <v>100</v>
      </c>
      <c r="D853" s="273" t="s">
        <v>235</v>
      </c>
      <c r="E853" s="273"/>
      <c r="F853" s="273"/>
      <c r="G853" s="266"/>
      <c r="H853" s="266"/>
      <c r="I853" t="s">
        <v>474</v>
      </c>
      <c r="J853" s="279"/>
      <c r="K853" s="280"/>
      <c r="L853" s="279"/>
      <c r="N853" s="284"/>
      <c r="O853"/>
      <c r="AC853" s="279"/>
      <c r="AI853" t="s">
        <v>1546</v>
      </c>
      <c r="AO853" t="s">
        <v>1539</v>
      </c>
      <c r="AP853">
        <v>0</v>
      </c>
    </row>
    <row r="854" spans="1:42" ht="16.8" x14ac:dyDescent="0.3">
      <c r="A854" s="273">
        <v>122498</v>
      </c>
      <c r="B854" s="273" t="s">
        <v>1993</v>
      </c>
      <c r="C854" s="273" t="s">
        <v>980</v>
      </c>
      <c r="D854" s="273" t="s">
        <v>218</v>
      </c>
      <c r="E854" s="273"/>
      <c r="F854" s="273"/>
      <c r="G854" s="266"/>
      <c r="H854" s="266"/>
      <c r="I854" t="s">
        <v>474</v>
      </c>
      <c r="J854" s="279"/>
      <c r="K854" s="280"/>
      <c r="L854" s="279"/>
      <c r="N854" s="284"/>
      <c r="O854"/>
      <c r="AC854" s="279"/>
      <c r="AI854" t="s">
        <v>1546</v>
      </c>
      <c r="AO854" t="s">
        <v>1539</v>
      </c>
      <c r="AP854">
        <v>0</v>
      </c>
    </row>
    <row r="855" spans="1:42" ht="16.8" x14ac:dyDescent="0.3">
      <c r="A855" s="273">
        <v>122502</v>
      </c>
      <c r="B855" s="273" t="s">
        <v>1994</v>
      </c>
      <c r="C855" s="273" t="s">
        <v>66</v>
      </c>
      <c r="D855" s="273" t="s">
        <v>284</v>
      </c>
      <c r="E855" s="273"/>
      <c r="F855" s="273"/>
      <c r="G855" s="266"/>
      <c r="H855" s="266"/>
      <c r="I855" t="s">
        <v>474</v>
      </c>
      <c r="J855" s="279"/>
      <c r="K855" s="280"/>
      <c r="L855" s="279"/>
      <c r="N855" s="284"/>
      <c r="O855"/>
      <c r="AC855" s="279"/>
      <c r="AI855" t="s">
        <v>1546</v>
      </c>
      <c r="AO855" t="s">
        <v>1539</v>
      </c>
      <c r="AP855">
        <v>0</v>
      </c>
    </row>
    <row r="856" spans="1:42" ht="16.8" x14ac:dyDescent="0.3">
      <c r="A856" s="273">
        <v>122503</v>
      </c>
      <c r="B856" s="273" t="s">
        <v>1995</v>
      </c>
      <c r="C856" s="273" t="s">
        <v>70</v>
      </c>
      <c r="D856" s="273" t="s">
        <v>1145</v>
      </c>
      <c r="E856" s="273"/>
      <c r="F856" s="273"/>
      <c r="G856" s="266"/>
      <c r="H856" s="266"/>
      <c r="I856" t="s">
        <v>474</v>
      </c>
      <c r="J856" s="279"/>
      <c r="K856" s="280"/>
      <c r="L856" s="279"/>
      <c r="N856" s="284"/>
      <c r="O856"/>
      <c r="AC856" s="279"/>
      <c r="AI856" t="s">
        <v>1546</v>
      </c>
      <c r="AO856" t="s">
        <v>1539</v>
      </c>
      <c r="AP856">
        <v>0</v>
      </c>
    </row>
    <row r="857" spans="1:42" ht="16.8" x14ac:dyDescent="0.3">
      <c r="A857" s="273">
        <v>122518</v>
      </c>
      <c r="B857" s="273" t="s">
        <v>1996</v>
      </c>
      <c r="C857" s="273" t="s">
        <v>66</v>
      </c>
      <c r="D857" s="273" t="s">
        <v>1997</v>
      </c>
      <c r="E857" s="273"/>
      <c r="F857" s="273"/>
      <c r="G857" s="266"/>
      <c r="H857" s="266"/>
      <c r="I857" t="s">
        <v>474</v>
      </c>
      <c r="J857" s="279"/>
      <c r="K857" s="280"/>
      <c r="L857" s="279"/>
      <c r="N857" s="284"/>
      <c r="O857"/>
      <c r="AC857" s="279"/>
      <c r="AI857" t="s">
        <v>1546</v>
      </c>
      <c r="AO857" t="s">
        <v>1539</v>
      </c>
      <c r="AP857">
        <v>0</v>
      </c>
    </row>
    <row r="858" spans="1:42" ht="16.8" x14ac:dyDescent="0.3">
      <c r="A858" s="273">
        <v>122519</v>
      </c>
      <c r="B858" s="273" t="s">
        <v>1998</v>
      </c>
      <c r="C858" s="273" t="s">
        <v>66</v>
      </c>
      <c r="D858" s="273" t="s">
        <v>842</v>
      </c>
      <c r="E858" s="273"/>
      <c r="F858" s="273"/>
      <c r="G858" s="266"/>
      <c r="H858" s="266"/>
      <c r="I858" t="s">
        <v>474</v>
      </c>
      <c r="J858" s="279"/>
      <c r="K858" s="280"/>
      <c r="L858" s="279"/>
      <c r="N858" s="284"/>
      <c r="O858"/>
      <c r="AC858" s="279"/>
      <c r="AI858" t="s">
        <v>1546</v>
      </c>
      <c r="AO858" t="s">
        <v>1539</v>
      </c>
      <c r="AP858">
        <v>0</v>
      </c>
    </row>
    <row r="859" spans="1:42" ht="16.8" x14ac:dyDescent="0.3">
      <c r="A859" s="273">
        <v>122522</v>
      </c>
      <c r="B859" s="273" t="s">
        <v>1999</v>
      </c>
      <c r="C859" s="273" t="s">
        <v>124</v>
      </c>
      <c r="D859" s="273" t="s">
        <v>2000</v>
      </c>
      <c r="E859" s="273"/>
      <c r="F859" s="273"/>
      <c r="G859" s="266"/>
      <c r="H859" s="266"/>
      <c r="I859" t="s">
        <v>474</v>
      </c>
      <c r="J859" s="279"/>
      <c r="K859" s="280"/>
      <c r="L859" s="279"/>
      <c r="N859" s="284"/>
      <c r="O859"/>
      <c r="AC859" s="279"/>
      <c r="AI859" t="s">
        <v>1546</v>
      </c>
      <c r="AO859" t="s">
        <v>1539</v>
      </c>
      <c r="AP859">
        <v>0</v>
      </c>
    </row>
    <row r="860" spans="1:42" ht="16.8" x14ac:dyDescent="0.25">
      <c r="A860" s="273">
        <v>122523</v>
      </c>
      <c r="B860" s="273" t="s">
        <v>3135</v>
      </c>
      <c r="C860" s="273" t="s">
        <v>95</v>
      </c>
      <c r="D860" s="273" t="s">
        <v>1069</v>
      </c>
      <c r="E860" s="273"/>
      <c r="F860" s="273"/>
      <c r="G860" s="266"/>
      <c r="H860" s="266"/>
      <c r="I860" t="s">
        <v>474</v>
      </c>
      <c r="O860"/>
      <c r="AI860" t="s">
        <v>1547</v>
      </c>
      <c r="AO860" t="s">
        <v>1539</v>
      </c>
      <c r="AP860">
        <v>0</v>
      </c>
    </row>
    <row r="861" spans="1:42" ht="16.8" x14ac:dyDescent="0.3">
      <c r="A861" s="273">
        <v>122524</v>
      </c>
      <c r="B861" s="273" t="s">
        <v>1144</v>
      </c>
      <c r="C861" s="273" t="s">
        <v>94</v>
      </c>
      <c r="D861" s="273" t="s">
        <v>219</v>
      </c>
      <c r="E861" s="273"/>
      <c r="F861" s="273"/>
      <c r="G861" s="266"/>
      <c r="H861" s="266"/>
      <c r="I861" t="s">
        <v>474</v>
      </c>
      <c r="J861" s="279"/>
      <c r="K861" s="280"/>
      <c r="L861" s="279"/>
      <c r="N861" s="284"/>
      <c r="O861"/>
      <c r="AC861" s="279"/>
      <c r="AI861" t="s">
        <v>1546</v>
      </c>
      <c r="AO861" t="s">
        <v>1539</v>
      </c>
      <c r="AP861">
        <v>0</v>
      </c>
    </row>
    <row r="862" spans="1:42" ht="16.8" x14ac:dyDescent="0.25">
      <c r="A862" s="273">
        <v>122525</v>
      </c>
      <c r="B862" s="273" t="s">
        <v>3136</v>
      </c>
      <c r="C862" s="273" t="s">
        <v>90</v>
      </c>
      <c r="D862" s="273" t="s">
        <v>251</v>
      </c>
      <c r="E862" s="273"/>
      <c r="F862" s="273"/>
      <c r="G862" s="266"/>
      <c r="H862" s="266"/>
      <c r="I862" t="s">
        <v>474</v>
      </c>
      <c r="O862"/>
      <c r="AI862" t="s">
        <v>1547</v>
      </c>
      <c r="AO862" t="s">
        <v>1539</v>
      </c>
      <c r="AP862">
        <v>0</v>
      </c>
    </row>
    <row r="863" spans="1:42" ht="16.8" x14ac:dyDescent="0.3">
      <c r="A863" s="273">
        <v>122526</v>
      </c>
      <c r="B863" s="273" t="s">
        <v>2001</v>
      </c>
      <c r="C863" s="273" t="s">
        <v>2002</v>
      </c>
      <c r="D863" s="273" t="s">
        <v>284</v>
      </c>
      <c r="E863" s="273"/>
      <c r="F863" s="273"/>
      <c r="G863" s="266"/>
      <c r="H863" s="266"/>
      <c r="I863" t="s">
        <v>474</v>
      </c>
      <c r="J863" s="279"/>
      <c r="K863" s="280"/>
      <c r="L863" s="279"/>
      <c r="N863" s="284"/>
      <c r="O863"/>
      <c r="AC863" s="279"/>
      <c r="AI863" t="s">
        <v>1546</v>
      </c>
      <c r="AO863" t="s">
        <v>1539</v>
      </c>
      <c r="AP863">
        <v>0</v>
      </c>
    </row>
    <row r="864" spans="1:42" ht="16.8" x14ac:dyDescent="0.3">
      <c r="A864" s="273">
        <v>122529</v>
      </c>
      <c r="B864" s="273" t="s">
        <v>2003</v>
      </c>
      <c r="C864" s="273" t="s">
        <v>792</v>
      </c>
      <c r="D864" s="273" t="s">
        <v>2004</v>
      </c>
      <c r="E864" s="273"/>
      <c r="F864" s="273"/>
      <c r="G864" s="266"/>
      <c r="H864" s="266"/>
      <c r="I864" t="s">
        <v>474</v>
      </c>
      <c r="J864" s="279"/>
      <c r="K864" s="280"/>
      <c r="L864" s="279"/>
      <c r="N864" s="284"/>
      <c r="O864"/>
      <c r="AC864" s="279"/>
      <c r="AI864" t="s">
        <v>1546</v>
      </c>
      <c r="AO864" t="s">
        <v>1539</v>
      </c>
      <c r="AP864">
        <v>0</v>
      </c>
    </row>
    <row r="865" spans="1:42" ht="16.8" x14ac:dyDescent="0.3">
      <c r="A865" s="273">
        <v>122532</v>
      </c>
      <c r="B865" s="273" t="s">
        <v>2005</v>
      </c>
      <c r="C865" s="273" t="s">
        <v>97</v>
      </c>
      <c r="D865" s="273" t="s">
        <v>2006</v>
      </c>
      <c r="E865" s="273"/>
      <c r="F865" s="273"/>
      <c r="G865" s="266"/>
      <c r="H865" s="266"/>
      <c r="I865" t="s">
        <v>474</v>
      </c>
      <c r="J865" s="279"/>
      <c r="K865" s="280"/>
      <c r="L865" s="279"/>
      <c r="N865" s="284"/>
      <c r="O865"/>
      <c r="AC865" s="279"/>
      <c r="AI865" t="s">
        <v>1546</v>
      </c>
      <c r="AO865" t="s">
        <v>1539</v>
      </c>
      <c r="AP865">
        <v>0</v>
      </c>
    </row>
    <row r="866" spans="1:42" ht="16.8" x14ac:dyDescent="0.25">
      <c r="A866" s="273">
        <v>122536</v>
      </c>
      <c r="B866" s="273" t="s">
        <v>3137</v>
      </c>
      <c r="C866" s="273" t="s">
        <v>66</v>
      </c>
      <c r="D866" s="273" t="s">
        <v>115</v>
      </c>
      <c r="E866" s="273"/>
      <c r="F866" s="273"/>
      <c r="G866" s="266"/>
      <c r="H866" s="266"/>
      <c r="I866" t="s">
        <v>474</v>
      </c>
      <c r="O866"/>
      <c r="AI866" t="s">
        <v>1547</v>
      </c>
      <c r="AO866" t="s">
        <v>1539</v>
      </c>
      <c r="AP866">
        <v>0</v>
      </c>
    </row>
    <row r="867" spans="1:42" ht="16.8" x14ac:dyDescent="0.3">
      <c r="A867" s="273">
        <v>122538</v>
      </c>
      <c r="B867" s="273" t="s">
        <v>2007</v>
      </c>
      <c r="C867" s="273" t="s">
        <v>76</v>
      </c>
      <c r="D867" s="273" t="s">
        <v>2008</v>
      </c>
      <c r="E867" s="273"/>
      <c r="F867" s="273"/>
      <c r="G867" s="266"/>
      <c r="H867" s="266"/>
      <c r="I867" t="s">
        <v>474</v>
      </c>
      <c r="J867" s="279"/>
      <c r="K867" s="280"/>
      <c r="L867" s="279"/>
      <c r="N867" s="284"/>
      <c r="O867"/>
      <c r="AC867" s="279"/>
      <c r="AI867" t="s">
        <v>1546</v>
      </c>
      <c r="AO867" t="s">
        <v>1539</v>
      </c>
      <c r="AP867">
        <v>0</v>
      </c>
    </row>
    <row r="868" spans="1:42" ht="16.8" x14ac:dyDescent="0.3">
      <c r="A868" s="273">
        <v>122541</v>
      </c>
      <c r="B868" s="273" t="s">
        <v>2009</v>
      </c>
      <c r="C868" s="273" t="s">
        <v>70</v>
      </c>
      <c r="D868" s="273" t="s">
        <v>426</v>
      </c>
      <c r="E868" s="273"/>
      <c r="F868" s="273"/>
      <c r="G868" s="266"/>
      <c r="H868" s="266"/>
      <c r="I868" t="s">
        <v>474</v>
      </c>
      <c r="J868" s="279"/>
      <c r="K868" s="280"/>
      <c r="L868" s="279"/>
      <c r="N868" s="284"/>
      <c r="O868"/>
      <c r="AC868" s="279"/>
      <c r="AI868" t="s">
        <v>1546</v>
      </c>
      <c r="AO868" t="s">
        <v>1539</v>
      </c>
      <c r="AP868">
        <v>0</v>
      </c>
    </row>
    <row r="869" spans="1:42" ht="16.8" x14ac:dyDescent="0.3">
      <c r="A869" s="273">
        <v>122548</v>
      </c>
      <c r="B869" s="273" t="s">
        <v>2010</v>
      </c>
      <c r="C869" s="273" t="s">
        <v>106</v>
      </c>
      <c r="D869" s="273" t="s">
        <v>262</v>
      </c>
      <c r="E869" s="273"/>
      <c r="F869" s="273"/>
      <c r="G869" s="266"/>
      <c r="H869" s="266"/>
      <c r="I869" t="s">
        <v>474</v>
      </c>
      <c r="J869" s="279"/>
      <c r="K869" s="280"/>
      <c r="L869" s="279"/>
      <c r="N869" s="284"/>
      <c r="O869"/>
      <c r="AC869" s="279"/>
      <c r="AI869" t="s">
        <v>1546</v>
      </c>
      <c r="AO869" t="s">
        <v>1539</v>
      </c>
      <c r="AP869">
        <v>0</v>
      </c>
    </row>
    <row r="870" spans="1:42" ht="16.8" x14ac:dyDescent="0.25">
      <c r="A870" s="273">
        <v>122550</v>
      </c>
      <c r="B870" s="273" t="s">
        <v>3138</v>
      </c>
      <c r="C870" s="273" t="s">
        <v>60</v>
      </c>
      <c r="D870" s="273" t="s">
        <v>282</v>
      </c>
      <c r="E870" s="273"/>
      <c r="F870" s="273"/>
      <c r="G870" s="266"/>
      <c r="H870" s="266"/>
      <c r="I870" t="s">
        <v>474</v>
      </c>
      <c r="O870"/>
      <c r="AI870" t="s">
        <v>1547</v>
      </c>
      <c r="AO870" t="s">
        <v>1539</v>
      </c>
      <c r="AP870">
        <v>0</v>
      </c>
    </row>
    <row r="871" spans="1:42" ht="16.8" x14ac:dyDescent="0.3">
      <c r="A871" s="273">
        <v>122552</v>
      </c>
      <c r="B871" s="273" t="s">
        <v>2011</v>
      </c>
      <c r="C871" s="273" t="s">
        <v>501</v>
      </c>
      <c r="D871" s="273" t="s">
        <v>551</v>
      </c>
      <c r="E871" s="273"/>
      <c r="F871" s="273"/>
      <c r="G871" s="266"/>
      <c r="H871" s="266"/>
      <c r="I871" t="s">
        <v>474</v>
      </c>
      <c r="J871" s="279"/>
      <c r="K871" s="280"/>
      <c r="L871" s="279"/>
      <c r="N871" s="284"/>
      <c r="O871"/>
      <c r="AC871" s="279"/>
      <c r="AI871" t="s">
        <v>1546</v>
      </c>
      <c r="AO871" t="s">
        <v>1539</v>
      </c>
      <c r="AP871">
        <v>0</v>
      </c>
    </row>
    <row r="872" spans="1:42" ht="16.8" x14ac:dyDescent="0.3">
      <c r="A872" s="273">
        <v>122553</v>
      </c>
      <c r="B872" s="273" t="s">
        <v>2012</v>
      </c>
      <c r="C872" s="273" t="s">
        <v>90</v>
      </c>
      <c r="D872" s="273" t="s">
        <v>535</v>
      </c>
      <c r="E872" s="273"/>
      <c r="F872" s="273"/>
      <c r="G872" s="266"/>
      <c r="H872" s="266"/>
      <c r="I872" t="s">
        <v>474</v>
      </c>
      <c r="J872" s="279"/>
      <c r="K872" s="280"/>
      <c r="L872" s="279"/>
      <c r="N872" s="284"/>
      <c r="O872"/>
      <c r="AC872" s="279"/>
      <c r="AI872" t="s">
        <v>1546</v>
      </c>
      <c r="AO872" t="s">
        <v>1539</v>
      </c>
      <c r="AP872">
        <v>0</v>
      </c>
    </row>
    <row r="873" spans="1:42" ht="16.8" x14ac:dyDescent="0.25">
      <c r="A873" s="273">
        <v>122555</v>
      </c>
      <c r="B873" s="273" t="s">
        <v>3139</v>
      </c>
      <c r="C873" s="273" t="s">
        <v>152</v>
      </c>
      <c r="D873" s="273" t="s">
        <v>3140</v>
      </c>
      <c r="E873" s="273"/>
      <c r="F873" s="273"/>
      <c r="G873" s="266"/>
      <c r="H873" s="266"/>
      <c r="I873" t="s">
        <v>474</v>
      </c>
      <c r="O873"/>
      <c r="AI873" t="s">
        <v>1547</v>
      </c>
      <c r="AO873" t="s">
        <v>1539</v>
      </c>
      <c r="AP873">
        <v>0</v>
      </c>
    </row>
    <row r="874" spans="1:42" ht="16.8" x14ac:dyDescent="0.3">
      <c r="A874" s="273">
        <v>122559</v>
      </c>
      <c r="B874" s="273" t="s">
        <v>2013</v>
      </c>
      <c r="C874" s="273" t="s">
        <v>819</v>
      </c>
      <c r="D874" s="273" t="s">
        <v>274</v>
      </c>
      <c r="E874" s="273"/>
      <c r="F874" s="273"/>
      <c r="G874" s="266"/>
      <c r="H874" s="266"/>
      <c r="I874" t="s">
        <v>474</v>
      </c>
      <c r="J874" s="279"/>
      <c r="K874" s="280"/>
      <c r="L874" s="279"/>
      <c r="N874" s="284"/>
      <c r="O874"/>
      <c r="AC874" s="279"/>
      <c r="AI874" t="s">
        <v>1546</v>
      </c>
      <c r="AO874" t="s">
        <v>1539</v>
      </c>
      <c r="AP874">
        <v>0</v>
      </c>
    </row>
    <row r="875" spans="1:42" ht="16.8" x14ac:dyDescent="0.3">
      <c r="A875" s="273">
        <v>122567</v>
      </c>
      <c r="B875" s="273" t="s">
        <v>2014</v>
      </c>
      <c r="C875" s="273" t="s">
        <v>756</v>
      </c>
      <c r="D875" s="273" t="s">
        <v>737</v>
      </c>
      <c r="E875" s="273"/>
      <c r="F875" s="273"/>
      <c r="G875" s="266"/>
      <c r="H875" s="266"/>
      <c r="I875" t="s">
        <v>474</v>
      </c>
      <c r="J875" s="279"/>
      <c r="K875" s="280"/>
      <c r="L875" s="279"/>
      <c r="N875" s="284"/>
      <c r="O875"/>
      <c r="AC875" s="279"/>
      <c r="AI875" t="s">
        <v>1546</v>
      </c>
      <c r="AO875" t="s">
        <v>1539</v>
      </c>
      <c r="AP875">
        <v>0</v>
      </c>
    </row>
    <row r="876" spans="1:42" ht="16.8" x14ac:dyDescent="0.3">
      <c r="A876" s="273">
        <v>122574</v>
      </c>
      <c r="B876" s="273" t="s">
        <v>2015</v>
      </c>
      <c r="C876" s="273" t="s">
        <v>98</v>
      </c>
      <c r="D876" s="273" t="s">
        <v>282</v>
      </c>
      <c r="E876" s="273"/>
      <c r="F876" s="273"/>
      <c r="G876" s="266"/>
      <c r="H876" s="266"/>
      <c r="I876" t="s">
        <v>474</v>
      </c>
      <c r="J876" s="279"/>
      <c r="K876" s="280"/>
      <c r="L876" s="279"/>
      <c r="N876" s="284"/>
      <c r="O876"/>
      <c r="AC876" s="279"/>
      <c r="AI876" t="s">
        <v>1546</v>
      </c>
      <c r="AO876" t="s">
        <v>1539</v>
      </c>
      <c r="AP876">
        <v>0</v>
      </c>
    </row>
    <row r="877" spans="1:42" ht="16.8" x14ac:dyDescent="0.3">
      <c r="A877" s="273">
        <v>122578</v>
      </c>
      <c r="B877" s="273" t="s">
        <v>2016</v>
      </c>
      <c r="C877" s="273" t="s">
        <v>729</v>
      </c>
      <c r="D877" s="273" t="s">
        <v>499</v>
      </c>
      <c r="E877" s="273"/>
      <c r="F877" s="273"/>
      <c r="G877" s="266"/>
      <c r="H877" s="266"/>
      <c r="I877" t="s">
        <v>474</v>
      </c>
      <c r="J877" s="279"/>
      <c r="K877" s="280"/>
      <c r="L877" s="279"/>
      <c r="N877" s="284"/>
      <c r="O877"/>
      <c r="AC877" s="279"/>
      <c r="AI877" t="s">
        <v>1546</v>
      </c>
      <c r="AO877" t="s">
        <v>1539</v>
      </c>
      <c r="AP877">
        <v>0</v>
      </c>
    </row>
    <row r="878" spans="1:42" x14ac:dyDescent="0.25">
      <c r="A878">
        <v>122579</v>
      </c>
      <c r="B878" t="s">
        <v>1142</v>
      </c>
      <c r="C878" t="s">
        <v>63</v>
      </c>
      <c r="D878" t="s">
        <v>1143</v>
      </c>
      <c r="I878" t="s">
        <v>474</v>
      </c>
      <c r="N878" t="s">
        <v>666</v>
      </c>
      <c r="O878"/>
      <c r="AI878" t="s">
        <v>3650</v>
      </c>
      <c r="AM878" t="str">
        <f>IFERROR(VLOOKUP(A879,[1]Sheet2!A$2:C$3613,3,0),"")</f>
        <v/>
      </c>
      <c r="AN878" t="s">
        <v>1539</v>
      </c>
      <c r="AO878" t="s">
        <v>1539</v>
      </c>
      <c r="AP878">
        <v>0</v>
      </c>
    </row>
    <row r="879" spans="1:42" ht="16.8" x14ac:dyDescent="0.25">
      <c r="A879" s="266">
        <v>122580</v>
      </c>
      <c r="B879" s="266" t="s">
        <v>3222</v>
      </c>
      <c r="C879" s="266" t="s">
        <v>82</v>
      </c>
      <c r="D879" s="266" t="s">
        <v>336</v>
      </c>
      <c r="E879" s="266"/>
      <c r="F879" s="273"/>
      <c r="G879" s="266"/>
      <c r="H879" s="266"/>
      <c r="I879" t="s">
        <v>474</v>
      </c>
      <c r="O879"/>
      <c r="AI879" t="s">
        <v>1544</v>
      </c>
      <c r="AO879" t="s">
        <v>1539</v>
      </c>
      <c r="AP879">
        <v>0</v>
      </c>
    </row>
    <row r="880" spans="1:42" ht="16.8" x14ac:dyDescent="0.25">
      <c r="A880" s="273">
        <v>122582</v>
      </c>
      <c r="B880" s="273" t="s">
        <v>3141</v>
      </c>
      <c r="C880" s="273" t="s">
        <v>150</v>
      </c>
      <c r="D880" s="273" t="s">
        <v>221</v>
      </c>
      <c r="E880" s="273"/>
      <c r="F880" s="273"/>
      <c r="G880" s="266"/>
      <c r="H880" s="266"/>
      <c r="I880" t="s">
        <v>474</v>
      </c>
      <c r="O880"/>
      <c r="AI880" t="s">
        <v>1547</v>
      </c>
      <c r="AO880" t="s">
        <v>1539</v>
      </c>
      <c r="AP880">
        <v>0</v>
      </c>
    </row>
    <row r="881" spans="1:42" ht="16.8" x14ac:dyDescent="0.3">
      <c r="A881" s="273">
        <v>122583</v>
      </c>
      <c r="B881" s="273" t="s">
        <v>2017</v>
      </c>
      <c r="C881" s="273" t="s">
        <v>61</v>
      </c>
      <c r="D881" s="273" t="s">
        <v>2018</v>
      </c>
      <c r="E881" s="273"/>
      <c r="F881" s="273"/>
      <c r="G881" s="266"/>
      <c r="H881" s="266"/>
      <c r="I881" t="s">
        <v>474</v>
      </c>
      <c r="J881" s="279"/>
      <c r="K881" s="280"/>
      <c r="L881" s="279"/>
      <c r="N881" s="284"/>
      <c r="O881"/>
      <c r="AC881" s="279"/>
      <c r="AI881" t="s">
        <v>1546</v>
      </c>
      <c r="AO881" t="s">
        <v>1539</v>
      </c>
      <c r="AP881">
        <v>0</v>
      </c>
    </row>
    <row r="882" spans="1:42" ht="16.8" x14ac:dyDescent="0.3">
      <c r="A882" s="273">
        <v>122585</v>
      </c>
      <c r="B882" s="273" t="s">
        <v>2019</v>
      </c>
      <c r="C882" s="273" t="s">
        <v>90</v>
      </c>
      <c r="D882" s="273" t="s">
        <v>249</v>
      </c>
      <c r="E882" s="273"/>
      <c r="F882" s="273"/>
      <c r="G882" s="266"/>
      <c r="H882" s="266"/>
      <c r="I882" t="s">
        <v>474</v>
      </c>
      <c r="J882" s="279"/>
      <c r="K882" s="280"/>
      <c r="L882" s="279"/>
      <c r="N882" s="284"/>
      <c r="O882"/>
      <c r="AC882" s="279"/>
      <c r="AI882" t="s">
        <v>1546</v>
      </c>
      <c r="AO882" t="s">
        <v>1539</v>
      </c>
      <c r="AP882">
        <v>0</v>
      </c>
    </row>
    <row r="883" spans="1:42" ht="16.8" x14ac:dyDescent="0.3">
      <c r="A883" s="273">
        <v>122586</v>
      </c>
      <c r="B883" s="273" t="s">
        <v>2020</v>
      </c>
      <c r="C883" s="273" t="s">
        <v>598</v>
      </c>
      <c r="D883" s="273" t="s">
        <v>254</v>
      </c>
      <c r="E883" s="273"/>
      <c r="F883" s="273"/>
      <c r="G883" s="266"/>
      <c r="H883" s="266"/>
      <c r="I883" t="s">
        <v>474</v>
      </c>
      <c r="J883" s="279"/>
      <c r="K883" s="280"/>
      <c r="L883" s="279"/>
      <c r="N883" s="284"/>
      <c r="O883"/>
      <c r="AC883" s="279"/>
      <c r="AI883" t="s">
        <v>1546</v>
      </c>
      <c r="AO883" t="s">
        <v>1539</v>
      </c>
      <c r="AP883">
        <v>0</v>
      </c>
    </row>
    <row r="884" spans="1:42" ht="16.8" x14ac:dyDescent="0.3">
      <c r="A884" s="273">
        <v>122591</v>
      </c>
      <c r="B884" s="273" t="s">
        <v>2021</v>
      </c>
      <c r="C884" s="273" t="s">
        <v>66</v>
      </c>
      <c r="D884" s="273" t="s">
        <v>856</v>
      </c>
      <c r="E884" s="273"/>
      <c r="F884" s="273"/>
      <c r="G884" s="266"/>
      <c r="H884" s="266"/>
      <c r="I884" t="s">
        <v>474</v>
      </c>
      <c r="J884" s="279"/>
      <c r="K884" s="280"/>
      <c r="L884" s="279"/>
      <c r="N884" s="284"/>
      <c r="O884"/>
      <c r="AC884" s="279"/>
      <c r="AI884" t="s">
        <v>1546</v>
      </c>
      <c r="AO884" t="s">
        <v>1539</v>
      </c>
      <c r="AP884">
        <v>0</v>
      </c>
    </row>
    <row r="885" spans="1:42" ht="16.8" x14ac:dyDescent="0.3">
      <c r="A885" s="273">
        <v>122592</v>
      </c>
      <c r="B885" s="273" t="s">
        <v>2022</v>
      </c>
      <c r="C885" s="273" t="s">
        <v>106</v>
      </c>
      <c r="D885" s="273" t="s">
        <v>223</v>
      </c>
      <c r="E885" s="273"/>
      <c r="F885" s="273"/>
      <c r="G885" s="266"/>
      <c r="H885" s="266"/>
      <c r="I885" t="s">
        <v>474</v>
      </c>
      <c r="J885" s="279"/>
      <c r="K885" s="280"/>
      <c r="L885" s="279"/>
      <c r="N885" s="284"/>
      <c r="O885"/>
      <c r="AC885" s="279"/>
      <c r="AI885" t="s">
        <v>1546</v>
      </c>
      <c r="AO885" t="s">
        <v>1539</v>
      </c>
      <c r="AP885">
        <v>0</v>
      </c>
    </row>
    <row r="886" spans="1:42" ht="16.8" x14ac:dyDescent="0.3">
      <c r="A886" s="273">
        <v>122593</v>
      </c>
      <c r="B886" s="273" t="s">
        <v>2023</v>
      </c>
      <c r="C886" s="273" t="s">
        <v>457</v>
      </c>
      <c r="D886" s="273" t="s">
        <v>254</v>
      </c>
      <c r="E886" s="273"/>
      <c r="F886" s="273"/>
      <c r="G886" s="266"/>
      <c r="H886" s="266"/>
      <c r="I886" t="s">
        <v>474</v>
      </c>
      <c r="J886" s="279"/>
      <c r="K886" s="280"/>
      <c r="L886" s="279"/>
      <c r="N886" s="284"/>
      <c r="O886"/>
      <c r="AC886" s="279"/>
      <c r="AI886" t="s">
        <v>1546</v>
      </c>
      <c r="AO886" t="s">
        <v>1539</v>
      </c>
      <c r="AP886">
        <v>0</v>
      </c>
    </row>
    <row r="887" spans="1:42" ht="16.8" x14ac:dyDescent="0.3">
      <c r="A887" s="273">
        <v>122596</v>
      </c>
      <c r="B887" s="273" t="s">
        <v>2024</v>
      </c>
      <c r="C887" s="273" t="s">
        <v>152</v>
      </c>
      <c r="D887" s="273" t="s">
        <v>809</v>
      </c>
      <c r="E887" s="273"/>
      <c r="F887" s="273"/>
      <c r="G887" s="266"/>
      <c r="H887" s="266"/>
      <c r="I887" t="s">
        <v>474</v>
      </c>
      <c r="J887" s="279"/>
      <c r="K887" s="280"/>
      <c r="L887" s="279"/>
      <c r="N887" s="284"/>
      <c r="O887"/>
      <c r="AC887" s="279"/>
      <c r="AI887" t="s">
        <v>1546</v>
      </c>
      <c r="AO887" t="s">
        <v>1539</v>
      </c>
      <c r="AP887">
        <v>0</v>
      </c>
    </row>
    <row r="888" spans="1:42" ht="16.8" x14ac:dyDescent="0.3">
      <c r="A888" s="273">
        <v>122602</v>
      </c>
      <c r="B888" s="273" t="s">
        <v>2025</v>
      </c>
      <c r="C888" s="273" t="s">
        <v>2026</v>
      </c>
      <c r="D888" s="273" t="s">
        <v>2027</v>
      </c>
      <c r="E888" s="273"/>
      <c r="F888" s="273"/>
      <c r="G888" s="266"/>
      <c r="H888" s="266"/>
      <c r="I888" t="s">
        <v>474</v>
      </c>
      <c r="J888" s="279"/>
      <c r="K888" s="280"/>
      <c r="L888" s="279"/>
      <c r="N888" s="284"/>
      <c r="O888"/>
      <c r="AC888" s="279"/>
      <c r="AI888" t="s">
        <v>1546</v>
      </c>
      <c r="AO888" t="s">
        <v>1539</v>
      </c>
      <c r="AP888">
        <v>0</v>
      </c>
    </row>
    <row r="889" spans="1:42" ht="16.8" x14ac:dyDescent="0.25">
      <c r="A889" s="266">
        <v>122604</v>
      </c>
      <c r="B889" s="266" t="s">
        <v>3223</v>
      </c>
      <c r="C889" s="266" t="s">
        <v>497</v>
      </c>
      <c r="D889" s="266" t="s">
        <v>250</v>
      </c>
      <c r="E889" s="266"/>
      <c r="F889" s="273"/>
      <c r="G889" s="266"/>
      <c r="H889" s="266"/>
      <c r="I889" t="s">
        <v>474</v>
      </c>
      <c r="O889"/>
      <c r="AI889" t="s">
        <v>1544</v>
      </c>
      <c r="AO889" t="s">
        <v>1539</v>
      </c>
      <c r="AP889">
        <v>0</v>
      </c>
    </row>
    <row r="890" spans="1:42" ht="16.8" x14ac:dyDescent="0.3">
      <c r="A890" s="273">
        <v>122606</v>
      </c>
      <c r="B890" s="273" t="s">
        <v>2028</v>
      </c>
      <c r="C890" s="273" t="s">
        <v>808</v>
      </c>
      <c r="D890" s="273" t="s">
        <v>252</v>
      </c>
      <c r="E890" s="273"/>
      <c r="F890" s="273"/>
      <c r="G890" s="266"/>
      <c r="H890" s="266"/>
      <c r="I890" t="s">
        <v>474</v>
      </c>
      <c r="J890" s="279"/>
      <c r="K890" s="280"/>
      <c r="L890" s="279"/>
      <c r="N890" s="284"/>
      <c r="O890"/>
      <c r="AC890" s="279"/>
      <c r="AI890" t="s">
        <v>1546</v>
      </c>
      <c r="AO890" t="s">
        <v>1539</v>
      </c>
      <c r="AP890">
        <v>0</v>
      </c>
    </row>
    <row r="891" spans="1:42" ht="16.8" x14ac:dyDescent="0.25">
      <c r="A891" s="273">
        <v>122609</v>
      </c>
      <c r="B891" s="273" t="s">
        <v>3142</v>
      </c>
      <c r="C891" s="273" t="s">
        <v>72</v>
      </c>
      <c r="D891" s="273" t="s">
        <v>287</v>
      </c>
      <c r="E891" s="273"/>
      <c r="F891" s="273"/>
      <c r="G891" s="266"/>
      <c r="H891" s="266"/>
      <c r="I891" t="s">
        <v>474</v>
      </c>
      <c r="O891"/>
      <c r="AI891" t="s">
        <v>1547</v>
      </c>
      <c r="AO891" t="s">
        <v>1539</v>
      </c>
      <c r="AP891">
        <v>0</v>
      </c>
    </row>
    <row r="892" spans="1:42" ht="16.8" x14ac:dyDescent="0.3">
      <c r="A892" s="273">
        <v>122610</v>
      </c>
      <c r="B892" s="273" t="s">
        <v>2029</v>
      </c>
      <c r="C892" s="273" t="s">
        <v>70</v>
      </c>
      <c r="D892" s="273" t="s">
        <v>2030</v>
      </c>
      <c r="E892" s="273"/>
      <c r="F892" s="273"/>
      <c r="G892" s="266"/>
      <c r="H892" s="266"/>
      <c r="I892" t="s">
        <v>474</v>
      </c>
      <c r="J892" s="279"/>
      <c r="K892" s="280"/>
      <c r="L892" s="279"/>
      <c r="N892" s="284"/>
      <c r="O892"/>
      <c r="AC892" s="279"/>
      <c r="AI892" t="s">
        <v>1546</v>
      </c>
      <c r="AO892" t="s">
        <v>1539</v>
      </c>
      <c r="AP892">
        <v>0</v>
      </c>
    </row>
    <row r="893" spans="1:42" ht="16.8" x14ac:dyDescent="0.25">
      <c r="A893" s="273">
        <v>122614</v>
      </c>
      <c r="B893" s="273" t="s">
        <v>3143</v>
      </c>
      <c r="C893" s="273" t="s">
        <v>561</v>
      </c>
      <c r="D893" s="273" t="s">
        <v>294</v>
      </c>
      <c r="E893" s="273"/>
      <c r="F893" s="273"/>
      <c r="G893" s="266"/>
      <c r="H893" s="266"/>
      <c r="I893" t="s">
        <v>474</v>
      </c>
      <c r="O893"/>
      <c r="AI893" t="s">
        <v>1547</v>
      </c>
      <c r="AO893" t="s">
        <v>1539</v>
      </c>
      <c r="AP893">
        <v>0</v>
      </c>
    </row>
    <row r="894" spans="1:42" ht="16.8" x14ac:dyDescent="0.3">
      <c r="A894" s="273">
        <v>122615</v>
      </c>
      <c r="B894" s="273" t="s">
        <v>2031</v>
      </c>
      <c r="C894" s="273" t="s">
        <v>69</v>
      </c>
      <c r="D894" s="273" t="s">
        <v>248</v>
      </c>
      <c r="E894" s="273"/>
      <c r="F894" s="273"/>
      <c r="G894" s="266"/>
      <c r="H894" s="266"/>
      <c r="I894" t="s">
        <v>474</v>
      </c>
      <c r="J894" s="279"/>
      <c r="K894" s="280"/>
      <c r="L894" s="279"/>
      <c r="N894" s="284"/>
      <c r="O894"/>
      <c r="AC894" s="279"/>
      <c r="AI894" t="s">
        <v>1546</v>
      </c>
      <c r="AO894" t="s">
        <v>1539</v>
      </c>
      <c r="AP894">
        <v>0</v>
      </c>
    </row>
    <row r="895" spans="1:42" ht="16.8" x14ac:dyDescent="0.25">
      <c r="A895" s="273">
        <v>122619</v>
      </c>
      <c r="B895" s="273" t="s">
        <v>3144</v>
      </c>
      <c r="C895" s="273" t="s">
        <v>1141</v>
      </c>
      <c r="D895" s="273" t="s">
        <v>711</v>
      </c>
      <c r="E895" s="273"/>
      <c r="F895" s="273"/>
      <c r="G895" s="266"/>
      <c r="H895" s="266"/>
      <c r="I895" t="s">
        <v>474</v>
      </c>
      <c r="O895"/>
      <c r="AI895" t="s">
        <v>1547</v>
      </c>
      <c r="AO895" t="s">
        <v>1539</v>
      </c>
      <c r="AP895">
        <v>0</v>
      </c>
    </row>
    <row r="896" spans="1:42" ht="16.8" x14ac:dyDescent="0.3">
      <c r="A896" s="273">
        <v>122620</v>
      </c>
      <c r="B896" s="273" t="s">
        <v>2032</v>
      </c>
      <c r="C896" s="273" t="s">
        <v>70</v>
      </c>
      <c r="D896" s="273" t="s">
        <v>520</v>
      </c>
      <c r="E896" s="273"/>
      <c r="F896" s="273"/>
      <c r="G896" s="266"/>
      <c r="H896" s="266"/>
      <c r="I896" t="s">
        <v>474</v>
      </c>
      <c r="J896" s="279"/>
      <c r="K896" s="280"/>
      <c r="L896" s="279"/>
      <c r="N896" s="284"/>
      <c r="O896"/>
      <c r="AC896" s="279"/>
      <c r="AI896" t="s">
        <v>1546</v>
      </c>
      <c r="AO896" t="s">
        <v>1539</v>
      </c>
      <c r="AP896">
        <v>0</v>
      </c>
    </row>
    <row r="897" spans="1:42" ht="16.8" x14ac:dyDescent="0.3">
      <c r="A897" s="273">
        <v>122623</v>
      </c>
      <c r="B897" s="273" t="s">
        <v>2033</v>
      </c>
      <c r="C897" s="273" t="s">
        <v>69</v>
      </c>
      <c r="D897" s="273" t="s">
        <v>439</v>
      </c>
      <c r="E897" s="273"/>
      <c r="F897" s="273"/>
      <c r="G897" s="266"/>
      <c r="H897" s="266"/>
      <c r="I897" t="s">
        <v>474</v>
      </c>
      <c r="J897" s="279"/>
      <c r="K897" s="280"/>
      <c r="L897" s="279"/>
      <c r="N897" s="284"/>
      <c r="O897"/>
      <c r="AC897" s="279"/>
      <c r="AI897" t="s">
        <v>1546</v>
      </c>
      <c r="AO897" t="s">
        <v>1539</v>
      </c>
      <c r="AP897">
        <v>0</v>
      </c>
    </row>
    <row r="898" spans="1:42" ht="16.8" x14ac:dyDescent="0.25">
      <c r="A898" s="273">
        <v>122625</v>
      </c>
      <c r="B898" s="273" t="s">
        <v>3145</v>
      </c>
      <c r="C898" s="273" t="s">
        <v>171</v>
      </c>
      <c r="D898" s="273" t="s">
        <v>530</v>
      </c>
      <c r="E898" s="273"/>
      <c r="F898" s="273"/>
      <c r="G898" s="266"/>
      <c r="H898" s="266"/>
      <c r="I898" t="s">
        <v>474</v>
      </c>
      <c r="O898"/>
      <c r="AI898" t="s">
        <v>1547</v>
      </c>
      <c r="AO898" t="s">
        <v>1539</v>
      </c>
      <c r="AP898">
        <v>0</v>
      </c>
    </row>
    <row r="899" spans="1:42" ht="16.8" x14ac:dyDescent="0.3">
      <c r="A899" s="273">
        <v>122627</v>
      </c>
      <c r="B899" s="273" t="s">
        <v>2034</v>
      </c>
      <c r="C899" s="273" t="s">
        <v>66</v>
      </c>
      <c r="D899" s="273" t="s">
        <v>822</v>
      </c>
      <c r="E899" s="273"/>
      <c r="F899" s="273"/>
      <c r="G899" s="266"/>
      <c r="H899" s="266"/>
      <c r="I899" t="s">
        <v>474</v>
      </c>
      <c r="J899" s="279"/>
      <c r="K899" s="280"/>
      <c r="L899" s="279"/>
      <c r="N899" s="284"/>
      <c r="O899"/>
      <c r="AC899" s="279"/>
      <c r="AI899" t="s">
        <v>1546</v>
      </c>
      <c r="AO899" t="s">
        <v>1539</v>
      </c>
      <c r="AP899">
        <v>0</v>
      </c>
    </row>
    <row r="900" spans="1:42" ht="16.8" x14ac:dyDescent="0.3">
      <c r="A900" s="273">
        <v>122628</v>
      </c>
      <c r="B900" s="273" t="s">
        <v>2035</v>
      </c>
      <c r="C900" s="273" t="s">
        <v>727</v>
      </c>
      <c r="D900" s="273" t="s">
        <v>2036</v>
      </c>
      <c r="E900" s="273"/>
      <c r="F900" s="273"/>
      <c r="G900" s="266"/>
      <c r="H900" s="266"/>
      <c r="I900" t="s">
        <v>474</v>
      </c>
      <c r="J900" s="279"/>
      <c r="K900" s="280"/>
      <c r="L900" s="279"/>
      <c r="N900" s="284"/>
      <c r="O900"/>
      <c r="AC900" s="279"/>
      <c r="AI900" t="s">
        <v>1546</v>
      </c>
      <c r="AO900" t="s">
        <v>1539</v>
      </c>
      <c r="AP900">
        <v>0</v>
      </c>
    </row>
    <row r="901" spans="1:42" ht="16.8" x14ac:dyDescent="0.3">
      <c r="A901" s="273">
        <v>122631</v>
      </c>
      <c r="B901" s="273" t="s">
        <v>2037</v>
      </c>
      <c r="C901" s="273" t="s">
        <v>64</v>
      </c>
      <c r="D901" s="273" t="s">
        <v>241</v>
      </c>
      <c r="E901" s="273"/>
      <c r="F901" s="273"/>
      <c r="G901" s="266"/>
      <c r="H901" s="266"/>
      <c r="I901" t="s">
        <v>474</v>
      </c>
      <c r="J901" s="279"/>
      <c r="K901" s="280"/>
      <c r="L901" s="279"/>
      <c r="N901" s="284"/>
      <c r="O901"/>
      <c r="AC901" s="279"/>
      <c r="AI901" t="s">
        <v>1546</v>
      </c>
      <c r="AO901" t="s">
        <v>1539</v>
      </c>
      <c r="AP901">
        <v>0</v>
      </c>
    </row>
    <row r="902" spans="1:42" ht="16.8" x14ac:dyDescent="0.3">
      <c r="A902" s="273">
        <v>122633</v>
      </c>
      <c r="B902" s="273" t="s">
        <v>2038</v>
      </c>
      <c r="C902" s="273" t="s">
        <v>118</v>
      </c>
      <c r="D902" s="273" t="s">
        <v>247</v>
      </c>
      <c r="E902" s="273"/>
      <c r="F902" s="273"/>
      <c r="G902" s="266"/>
      <c r="H902" s="266"/>
      <c r="I902" t="s">
        <v>474</v>
      </c>
      <c r="J902" s="279"/>
      <c r="K902" s="280"/>
      <c r="L902" s="279"/>
      <c r="N902" s="284"/>
      <c r="O902"/>
      <c r="AC902" s="279"/>
      <c r="AI902" t="s">
        <v>1546</v>
      </c>
      <c r="AO902" t="s">
        <v>1539</v>
      </c>
      <c r="AP902">
        <v>0</v>
      </c>
    </row>
    <row r="903" spans="1:42" ht="16.8" x14ac:dyDescent="0.25">
      <c r="A903" s="273">
        <v>122636</v>
      </c>
      <c r="B903" s="273" t="s">
        <v>3146</v>
      </c>
      <c r="C903" s="273" t="s">
        <v>114</v>
      </c>
      <c r="D903" s="273" t="s">
        <v>3147</v>
      </c>
      <c r="E903" s="273"/>
      <c r="F903" s="273"/>
      <c r="G903" s="266"/>
      <c r="H903" s="266"/>
      <c r="I903" t="s">
        <v>474</v>
      </c>
      <c r="O903"/>
      <c r="AI903" t="s">
        <v>1547</v>
      </c>
      <c r="AO903" t="s">
        <v>1539</v>
      </c>
      <c r="AP903">
        <v>0</v>
      </c>
    </row>
    <row r="904" spans="1:42" ht="16.8" x14ac:dyDescent="0.25">
      <c r="A904" s="273">
        <v>122641</v>
      </c>
      <c r="B904" s="273" t="s">
        <v>3148</v>
      </c>
      <c r="C904" s="273" t="s">
        <v>86</v>
      </c>
      <c r="D904" s="273" t="s">
        <v>247</v>
      </c>
      <c r="E904" s="273"/>
      <c r="F904" s="273"/>
      <c r="G904" s="266"/>
      <c r="H904" s="266"/>
      <c r="I904" t="s">
        <v>474</v>
      </c>
      <c r="O904"/>
      <c r="AI904" t="s">
        <v>1547</v>
      </c>
      <c r="AO904" t="s">
        <v>1539</v>
      </c>
      <c r="AP904">
        <v>0</v>
      </c>
    </row>
    <row r="905" spans="1:42" ht="16.8" x14ac:dyDescent="0.3">
      <c r="A905" s="273">
        <v>122642</v>
      </c>
      <c r="B905" s="273" t="s">
        <v>2039</v>
      </c>
      <c r="C905" s="273" t="s">
        <v>2040</v>
      </c>
      <c r="D905" s="273" t="s">
        <v>1140</v>
      </c>
      <c r="E905" s="273"/>
      <c r="F905" s="273"/>
      <c r="G905" s="266"/>
      <c r="H905" s="266"/>
      <c r="I905" t="s">
        <v>474</v>
      </c>
      <c r="J905" s="279"/>
      <c r="K905" s="280"/>
      <c r="L905" s="279"/>
      <c r="N905" s="284"/>
      <c r="O905"/>
      <c r="AC905" s="279"/>
      <c r="AI905" t="s">
        <v>1546</v>
      </c>
      <c r="AO905" t="s">
        <v>1539</v>
      </c>
      <c r="AP905">
        <v>0</v>
      </c>
    </row>
    <row r="906" spans="1:42" ht="16.8" x14ac:dyDescent="0.3">
      <c r="A906" s="273">
        <v>122643</v>
      </c>
      <c r="B906" s="273" t="s">
        <v>2041</v>
      </c>
      <c r="C906" s="273" t="s">
        <v>2042</v>
      </c>
      <c r="D906" s="273" t="s">
        <v>257</v>
      </c>
      <c r="E906" s="273"/>
      <c r="F906" s="273"/>
      <c r="G906" s="266"/>
      <c r="H906" s="266"/>
      <c r="I906" t="s">
        <v>474</v>
      </c>
      <c r="J906" s="279"/>
      <c r="K906" s="280"/>
      <c r="L906" s="279"/>
      <c r="N906" s="284"/>
      <c r="O906"/>
      <c r="AC906" s="279"/>
      <c r="AI906" t="s">
        <v>1546</v>
      </c>
      <c r="AO906" t="s">
        <v>1539</v>
      </c>
      <c r="AP906">
        <v>0</v>
      </c>
    </row>
    <row r="907" spans="1:42" ht="16.8" x14ac:dyDescent="0.25">
      <c r="A907" s="273">
        <v>122644</v>
      </c>
      <c r="B907" s="273" t="s">
        <v>3149</v>
      </c>
      <c r="C907" s="273" t="s">
        <v>457</v>
      </c>
      <c r="D907" s="273" t="s">
        <v>1124</v>
      </c>
      <c r="E907" s="273"/>
      <c r="F907" s="273"/>
      <c r="G907" s="266"/>
      <c r="H907" s="266"/>
      <c r="I907" t="s">
        <v>474</v>
      </c>
      <c r="O907"/>
      <c r="AI907" t="s">
        <v>1547</v>
      </c>
      <c r="AO907" t="s">
        <v>1539</v>
      </c>
      <c r="AP907">
        <v>0</v>
      </c>
    </row>
    <row r="908" spans="1:42" ht="16.8" x14ac:dyDescent="0.25">
      <c r="A908" s="266">
        <v>122646</v>
      </c>
      <c r="B908" s="266" t="s">
        <v>3224</v>
      </c>
      <c r="C908" s="266" t="s">
        <v>60</v>
      </c>
      <c r="D908" s="266" t="s">
        <v>262</v>
      </c>
      <c r="E908" s="266"/>
      <c r="F908" s="273"/>
      <c r="G908" s="266"/>
      <c r="H908" s="266"/>
      <c r="I908" t="s">
        <v>474</v>
      </c>
      <c r="O908"/>
      <c r="AI908" t="s">
        <v>1544</v>
      </c>
      <c r="AO908" t="s">
        <v>1539</v>
      </c>
      <c r="AP908">
        <v>0</v>
      </c>
    </row>
    <row r="909" spans="1:42" ht="16.8" x14ac:dyDescent="0.3">
      <c r="A909" s="273">
        <v>122647</v>
      </c>
      <c r="B909" s="273" t="s">
        <v>2043</v>
      </c>
      <c r="C909" s="273" t="s">
        <v>145</v>
      </c>
      <c r="D909" s="273" t="s">
        <v>219</v>
      </c>
      <c r="E909" s="273"/>
      <c r="F909" s="273"/>
      <c r="G909" s="266"/>
      <c r="H909" s="266"/>
      <c r="I909" t="s">
        <v>474</v>
      </c>
      <c r="J909" s="279"/>
      <c r="K909" s="280"/>
      <c r="L909" s="279"/>
      <c r="N909" s="284"/>
      <c r="O909"/>
      <c r="AC909" s="279"/>
      <c r="AI909" t="s">
        <v>1546</v>
      </c>
      <c r="AO909" t="s">
        <v>1539</v>
      </c>
      <c r="AP909">
        <v>0</v>
      </c>
    </row>
    <row r="910" spans="1:42" ht="16.8" x14ac:dyDescent="0.3">
      <c r="A910" s="273">
        <v>122650</v>
      </c>
      <c r="B910" s="273" t="s">
        <v>2044</v>
      </c>
      <c r="C910" s="273" t="s">
        <v>104</v>
      </c>
      <c r="D910" s="273" t="s">
        <v>2045</v>
      </c>
      <c r="E910" s="273"/>
      <c r="F910" s="273"/>
      <c r="G910" s="266"/>
      <c r="H910" s="266"/>
      <c r="I910" t="s">
        <v>474</v>
      </c>
      <c r="J910" s="279"/>
      <c r="K910" s="280"/>
      <c r="L910" s="279"/>
      <c r="N910" s="284"/>
      <c r="O910"/>
      <c r="AC910" s="279"/>
      <c r="AI910" t="s">
        <v>1546</v>
      </c>
      <c r="AO910" t="s">
        <v>1539</v>
      </c>
      <c r="AP910">
        <v>0</v>
      </c>
    </row>
    <row r="911" spans="1:42" ht="16.8" x14ac:dyDescent="0.3">
      <c r="A911" s="273">
        <v>122651</v>
      </c>
      <c r="B911" s="273" t="s">
        <v>2046</v>
      </c>
      <c r="C911" s="273" t="s">
        <v>2047</v>
      </c>
      <c r="D911" s="273" t="s">
        <v>265</v>
      </c>
      <c r="E911" s="273"/>
      <c r="F911" s="273"/>
      <c r="G911" s="266"/>
      <c r="H911" s="266"/>
      <c r="I911" t="s">
        <v>474</v>
      </c>
      <c r="J911" s="279"/>
      <c r="K911" s="280"/>
      <c r="L911" s="279"/>
      <c r="N911" s="284"/>
      <c r="O911"/>
      <c r="AC911" s="279"/>
      <c r="AI911" t="s">
        <v>1546</v>
      </c>
      <c r="AO911" t="s">
        <v>1539</v>
      </c>
      <c r="AP911">
        <v>0</v>
      </c>
    </row>
    <row r="912" spans="1:42" ht="16.8" x14ac:dyDescent="0.3">
      <c r="A912" s="273">
        <v>122652</v>
      </c>
      <c r="B912" s="273" t="s">
        <v>2048</v>
      </c>
      <c r="C912" s="273" t="s">
        <v>157</v>
      </c>
      <c r="D912" s="273" t="s">
        <v>301</v>
      </c>
      <c r="E912" s="273"/>
      <c r="F912" s="273"/>
      <c r="G912" s="266"/>
      <c r="H912" s="266"/>
      <c r="I912" t="s">
        <v>474</v>
      </c>
      <c r="J912" s="279"/>
      <c r="K912" s="280"/>
      <c r="L912" s="279"/>
      <c r="N912" s="284"/>
      <c r="O912"/>
      <c r="AC912" s="279"/>
      <c r="AI912" t="s">
        <v>1546</v>
      </c>
      <c r="AO912" t="s">
        <v>1539</v>
      </c>
      <c r="AP912">
        <v>0</v>
      </c>
    </row>
    <row r="913" spans="1:42" ht="16.8" x14ac:dyDescent="0.3">
      <c r="A913" s="273">
        <v>122655</v>
      </c>
      <c r="B913" s="273" t="s">
        <v>2049</v>
      </c>
      <c r="C913" s="273" t="s">
        <v>2050</v>
      </c>
      <c r="D913" s="273" t="s">
        <v>244</v>
      </c>
      <c r="E913" s="273"/>
      <c r="F913" s="273"/>
      <c r="G913" s="266"/>
      <c r="H913" s="266"/>
      <c r="I913" t="s">
        <v>474</v>
      </c>
      <c r="J913" s="279"/>
      <c r="K913" s="280"/>
      <c r="L913" s="279"/>
      <c r="N913" s="284"/>
      <c r="O913"/>
      <c r="AC913" s="279"/>
      <c r="AI913" t="s">
        <v>1546</v>
      </c>
      <c r="AO913" t="s">
        <v>1539</v>
      </c>
      <c r="AP913">
        <v>0</v>
      </c>
    </row>
    <row r="914" spans="1:42" ht="16.8" x14ac:dyDescent="0.3">
      <c r="A914" s="273">
        <v>122656</v>
      </c>
      <c r="B914" s="273" t="s">
        <v>2051</v>
      </c>
      <c r="C914" s="273" t="s">
        <v>789</v>
      </c>
      <c r="D914" s="273" t="s">
        <v>788</v>
      </c>
      <c r="E914" s="273"/>
      <c r="F914" s="273"/>
      <c r="G914" s="266"/>
      <c r="H914" s="266"/>
      <c r="I914" t="s">
        <v>474</v>
      </c>
      <c r="J914" s="279"/>
      <c r="K914" s="280"/>
      <c r="L914" s="279"/>
      <c r="N914" s="284"/>
      <c r="O914"/>
      <c r="AC914" s="279"/>
      <c r="AI914" t="s">
        <v>1546</v>
      </c>
      <c r="AO914" t="s">
        <v>1539</v>
      </c>
      <c r="AP914">
        <v>0</v>
      </c>
    </row>
    <row r="915" spans="1:42" ht="16.8" x14ac:dyDescent="0.3">
      <c r="A915" s="273">
        <v>122657</v>
      </c>
      <c r="B915" s="273" t="s">
        <v>2052</v>
      </c>
      <c r="C915" s="273" t="s">
        <v>90</v>
      </c>
      <c r="D915" s="273" t="s">
        <v>2053</v>
      </c>
      <c r="E915" s="273"/>
      <c r="F915" s="273"/>
      <c r="G915" s="266"/>
      <c r="H915" s="266"/>
      <c r="I915" t="s">
        <v>474</v>
      </c>
      <c r="J915" s="279"/>
      <c r="K915" s="280"/>
      <c r="L915" s="279"/>
      <c r="N915" s="284"/>
      <c r="O915"/>
      <c r="AC915" s="279"/>
      <c r="AI915" t="s">
        <v>1546</v>
      </c>
      <c r="AO915" t="s">
        <v>1539</v>
      </c>
      <c r="AP915">
        <v>0</v>
      </c>
    </row>
    <row r="916" spans="1:42" ht="16.8" x14ac:dyDescent="0.3">
      <c r="A916" s="273">
        <v>122658</v>
      </c>
      <c r="B916" s="273" t="s">
        <v>2054</v>
      </c>
      <c r="C916" s="273" t="s">
        <v>71</v>
      </c>
      <c r="D916" s="273" t="s">
        <v>450</v>
      </c>
      <c r="E916" s="273"/>
      <c r="F916" s="273"/>
      <c r="G916" s="266"/>
      <c r="H916" s="266"/>
      <c r="I916" t="s">
        <v>474</v>
      </c>
      <c r="J916" s="279"/>
      <c r="K916" s="280"/>
      <c r="L916" s="279"/>
      <c r="N916" s="284"/>
      <c r="O916"/>
      <c r="AC916" s="279"/>
      <c r="AI916" t="s">
        <v>1546</v>
      </c>
      <c r="AO916" t="s">
        <v>1539</v>
      </c>
      <c r="AP916">
        <v>0</v>
      </c>
    </row>
    <row r="917" spans="1:42" ht="16.8" x14ac:dyDescent="0.3">
      <c r="A917" s="273">
        <v>122662</v>
      </c>
      <c r="B917" s="273" t="s">
        <v>2055</v>
      </c>
      <c r="C917" s="273" t="s">
        <v>733</v>
      </c>
      <c r="D917" s="273" t="s">
        <v>240</v>
      </c>
      <c r="E917" s="273"/>
      <c r="F917" s="273"/>
      <c r="G917" s="266"/>
      <c r="H917" s="266"/>
      <c r="I917" t="s">
        <v>474</v>
      </c>
      <c r="J917" s="279"/>
      <c r="K917" s="280"/>
      <c r="L917" s="279"/>
      <c r="N917" s="284"/>
      <c r="O917"/>
      <c r="AC917" s="279"/>
      <c r="AI917" t="s">
        <v>1546</v>
      </c>
      <c r="AO917" t="s">
        <v>1539</v>
      </c>
      <c r="AP917">
        <v>0</v>
      </c>
    </row>
    <row r="918" spans="1:42" ht="16.8" x14ac:dyDescent="0.3">
      <c r="A918" s="273">
        <v>122663</v>
      </c>
      <c r="B918" s="273" t="s">
        <v>2056</v>
      </c>
      <c r="C918" s="273" t="s">
        <v>576</v>
      </c>
      <c r="D918" s="273" t="s">
        <v>115</v>
      </c>
      <c r="E918" s="273"/>
      <c r="F918" s="273"/>
      <c r="G918" s="266"/>
      <c r="H918" s="266"/>
      <c r="I918" t="s">
        <v>474</v>
      </c>
      <c r="J918" s="279"/>
      <c r="K918" s="280"/>
      <c r="L918" s="279"/>
      <c r="N918" s="284"/>
      <c r="O918"/>
      <c r="AC918" s="279"/>
      <c r="AI918" t="s">
        <v>1546</v>
      </c>
      <c r="AO918" t="s">
        <v>1539</v>
      </c>
      <c r="AP918">
        <v>0</v>
      </c>
    </row>
    <row r="919" spans="1:42" ht="16.8" x14ac:dyDescent="0.3">
      <c r="A919" s="273">
        <v>122664</v>
      </c>
      <c r="B919" s="273" t="s">
        <v>2057</v>
      </c>
      <c r="C919" s="273" t="s">
        <v>76</v>
      </c>
      <c r="D919" s="273" t="s">
        <v>976</v>
      </c>
      <c r="E919" s="273"/>
      <c r="F919" s="273"/>
      <c r="G919" s="266"/>
      <c r="H919" s="266"/>
      <c r="I919" t="s">
        <v>474</v>
      </c>
      <c r="J919" s="279"/>
      <c r="K919" s="280"/>
      <c r="L919" s="279"/>
      <c r="N919" s="284"/>
      <c r="O919"/>
      <c r="AC919" s="279"/>
      <c r="AI919" t="s">
        <v>1546</v>
      </c>
      <c r="AO919" t="s">
        <v>1539</v>
      </c>
      <c r="AP919">
        <v>0</v>
      </c>
    </row>
    <row r="920" spans="1:42" ht="16.8" x14ac:dyDescent="0.3">
      <c r="A920" s="273">
        <v>122665</v>
      </c>
      <c r="B920" s="273" t="s">
        <v>2058</v>
      </c>
      <c r="C920" s="273" t="s">
        <v>599</v>
      </c>
      <c r="D920" s="273" t="s">
        <v>252</v>
      </c>
      <c r="E920" s="273"/>
      <c r="F920" s="273"/>
      <c r="G920" s="266"/>
      <c r="H920" s="266"/>
      <c r="I920" t="s">
        <v>474</v>
      </c>
      <c r="J920" s="279"/>
      <c r="K920" s="280"/>
      <c r="L920" s="279"/>
      <c r="N920" s="284"/>
      <c r="O920"/>
      <c r="AC920" s="279"/>
      <c r="AI920" t="s">
        <v>1546</v>
      </c>
      <c r="AO920" t="s">
        <v>1539</v>
      </c>
      <c r="AP920">
        <v>0</v>
      </c>
    </row>
    <row r="921" spans="1:42" ht="16.8" x14ac:dyDescent="0.3">
      <c r="A921" s="273">
        <v>122666</v>
      </c>
      <c r="B921" s="273" t="s">
        <v>2059</v>
      </c>
      <c r="C921" s="273" t="s">
        <v>2060</v>
      </c>
      <c r="D921" s="273" t="s">
        <v>597</v>
      </c>
      <c r="E921" s="273"/>
      <c r="F921" s="273"/>
      <c r="G921" s="266"/>
      <c r="H921" s="266"/>
      <c r="I921" t="s">
        <v>474</v>
      </c>
      <c r="J921" s="279"/>
      <c r="K921" s="280"/>
      <c r="L921" s="279"/>
      <c r="N921" s="284"/>
      <c r="O921"/>
      <c r="AC921" s="279"/>
      <c r="AI921" t="s">
        <v>1546</v>
      </c>
      <c r="AO921" t="s">
        <v>1539</v>
      </c>
      <c r="AP921">
        <v>0</v>
      </c>
    </row>
    <row r="922" spans="1:42" ht="16.8" x14ac:dyDescent="0.25">
      <c r="A922" s="266">
        <v>122671</v>
      </c>
      <c r="B922" s="266" t="s">
        <v>3225</v>
      </c>
      <c r="C922" s="266" t="s">
        <v>139</v>
      </c>
      <c r="D922" s="266" t="s">
        <v>259</v>
      </c>
      <c r="E922" s="266"/>
      <c r="F922" s="273"/>
      <c r="G922" s="266"/>
      <c r="H922" s="266"/>
      <c r="I922" t="s">
        <v>474</v>
      </c>
      <c r="O922"/>
      <c r="AI922" t="s">
        <v>1544</v>
      </c>
      <c r="AO922" t="s">
        <v>1539</v>
      </c>
      <c r="AP922">
        <v>0</v>
      </c>
    </row>
    <row r="923" spans="1:42" ht="16.8" x14ac:dyDescent="0.3">
      <c r="A923" s="273">
        <v>122672</v>
      </c>
      <c r="B923" s="273" t="s">
        <v>2061</v>
      </c>
      <c r="C923" s="273" t="s">
        <v>89</v>
      </c>
      <c r="D923" s="273" t="s">
        <v>228</v>
      </c>
      <c r="E923" s="273"/>
      <c r="F923" s="273"/>
      <c r="G923" s="266"/>
      <c r="H923" s="266"/>
      <c r="I923" t="s">
        <v>474</v>
      </c>
      <c r="J923" s="279"/>
      <c r="K923" s="280"/>
      <c r="L923" s="279"/>
      <c r="N923" s="284"/>
      <c r="O923"/>
      <c r="AC923" s="279"/>
      <c r="AI923" t="s">
        <v>1546</v>
      </c>
      <c r="AO923" t="s">
        <v>1539</v>
      </c>
      <c r="AP923">
        <v>0</v>
      </c>
    </row>
    <row r="924" spans="1:42" ht="16.8" x14ac:dyDescent="0.3">
      <c r="A924" s="273">
        <v>122676</v>
      </c>
      <c r="B924" s="273" t="s">
        <v>2062</v>
      </c>
      <c r="C924" s="273" t="s">
        <v>63</v>
      </c>
      <c r="D924" s="273" t="s">
        <v>275</v>
      </c>
      <c r="E924" s="273"/>
      <c r="F924" s="273"/>
      <c r="G924" s="266"/>
      <c r="H924" s="266"/>
      <c r="I924" t="s">
        <v>474</v>
      </c>
      <c r="J924" s="279"/>
      <c r="K924" s="280"/>
      <c r="L924" s="279"/>
      <c r="N924" s="284"/>
      <c r="O924"/>
      <c r="AC924" s="279"/>
      <c r="AI924" t="s">
        <v>1546</v>
      </c>
      <c r="AO924" t="s">
        <v>1539</v>
      </c>
      <c r="AP924">
        <v>0</v>
      </c>
    </row>
    <row r="925" spans="1:42" ht="16.8" x14ac:dyDescent="0.3">
      <c r="A925" s="273">
        <v>122677</v>
      </c>
      <c r="B925" s="273" t="s">
        <v>2063</v>
      </c>
      <c r="C925" s="273" t="s">
        <v>60</v>
      </c>
      <c r="D925" s="273" t="s">
        <v>2064</v>
      </c>
      <c r="E925" s="273"/>
      <c r="F925" s="273"/>
      <c r="G925" s="266"/>
      <c r="H925" s="266"/>
      <c r="I925" t="s">
        <v>474</v>
      </c>
      <c r="J925" s="279"/>
      <c r="K925" s="280"/>
      <c r="L925" s="279"/>
      <c r="N925" s="284"/>
      <c r="O925"/>
      <c r="AC925" s="279"/>
      <c r="AI925" t="s">
        <v>1546</v>
      </c>
      <c r="AO925" t="s">
        <v>1539</v>
      </c>
      <c r="AP925">
        <v>0</v>
      </c>
    </row>
    <row r="926" spans="1:42" ht="16.8" x14ac:dyDescent="0.25">
      <c r="A926" s="273">
        <v>122679</v>
      </c>
      <c r="B926" s="273" t="s">
        <v>3150</v>
      </c>
      <c r="C926" s="273" t="s">
        <v>63</v>
      </c>
      <c r="D926" s="273" t="s">
        <v>3151</v>
      </c>
      <c r="E926" s="273"/>
      <c r="F926" s="273"/>
      <c r="G926" s="266"/>
      <c r="H926" s="266"/>
      <c r="I926" t="s">
        <v>474</v>
      </c>
      <c r="O926"/>
      <c r="AI926" t="s">
        <v>1547</v>
      </c>
      <c r="AO926" t="s">
        <v>1539</v>
      </c>
      <c r="AP926">
        <v>0</v>
      </c>
    </row>
    <row r="927" spans="1:42" ht="16.8" x14ac:dyDescent="0.3">
      <c r="A927" s="273">
        <v>122680</v>
      </c>
      <c r="B927" s="273" t="s">
        <v>2065</v>
      </c>
      <c r="C927" s="273" t="s">
        <v>111</v>
      </c>
      <c r="D927" s="273" t="s">
        <v>1062</v>
      </c>
      <c r="E927" s="273"/>
      <c r="F927" s="273"/>
      <c r="G927" s="266"/>
      <c r="H927" s="266"/>
      <c r="I927" t="s">
        <v>474</v>
      </c>
      <c r="J927" s="279"/>
      <c r="K927" s="280"/>
      <c r="L927" s="279"/>
      <c r="N927" s="284"/>
      <c r="O927"/>
      <c r="AC927" s="279"/>
      <c r="AI927" t="s">
        <v>1546</v>
      </c>
      <c r="AO927" t="s">
        <v>1539</v>
      </c>
      <c r="AP927">
        <v>0</v>
      </c>
    </row>
    <row r="928" spans="1:42" ht="16.8" x14ac:dyDescent="0.3">
      <c r="A928" s="273">
        <v>122683</v>
      </c>
      <c r="B928" s="273" t="s">
        <v>2066</v>
      </c>
      <c r="C928" s="273" t="s">
        <v>60</v>
      </c>
      <c r="D928" s="273" t="s">
        <v>274</v>
      </c>
      <c r="E928" s="273"/>
      <c r="F928" s="273"/>
      <c r="G928" s="266"/>
      <c r="H928" s="266"/>
      <c r="I928" t="s">
        <v>474</v>
      </c>
      <c r="J928" s="279"/>
      <c r="K928" s="280"/>
      <c r="L928" s="279"/>
      <c r="N928" s="284"/>
      <c r="O928"/>
      <c r="AC928" s="279"/>
      <c r="AI928" t="s">
        <v>1546</v>
      </c>
      <c r="AO928" t="s">
        <v>1539</v>
      </c>
      <c r="AP928">
        <v>0</v>
      </c>
    </row>
    <row r="929" spans="1:42" ht="16.8" x14ac:dyDescent="0.25">
      <c r="A929" s="273">
        <v>122685</v>
      </c>
      <c r="B929" s="273" t="s">
        <v>3152</v>
      </c>
      <c r="C929" s="273" t="s">
        <v>60</v>
      </c>
      <c r="D929" s="273" t="s">
        <v>252</v>
      </c>
      <c r="E929" s="273"/>
      <c r="F929" s="273"/>
      <c r="G929" s="266"/>
      <c r="H929" s="266"/>
      <c r="I929" t="s">
        <v>474</v>
      </c>
      <c r="O929"/>
      <c r="AI929" t="s">
        <v>1547</v>
      </c>
      <c r="AO929" t="s">
        <v>1539</v>
      </c>
      <c r="AP929">
        <v>0</v>
      </c>
    </row>
    <row r="930" spans="1:42" ht="16.8" x14ac:dyDescent="0.3">
      <c r="A930" s="273">
        <v>122686</v>
      </c>
      <c r="B930" s="273" t="s">
        <v>2067</v>
      </c>
      <c r="C930" s="273" t="s">
        <v>91</v>
      </c>
      <c r="D930" s="273" t="s">
        <v>2068</v>
      </c>
      <c r="E930" s="273"/>
      <c r="F930" s="273"/>
      <c r="G930" s="266"/>
      <c r="H930" s="266"/>
      <c r="I930" t="s">
        <v>474</v>
      </c>
      <c r="J930" s="279"/>
      <c r="K930" s="280"/>
      <c r="L930" s="279"/>
      <c r="N930" s="284"/>
      <c r="O930"/>
      <c r="AC930" s="279"/>
      <c r="AI930" t="s">
        <v>1546</v>
      </c>
      <c r="AO930" t="s">
        <v>1539</v>
      </c>
      <c r="AP930">
        <v>0</v>
      </c>
    </row>
    <row r="931" spans="1:42" ht="16.8" x14ac:dyDescent="0.25">
      <c r="A931" s="273">
        <v>122687</v>
      </c>
      <c r="B931" s="273" t="s">
        <v>3153</v>
      </c>
      <c r="C931" s="273" t="s">
        <v>3154</v>
      </c>
      <c r="D931" s="273" t="s">
        <v>3155</v>
      </c>
      <c r="E931" s="273"/>
      <c r="F931" s="273"/>
      <c r="G931" s="266"/>
      <c r="H931" s="266"/>
      <c r="I931" t="s">
        <v>474</v>
      </c>
      <c r="O931"/>
      <c r="AI931" t="s">
        <v>1547</v>
      </c>
      <c r="AO931" t="s">
        <v>1539</v>
      </c>
      <c r="AP931">
        <v>0</v>
      </c>
    </row>
    <row r="932" spans="1:42" ht="16.8" x14ac:dyDescent="0.3">
      <c r="A932" s="273">
        <v>122693</v>
      </c>
      <c r="B932" s="273" t="s">
        <v>2069</v>
      </c>
      <c r="C932" s="273" t="s">
        <v>547</v>
      </c>
      <c r="D932" s="273" t="s">
        <v>223</v>
      </c>
      <c r="E932" s="273"/>
      <c r="F932" s="273"/>
      <c r="G932" s="266"/>
      <c r="H932" s="266"/>
      <c r="I932" t="s">
        <v>474</v>
      </c>
      <c r="J932" s="279"/>
      <c r="K932" s="280"/>
      <c r="L932" s="279"/>
      <c r="N932" s="284"/>
      <c r="O932"/>
      <c r="AC932" s="279"/>
      <c r="AI932" t="s">
        <v>1546</v>
      </c>
      <c r="AO932" t="s">
        <v>1539</v>
      </c>
      <c r="AP932">
        <v>0</v>
      </c>
    </row>
    <row r="933" spans="1:42" ht="16.8" x14ac:dyDescent="0.25">
      <c r="A933" s="273">
        <v>122694</v>
      </c>
      <c r="B933" s="273" t="s">
        <v>3156</v>
      </c>
      <c r="C933" s="273" t="s">
        <v>1958</v>
      </c>
      <c r="D933" s="273" t="s">
        <v>236</v>
      </c>
      <c r="E933" s="273"/>
      <c r="F933" s="273"/>
      <c r="G933" s="266"/>
      <c r="H933" s="266"/>
      <c r="I933" t="s">
        <v>474</v>
      </c>
      <c r="O933"/>
      <c r="AI933" t="s">
        <v>1547</v>
      </c>
      <c r="AO933" t="s">
        <v>1539</v>
      </c>
      <c r="AP933">
        <v>0</v>
      </c>
    </row>
    <row r="934" spans="1:42" x14ac:dyDescent="0.25">
      <c r="A934">
        <v>122696</v>
      </c>
      <c r="B934" t="s">
        <v>1138</v>
      </c>
      <c r="C934" t="s">
        <v>1139</v>
      </c>
      <c r="D934" t="s">
        <v>284</v>
      </c>
      <c r="E934" t="s">
        <v>381</v>
      </c>
      <c r="F934" s="230">
        <v>34571</v>
      </c>
      <c r="G934" t="s">
        <v>363</v>
      </c>
      <c r="H934" t="s">
        <v>382</v>
      </c>
      <c r="I934" t="s">
        <v>474</v>
      </c>
      <c r="K934" t="s">
        <v>364</v>
      </c>
      <c r="L934">
        <v>2013</v>
      </c>
      <c r="M934" t="s">
        <v>363</v>
      </c>
      <c r="N934" t="s">
        <v>363</v>
      </c>
      <c r="O934"/>
      <c r="AG934" t="s">
        <v>1777</v>
      </c>
      <c r="AI934" t="s">
        <v>1777</v>
      </c>
      <c r="AO934" t="s">
        <v>1539</v>
      </c>
      <c r="AP934">
        <v>0</v>
      </c>
    </row>
    <row r="935" spans="1:42" ht="16.8" x14ac:dyDescent="0.3">
      <c r="A935" s="273">
        <v>122699</v>
      </c>
      <c r="B935" s="273" t="s">
        <v>2070</v>
      </c>
      <c r="C935" s="273" t="s">
        <v>193</v>
      </c>
      <c r="D935" s="273" t="s">
        <v>343</v>
      </c>
      <c r="E935" s="273"/>
      <c r="F935" s="273"/>
      <c r="G935" s="266"/>
      <c r="H935" s="266"/>
      <c r="I935" t="s">
        <v>474</v>
      </c>
      <c r="J935" s="279"/>
      <c r="K935" s="280"/>
      <c r="L935" s="279"/>
      <c r="N935" s="284"/>
      <c r="O935"/>
      <c r="AC935" s="279"/>
      <c r="AI935" t="s">
        <v>1546</v>
      </c>
      <c r="AO935" t="s">
        <v>1539</v>
      </c>
      <c r="AP935">
        <v>0</v>
      </c>
    </row>
    <row r="936" spans="1:42" ht="16.8" x14ac:dyDescent="0.3">
      <c r="A936" s="273">
        <v>122706</v>
      </c>
      <c r="B936" s="273" t="s">
        <v>2071</v>
      </c>
      <c r="C936" s="273" t="s">
        <v>113</v>
      </c>
      <c r="D936" s="273" t="s">
        <v>502</v>
      </c>
      <c r="E936" s="273"/>
      <c r="F936" s="273"/>
      <c r="G936" s="266"/>
      <c r="H936" s="266"/>
      <c r="I936" t="s">
        <v>474</v>
      </c>
      <c r="J936" s="279"/>
      <c r="K936" s="280"/>
      <c r="L936" s="279"/>
      <c r="N936" s="284"/>
      <c r="O936"/>
      <c r="AC936" s="279"/>
      <c r="AI936" t="s">
        <v>1546</v>
      </c>
      <c r="AO936" t="s">
        <v>1539</v>
      </c>
      <c r="AP936">
        <v>0</v>
      </c>
    </row>
    <row r="937" spans="1:42" ht="16.8" x14ac:dyDescent="0.3">
      <c r="A937" s="273">
        <v>122709</v>
      </c>
      <c r="B937" s="273" t="s">
        <v>2072</v>
      </c>
      <c r="C937" s="273" t="s">
        <v>106</v>
      </c>
      <c r="D937" s="273" t="s">
        <v>2073</v>
      </c>
      <c r="E937" s="273"/>
      <c r="F937" s="273"/>
      <c r="G937" s="266"/>
      <c r="H937" s="266"/>
      <c r="I937" t="s">
        <v>474</v>
      </c>
      <c r="J937" s="279"/>
      <c r="K937" s="280"/>
      <c r="L937" s="279"/>
      <c r="N937" s="284"/>
      <c r="O937"/>
      <c r="AC937" s="279"/>
      <c r="AI937" t="s">
        <v>1546</v>
      </c>
      <c r="AO937" t="s">
        <v>1539</v>
      </c>
      <c r="AP937">
        <v>0</v>
      </c>
    </row>
    <row r="938" spans="1:42" ht="16.8" x14ac:dyDescent="0.3">
      <c r="A938" s="273">
        <v>122710</v>
      </c>
      <c r="B938" s="273" t="s">
        <v>2074</v>
      </c>
      <c r="C938" s="273" t="s">
        <v>166</v>
      </c>
      <c r="D938" s="273" t="s">
        <v>510</v>
      </c>
      <c r="E938" s="273"/>
      <c r="F938" s="273"/>
      <c r="G938" s="266"/>
      <c r="H938" s="266"/>
      <c r="I938" t="s">
        <v>474</v>
      </c>
      <c r="J938" s="279"/>
      <c r="K938" s="280"/>
      <c r="L938" s="279"/>
      <c r="N938" s="284"/>
      <c r="O938"/>
      <c r="AC938" s="279"/>
      <c r="AI938" t="s">
        <v>1546</v>
      </c>
      <c r="AO938" t="s">
        <v>1539</v>
      </c>
      <c r="AP938">
        <v>0</v>
      </c>
    </row>
    <row r="939" spans="1:42" ht="16.8" x14ac:dyDescent="0.3">
      <c r="A939" s="273">
        <v>122711</v>
      </c>
      <c r="B939" s="273" t="s">
        <v>2075</v>
      </c>
      <c r="C939" s="273" t="s">
        <v>418</v>
      </c>
      <c r="D939" s="273" t="s">
        <v>507</v>
      </c>
      <c r="E939" s="273"/>
      <c r="F939" s="273"/>
      <c r="G939" s="266"/>
      <c r="H939" s="266"/>
      <c r="I939" t="s">
        <v>474</v>
      </c>
      <c r="J939" s="279"/>
      <c r="K939" s="280"/>
      <c r="L939" s="279"/>
      <c r="N939" s="284"/>
      <c r="O939"/>
      <c r="AC939" s="279"/>
      <c r="AI939" t="s">
        <v>1546</v>
      </c>
      <c r="AO939" t="s">
        <v>1539</v>
      </c>
      <c r="AP939">
        <v>0</v>
      </c>
    </row>
    <row r="940" spans="1:42" ht="16.8" x14ac:dyDescent="0.3">
      <c r="A940" s="273">
        <v>122717</v>
      </c>
      <c r="B940" s="273" t="s">
        <v>2076</v>
      </c>
      <c r="C940" s="273" t="s">
        <v>78</v>
      </c>
      <c r="D940" s="273" t="s">
        <v>437</v>
      </c>
      <c r="E940" s="273"/>
      <c r="F940" s="273"/>
      <c r="G940" s="266"/>
      <c r="H940" s="266"/>
      <c r="I940" t="s">
        <v>474</v>
      </c>
      <c r="J940" s="279"/>
      <c r="K940" s="280"/>
      <c r="L940" s="279"/>
      <c r="N940" s="284"/>
      <c r="O940"/>
      <c r="AC940" s="279"/>
      <c r="AI940" t="s">
        <v>1546</v>
      </c>
      <c r="AO940" t="s">
        <v>1539</v>
      </c>
      <c r="AP940">
        <v>0</v>
      </c>
    </row>
    <row r="941" spans="1:42" ht="16.8" x14ac:dyDescent="0.3">
      <c r="A941" s="273">
        <v>122719</v>
      </c>
      <c r="B941" s="273" t="s">
        <v>2077</v>
      </c>
      <c r="C941" s="273" t="s">
        <v>497</v>
      </c>
      <c r="D941" s="273" t="s">
        <v>2078</v>
      </c>
      <c r="E941" s="273"/>
      <c r="F941" s="273"/>
      <c r="G941" s="266"/>
      <c r="H941" s="266"/>
      <c r="I941" t="s">
        <v>474</v>
      </c>
      <c r="J941" s="279"/>
      <c r="K941" s="280"/>
      <c r="L941" s="279"/>
      <c r="N941" s="284"/>
      <c r="O941"/>
      <c r="AC941" s="279"/>
      <c r="AI941" t="s">
        <v>1546</v>
      </c>
      <c r="AO941" t="s">
        <v>1539</v>
      </c>
      <c r="AP941">
        <v>0</v>
      </c>
    </row>
    <row r="942" spans="1:42" ht="16.8" x14ac:dyDescent="0.3">
      <c r="A942" s="273">
        <v>122721</v>
      </c>
      <c r="B942" s="273" t="s">
        <v>2079</v>
      </c>
      <c r="C942" s="273" t="s">
        <v>124</v>
      </c>
      <c r="D942" s="273" t="s">
        <v>2080</v>
      </c>
      <c r="E942" s="273"/>
      <c r="F942" s="273"/>
      <c r="G942" s="266"/>
      <c r="H942" s="266"/>
      <c r="I942" t="s">
        <v>474</v>
      </c>
      <c r="J942" s="279"/>
      <c r="K942" s="280"/>
      <c r="L942" s="279"/>
      <c r="N942" s="284"/>
      <c r="O942"/>
      <c r="AC942" s="279"/>
      <c r="AI942" t="s">
        <v>1546</v>
      </c>
      <c r="AO942" t="s">
        <v>1539</v>
      </c>
      <c r="AP942">
        <v>0</v>
      </c>
    </row>
    <row r="943" spans="1:42" ht="16.8" x14ac:dyDescent="0.3">
      <c r="A943" s="273">
        <v>122722</v>
      </c>
      <c r="B943" s="273" t="s">
        <v>2081</v>
      </c>
      <c r="C943" s="273" t="s">
        <v>145</v>
      </c>
      <c r="D943" s="273" t="s">
        <v>2082</v>
      </c>
      <c r="E943" s="273"/>
      <c r="F943" s="273"/>
      <c r="G943" s="266"/>
      <c r="H943" s="266"/>
      <c r="I943" t="s">
        <v>474</v>
      </c>
      <c r="J943" s="279"/>
      <c r="K943" s="280"/>
      <c r="L943" s="279"/>
      <c r="N943" s="284"/>
      <c r="O943"/>
      <c r="AC943" s="279"/>
      <c r="AI943" t="s">
        <v>1546</v>
      </c>
      <c r="AO943" t="s">
        <v>1539</v>
      </c>
      <c r="AP943">
        <v>0</v>
      </c>
    </row>
    <row r="944" spans="1:42" ht="16.8" x14ac:dyDescent="0.3">
      <c r="A944" s="273">
        <v>122726</v>
      </c>
      <c r="B944" s="273" t="s">
        <v>2083</v>
      </c>
      <c r="C944" s="273" t="s">
        <v>547</v>
      </c>
      <c r="D944" s="273" t="s">
        <v>258</v>
      </c>
      <c r="E944" s="273"/>
      <c r="F944" s="273"/>
      <c r="G944" s="266"/>
      <c r="H944" s="266"/>
      <c r="I944" t="s">
        <v>474</v>
      </c>
      <c r="J944" s="279"/>
      <c r="K944" s="280"/>
      <c r="L944" s="279"/>
      <c r="N944" s="284"/>
      <c r="O944"/>
      <c r="AC944" s="279"/>
      <c r="AI944" t="s">
        <v>1546</v>
      </c>
      <c r="AO944" t="s">
        <v>1539</v>
      </c>
      <c r="AP944">
        <v>0</v>
      </c>
    </row>
    <row r="945" spans="1:42" ht="16.8" x14ac:dyDescent="0.3">
      <c r="A945" s="273">
        <v>122730</v>
      </c>
      <c r="B945" s="273" t="s">
        <v>2084</v>
      </c>
      <c r="C945" s="273" t="s">
        <v>131</v>
      </c>
      <c r="D945" s="273" t="s">
        <v>902</v>
      </c>
      <c r="E945" s="273"/>
      <c r="F945" s="273"/>
      <c r="G945" s="266"/>
      <c r="H945" s="266"/>
      <c r="I945" t="s">
        <v>474</v>
      </c>
      <c r="J945" s="279"/>
      <c r="K945" s="280"/>
      <c r="L945" s="279"/>
      <c r="N945" s="284"/>
      <c r="O945"/>
      <c r="AC945" s="279"/>
      <c r="AI945" t="s">
        <v>1546</v>
      </c>
      <c r="AO945" t="s">
        <v>1539</v>
      </c>
      <c r="AP945">
        <v>0</v>
      </c>
    </row>
    <row r="946" spans="1:42" ht="16.8" x14ac:dyDescent="0.3">
      <c r="A946" s="273">
        <v>122731</v>
      </c>
      <c r="B946" s="273" t="s">
        <v>2085</v>
      </c>
      <c r="C946" s="273" t="s">
        <v>71</v>
      </c>
      <c r="D946" s="273" t="s">
        <v>897</v>
      </c>
      <c r="E946" s="273"/>
      <c r="F946" s="273"/>
      <c r="G946" s="266"/>
      <c r="H946" s="266"/>
      <c r="I946" t="s">
        <v>474</v>
      </c>
      <c r="J946" s="279"/>
      <c r="K946" s="280"/>
      <c r="L946" s="279"/>
      <c r="N946" s="284"/>
      <c r="O946"/>
      <c r="AC946" s="279"/>
      <c r="AI946" t="s">
        <v>1546</v>
      </c>
      <c r="AO946" t="s">
        <v>1539</v>
      </c>
      <c r="AP946">
        <v>0</v>
      </c>
    </row>
    <row r="947" spans="1:42" ht="16.8" x14ac:dyDescent="0.3">
      <c r="A947" s="273">
        <v>122732</v>
      </c>
      <c r="B947" s="273" t="s">
        <v>2086</v>
      </c>
      <c r="C947" s="273" t="s">
        <v>63</v>
      </c>
      <c r="D947" s="273" t="s">
        <v>297</v>
      </c>
      <c r="E947" s="273"/>
      <c r="F947" s="273"/>
      <c r="G947" s="266"/>
      <c r="H947" s="266"/>
      <c r="I947" t="s">
        <v>474</v>
      </c>
      <c r="J947" s="279"/>
      <c r="K947" s="280"/>
      <c r="L947" s="279"/>
      <c r="N947" s="284"/>
      <c r="O947"/>
      <c r="AC947" s="279"/>
      <c r="AI947" t="s">
        <v>1546</v>
      </c>
      <c r="AO947" t="s">
        <v>1539</v>
      </c>
      <c r="AP947">
        <v>0</v>
      </c>
    </row>
    <row r="948" spans="1:42" ht="16.8" x14ac:dyDescent="0.3">
      <c r="A948" s="273">
        <v>122734</v>
      </c>
      <c r="B948" s="273" t="s">
        <v>2087</v>
      </c>
      <c r="C948" s="273" t="s">
        <v>194</v>
      </c>
      <c r="D948" s="273" t="s">
        <v>529</v>
      </c>
      <c r="E948" s="273"/>
      <c r="F948" s="273"/>
      <c r="G948" s="266"/>
      <c r="H948" s="266"/>
      <c r="I948" t="s">
        <v>474</v>
      </c>
      <c r="J948" s="279"/>
      <c r="K948" s="280"/>
      <c r="L948" s="279"/>
      <c r="N948" s="284"/>
      <c r="O948"/>
      <c r="AC948" s="279"/>
      <c r="AI948" t="s">
        <v>1546</v>
      </c>
      <c r="AO948" t="s">
        <v>1539</v>
      </c>
      <c r="AP948">
        <v>0</v>
      </c>
    </row>
    <row r="949" spans="1:42" ht="16.8" x14ac:dyDescent="0.3">
      <c r="A949" s="273">
        <v>122736</v>
      </c>
      <c r="B949" s="273" t="s">
        <v>2088</v>
      </c>
      <c r="C949" s="273" t="s">
        <v>70</v>
      </c>
      <c r="D949" s="273" t="s">
        <v>811</v>
      </c>
      <c r="E949" s="273"/>
      <c r="F949" s="273"/>
      <c r="G949" s="266"/>
      <c r="H949" s="266"/>
      <c r="I949" t="s">
        <v>474</v>
      </c>
      <c r="J949" s="279"/>
      <c r="K949" s="280"/>
      <c r="L949" s="279"/>
      <c r="N949" s="284"/>
      <c r="O949"/>
      <c r="AC949" s="279"/>
      <c r="AI949" t="s">
        <v>1546</v>
      </c>
      <c r="AO949" t="s">
        <v>1539</v>
      </c>
      <c r="AP949">
        <v>0</v>
      </c>
    </row>
    <row r="950" spans="1:42" ht="16.8" x14ac:dyDescent="0.3">
      <c r="A950" s="273">
        <v>122739</v>
      </c>
      <c r="B950" s="273" t="s">
        <v>2089</v>
      </c>
      <c r="C950" s="273" t="s">
        <v>565</v>
      </c>
      <c r="D950" s="273" t="s">
        <v>558</v>
      </c>
      <c r="E950" s="273"/>
      <c r="F950" s="273"/>
      <c r="G950" s="266"/>
      <c r="H950" s="266"/>
      <c r="I950" t="s">
        <v>474</v>
      </c>
      <c r="J950" s="279"/>
      <c r="K950" s="280"/>
      <c r="L950" s="279"/>
      <c r="N950" s="284"/>
      <c r="O950"/>
      <c r="AC950" s="279"/>
      <c r="AI950" t="s">
        <v>1546</v>
      </c>
      <c r="AO950" t="s">
        <v>1539</v>
      </c>
      <c r="AP950">
        <v>0</v>
      </c>
    </row>
    <row r="951" spans="1:42" ht="16.8" x14ac:dyDescent="0.25">
      <c r="A951" s="273">
        <v>122740</v>
      </c>
      <c r="B951" s="273" t="s">
        <v>3157</v>
      </c>
      <c r="C951" s="273" t="s">
        <v>3158</v>
      </c>
      <c r="D951" s="273" t="s">
        <v>3159</v>
      </c>
      <c r="E951" s="273"/>
      <c r="F951" s="273"/>
      <c r="G951" s="266"/>
      <c r="H951" s="266"/>
      <c r="I951" t="s">
        <v>474</v>
      </c>
      <c r="O951"/>
      <c r="AI951" t="s">
        <v>1547</v>
      </c>
      <c r="AO951" t="s">
        <v>1539</v>
      </c>
      <c r="AP951">
        <v>0</v>
      </c>
    </row>
    <row r="952" spans="1:42" ht="16.8" x14ac:dyDescent="0.3">
      <c r="A952" s="273">
        <v>122743</v>
      </c>
      <c r="B952" s="273" t="s">
        <v>2090</v>
      </c>
      <c r="C952" s="273" t="s">
        <v>1136</v>
      </c>
      <c r="D952" s="273" t="s">
        <v>217</v>
      </c>
      <c r="E952" s="273"/>
      <c r="F952" s="273"/>
      <c r="G952" s="266"/>
      <c r="H952" s="266"/>
      <c r="I952" t="s">
        <v>474</v>
      </c>
      <c r="J952" s="279"/>
      <c r="K952" s="280"/>
      <c r="L952" s="279"/>
      <c r="N952" s="284"/>
      <c r="O952"/>
      <c r="AC952" s="279"/>
      <c r="AI952" t="s">
        <v>1546</v>
      </c>
      <c r="AO952" t="s">
        <v>1539</v>
      </c>
      <c r="AP952">
        <v>0</v>
      </c>
    </row>
    <row r="953" spans="1:42" ht="16.8" x14ac:dyDescent="0.25">
      <c r="A953" s="273">
        <v>122750</v>
      </c>
      <c r="B953" s="273" t="s">
        <v>3160</v>
      </c>
      <c r="C953" s="273" t="s">
        <v>427</v>
      </c>
      <c r="D953" s="273" t="s">
        <v>348</v>
      </c>
      <c r="E953" s="273"/>
      <c r="F953" s="273"/>
      <c r="G953" s="266"/>
      <c r="H953" s="266"/>
      <c r="I953" t="s">
        <v>474</v>
      </c>
      <c r="O953"/>
      <c r="AI953" t="s">
        <v>1547</v>
      </c>
      <c r="AO953" t="s">
        <v>1539</v>
      </c>
      <c r="AP953">
        <v>0</v>
      </c>
    </row>
    <row r="954" spans="1:42" ht="16.8" x14ac:dyDescent="0.3">
      <c r="A954" s="273">
        <v>122753</v>
      </c>
      <c r="B954" s="273" t="s">
        <v>2091</v>
      </c>
      <c r="C954" s="273" t="s">
        <v>95</v>
      </c>
      <c r="D954" s="273" t="s">
        <v>2092</v>
      </c>
      <c r="E954" s="273"/>
      <c r="F954" s="273"/>
      <c r="G954" s="266"/>
      <c r="H954" s="266"/>
      <c r="I954" t="s">
        <v>474</v>
      </c>
      <c r="J954" s="279"/>
      <c r="K954" s="280"/>
      <c r="L954" s="279"/>
      <c r="N954" s="284"/>
      <c r="O954"/>
      <c r="AC954" s="279"/>
      <c r="AI954" t="s">
        <v>1546</v>
      </c>
      <c r="AO954" t="s">
        <v>1539</v>
      </c>
      <c r="AP954">
        <v>0</v>
      </c>
    </row>
    <row r="955" spans="1:42" ht="16.8" x14ac:dyDescent="0.3">
      <c r="A955" s="273">
        <v>122754</v>
      </c>
      <c r="B955" s="273" t="s">
        <v>2093</v>
      </c>
      <c r="C955" s="273" t="s">
        <v>769</v>
      </c>
      <c r="D955" s="273" t="s">
        <v>275</v>
      </c>
      <c r="E955" s="273"/>
      <c r="F955" s="273"/>
      <c r="G955" s="266"/>
      <c r="H955" s="266"/>
      <c r="I955" t="s">
        <v>474</v>
      </c>
      <c r="J955" s="279"/>
      <c r="K955" s="280"/>
      <c r="L955" s="279"/>
      <c r="N955" s="284"/>
      <c r="O955"/>
      <c r="AC955" s="279"/>
      <c r="AI955" t="s">
        <v>1546</v>
      </c>
      <c r="AO955" t="s">
        <v>1539</v>
      </c>
      <c r="AP955">
        <v>0</v>
      </c>
    </row>
    <row r="956" spans="1:42" ht="16.8" x14ac:dyDescent="0.3">
      <c r="A956" s="273">
        <v>122755</v>
      </c>
      <c r="B956" s="273" t="s">
        <v>2094</v>
      </c>
      <c r="C956" s="273" t="s">
        <v>2095</v>
      </c>
      <c r="D956" s="273" t="s">
        <v>900</v>
      </c>
      <c r="E956" s="273"/>
      <c r="F956" s="273"/>
      <c r="G956" s="266"/>
      <c r="H956" s="266"/>
      <c r="I956" t="s">
        <v>474</v>
      </c>
      <c r="J956" s="279"/>
      <c r="K956" s="280"/>
      <c r="L956" s="279"/>
      <c r="N956" s="284"/>
      <c r="O956"/>
      <c r="AC956" s="279"/>
      <c r="AI956" t="s">
        <v>1546</v>
      </c>
      <c r="AO956" t="s">
        <v>1539</v>
      </c>
      <c r="AP956">
        <v>0</v>
      </c>
    </row>
    <row r="957" spans="1:42" ht="16.8" x14ac:dyDescent="0.3">
      <c r="A957" s="273">
        <v>122757</v>
      </c>
      <c r="B957" s="273" t="s">
        <v>2096</v>
      </c>
      <c r="C957" s="273" t="s">
        <v>107</v>
      </c>
      <c r="D957" s="273" t="s">
        <v>600</v>
      </c>
      <c r="E957" s="273"/>
      <c r="F957" s="273"/>
      <c r="G957" s="266"/>
      <c r="H957" s="266"/>
      <c r="I957" t="s">
        <v>474</v>
      </c>
      <c r="J957" s="279"/>
      <c r="K957" s="280"/>
      <c r="L957" s="279"/>
      <c r="N957" s="284"/>
      <c r="O957"/>
      <c r="AC957" s="279"/>
      <c r="AI957" t="s">
        <v>1546</v>
      </c>
      <c r="AO957" t="s">
        <v>1539</v>
      </c>
      <c r="AP957">
        <v>0</v>
      </c>
    </row>
    <row r="958" spans="1:42" ht="16.8" x14ac:dyDescent="0.25">
      <c r="A958" s="273">
        <v>122761</v>
      </c>
      <c r="B958" s="273" t="s">
        <v>3161</v>
      </c>
      <c r="C958" s="273" t="s">
        <v>139</v>
      </c>
      <c r="D958" s="273" t="s">
        <v>275</v>
      </c>
      <c r="E958" s="273"/>
      <c r="F958" s="273"/>
      <c r="G958" s="266"/>
      <c r="H958" s="266"/>
      <c r="I958" t="s">
        <v>474</v>
      </c>
      <c r="O958"/>
      <c r="AI958" t="s">
        <v>1547</v>
      </c>
      <c r="AO958" t="s">
        <v>1539</v>
      </c>
      <c r="AP958">
        <v>0</v>
      </c>
    </row>
    <row r="959" spans="1:42" ht="16.8" x14ac:dyDescent="0.25">
      <c r="A959" s="273">
        <v>122764</v>
      </c>
      <c r="B959" s="273" t="s">
        <v>3162</v>
      </c>
      <c r="C959" s="273" t="s">
        <v>86</v>
      </c>
      <c r="D959" s="273" t="s">
        <v>588</v>
      </c>
      <c r="E959" s="273"/>
      <c r="F959" s="273"/>
      <c r="G959" s="266"/>
      <c r="H959" s="266"/>
      <c r="I959" t="s">
        <v>474</v>
      </c>
      <c r="O959"/>
      <c r="AI959" t="s">
        <v>1547</v>
      </c>
      <c r="AO959" t="s">
        <v>1539</v>
      </c>
      <c r="AP959">
        <v>0</v>
      </c>
    </row>
    <row r="960" spans="1:42" ht="16.8" x14ac:dyDescent="0.3">
      <c r="A960" s="273">
        <v>122768</v>
      </c>
      <c r="B960" s="273" t="s">
        <v>2097</v>
      </c>
      <c r="C960" s="273" t="s">
        <v>152</v>
      </c>
      <c r="D960" s="273" t="s">
        <v>536</v>
      </c>
      <c r="E960" s="273"/>
      <c r="F960" s="273"/>
      <c r="G960" s="266"/>
      <c r="H960" s="266"/>
      <c r="I960" t="s">
        <v>474</v>
      </c>
      <c r="J960" s="279"/>
      <c r="K960" s="280"/>
      <c r="L960" s="279"/>
      <c r="N960" s="284"/>
      <c r="O960"/>
      <c r="AC960" s="279"/>
      <c r="AI960" t="s">
        <v>1546</v>
      </c>
      <c r="AO960" t="s">
        <v>1539</v>
      </c>
      <c r="AP960">
        <v>0</v>
      </c>
    </row>
    <row r="961" spans="1:42" ht="16.8" x14ac:dyDescent="0.3">
      <c r="A961" s="273">
        <v>122771</v>
      </c>
      <c r="B961" s="273" t="s">
        <v>2098</v>
      </c>
      <c r="C961" s="273" t="s">
        <v>60</v>
      </c>
      <c r="D961" s="273" t="s">
        <v>282</v>
      </c>
      <c r="E961" s="273"/>
      <c r="F961" s="273"/>
      <c r="G961" s="266"/>
      <c r="H961" s="266"/>
      <c r="I961" t="s">
        <v>474</v>
      </c>
      <c r="J961" s="279"/>
      <c r="K961" s="280"/>
      <c r="L961" s="279"/>
      <c r="N961" s="284"/>
      <c r="O961"/>
      <c r="AC961" s="279"/>
      <c r="AI961" t="s">
        <v>1546</v>
      </c>
      <c r="AO961" t="s">
        <v>1539</v>
      </c>
      <c r="AP961">
        <v>0</v>
      </c>
    </row>
    <row r="962" spans="1:42" ht="16.8" x14ac:dyDescent="0.3">
      <c r="A962" s="273">
        <v>122774</v>
      </c>
      <c r="B962" s="273" t="s">
        <v>2099</v>
      </c>
      <c r="C962" s="273" t="s">
        <v>807</v>
      </c>
      <c r="D962" s="273" t="s">
        <v>319</v>
      </c>
      <c r="E962" s="273"/>
      <c r="F962" s="273"/>
      <c r="G962" s="266"/>
      <c r="H962" s="266"/>
      <c r="I962" t="s">
        <v>474</v>
      </c>
      <c r="J962" s="279"/>
      <c r="K962" s="280"/>
      <c r="L962" s="279"/>
      <c r="N962" s="284"/>
      <c r="O962"/>
      <c r="AC962" s="279"/>
      <c r="AI962" t="s">
        <v>1546</v>
      </c>
      <c r="AO962" t="s">
        <v>1539</v>
      </c>
      <c r="AP962">
        <v>0</v>
      </c>
    </row>
    <row r="963" spans="1:42" ht="16.8" x14ac:dyDescent="0.3">
      <c r="A963" s="273">
        <v>122778</v>
      </c>
      <c r="B963" s="273" t="s">
        <v>2100</v>
      </c>
      <c r="C963" s="273" t="s">
        <v>66</v>
      </c>
      <c r="D963" s="273" t="s">
        <v>856</v>
      </c>
      <c r="E963" s="273"/>
      <c r="F963" s="273"/>
      <c r="G963" s="266"/>
      <c r="H963" s="266"/>
      <c r="I963" t="s">
        <v>474</v>
      </c>
      <c r="J963" s="279"/>
      <c r="K963" s="241"/>
      <c r="L963" s="279"/>
      <c r="N963" s="284"/>
      <c r="O963"/>
      <c r="AC963" s="279"/>
      <c r="AI963" t="s">
        <v>1546</v>
      </c>
      <c r="AO963" t="s">
        <v>1539</v>
      </c>
      <c r="AP963">
        <v>0</v>
      </c>
    </row>
    <row r="964" spans="1:42" ht="16.8" x14ac:dyDescent="0.25">
      <c r="A964" s="266">
        <v>122779</v>
      </c>
      <c r="B964" s="266" t="s">
        <v>3226</v>
      </c>
      <c r="C964" s="266" t="s">
        <v>435</v>
      </c>
      <c r="D964" s="266" t="s">
        <v>308</v>
      </c>
      <c r="E964" s="266"/>
      <c r="F964" s="273"/>
      <c r="G964" s="266"/>
      <c r="H964" s="266"/>
      <c r="I964" t="s">
        <v>474</v>
      </c>
      <c r="O964"/>
      <c r="AI964" t="s">
        <v>1544</v>
      </c>
      <c r="AO964" t="s">
        <v>1539</v>
      </c>
      <c r="AP964">
        <v>0</v>
      </c>
    </row>
    <row r="965" spans="1:42" ht="16.8" x14ac:dyDescent="0.3">
      <c r="A965" s="273">
        <v>122784</v>
      </c>
      <c r="B965" s="273" t="s">
        <v>2101</v>
      </c>
      <c r="C965" s="273" t="s">
        <v>66</v>
      </c>
      <c r="D965" s="273" t="s">
        <v>274</v>
      </c>
      <c r="E965" s="273"/>
      <c r="F965" s="273"/>
      <c r="G965" s="266"/>
      <c r="H965" s="266"/>
      <c r="I965" t="s">
        <v>474</v>
      </c>
      <c r="J965" s="279"/>
      <c r="K965" s="280"/>
      <c r="L965" s="279"/>
      <c r="N965" s="284"/>
      <c r="O965"/>
      <c r="AC965" s="279"/>
      <c r="AI965" t="s">
        <v>1546</v>
      </c>
      <c r="AO965" t="s">
        <v>1539</v>
      </c>
      <c r="AP965">
        <v>0</v>
      </c>
    </row>
    <row r="966" spans="1:42" ht="16.8" x14ac:dyDescent="0.3">
      <c r="A966" s="273">
        <v>122786</v>
      </c>
      <c r="B966" s="273" t="s">
        <v>2102</v>
      </c>
      <c r="C966" s="273" t="s">
        <v>110</v>
      </c>
      <c r="D966" s="273" t="s">
        <v>248</v>
      </c>
      <c r="E966" s="273"/>
      <c r="F966" s="273"/>
      <c r="G966" s="266"/>
      <c r="H966" s="266"/>
      <c r="I966" t="s">
        <v>474</v>
      </c>
      <c r="J966" s="279"/>
      <c r="K966" s="280"/>
      <c r="L966" s="279"/>
      <c r="N966" s="284"/>
      <c r="O966"/>
      <c r="AC966" s="279"/>
      <c r="AI966" t="s">
        <v>1546</v>
      </c>
      <c r="AO966" t="s">
        <v>1539</v>
      </c>
      <c r="AP966">
        <v>0</v>
      </c>
    </row>
    <row r="967" spans="1:42" ht="16.8" x14ac:dyDescent="0.3">
      <c r="A967" s="273">
        <v>122787</v>
      </c>
      <c r="B967" s="273" t="s">
        <v>2103</v>
      </c>
      <c r="C967" s="273" t="s">
        <v>171</v>
      </c>
      <c r="D967" s="273" t="s">
        <v>334</v>
      </c>
      <c r="E967" s="273"/>
      <c r="F967" s="273"/>
      <c r="G967" s="266"/>
      <c r="H967" s="266"/>
      <c r="I967" t="s">
        <v>474</v>
      </c>
      <c r="J967" s="279"/>
      <c r="K967" s="280"/>
      <c r="L967" s="279"/>
      <c r="N967" s="284"/>
      <c r="O967"/>
      <c r="AC967" s="279"/>
      <c r="AI967" t="s">
        <v>1546</v>
      </c>
      <c r="AO967" t="s">
        <v>1539</v>
      </c>
      <c r="AP967">
        <v>0</v>
      </c>
    </row>
    <row r="968" spans="1:42" ht="16.8" x14ac:dyDescent="0.3">
      <c r="A968" s="273">
        <v>122790</v>
      </c>
      <c r="B968" s="273" t="s">
        <v>2104</v>
      </c>
      <c r="C968" s="273" t="s">
        <v>106</v>
      </c>
      <c r="D968" s="273" t="s">
        <v>230</v>
      </c>
      <c r="E968" s="273"/>
      <c r="F968" s="273"/>
      <c r="G968" s="266"/>
      <c r="H968" s="266"/>
      <c r="I968" t="s">
        <v>474</v>
      </c>
      <c r="J968" s="279"/>
      <c r="K968" s="280"/>
      <c r="L968" s="279"/>
      <c r="N968" s="284"/>
      <c r="O968"/>
      <c r="AC968" s="279"/>
      <c r="AI968" t="s">
        <v>1546</v>
      </c>
      <c r="AO968" t="s">
        <v>1539</v>
      </c>
      <c r="AP968">
        <v>0</v>
      </c>
    </row>
    <row r="969" spans="1:42" ht="16.8" x14ac:dyDescent="0.3">
      <c r="A969" s="273">
        <v>122797</v>
      </c>
      <c r="B969" s="273" t="s">
        <v>2105</v>
      </c>
      <c r="C969" s="273" t="s">
        <v>103</v>
      </c>
      <c r="D969" s="273" t="s">
        <v>815</v>
      </c>
      <c r="E969" s="273"/>
      <c r="F969" s="273"/>
      <c r="G969" s="266"/>
      <c r="H969" s="266"/>
      <c r="I969" t="s">
        <v>474</v>
      </c>
      <c r="J969" s="279"/>
      <c r="K969" s="280"/>
      <c r="L969" s="279"/>
      <c r="N969" s="284"/>
      <c r="O969"/>
      <c r="AC969" s="279"/>
      <c r="AI969" t="s">
        <v>1546</v>
      </c>
      <c r="AO969" t="s">
        <v>1539</v>
      </c>
      <c r="AP969">
        <v>0</v>
      </c>
    </row>
    <row r="970" spans="1:42" ht="16.8" x14ac:dyDescent="0.3">
      <c r="A970" s="273">
        <v>122803</v>
      </c>
      <c r="B970" s="273" t="s">
        <v>2106</v>
      </c>
      <c r="C970" s="273" t="s">
        <v>105</v>
      </c>
      <c r="D970" s="273" t="s">
        <v>265</v>
      </c>
      <c r="E970" s="273"/>
      <c r="F970" s="273"/>
      <c r="G970" s="266"/>
      <c r="H970" s="266"/>
      <c r="I970" t="s">
        <v>474</v>
      </c>
      <c r="J970" s="279"/>
      <c r="K970" s="280"/>
      <c r="L970" s="279"/>
      <c r="N970" s="284"/>
      <c r="O970"/>
      <c r="AC970" s="279"/>
      <c r="AI970" t="s">
        <v>1546</v>
      </c>
      <c r="AO970" t="s">
        <v>1539</v>
      </c>
      <c r="AP970">
        <v>0</v>
      </c>
    </row>
    <row r="971" spans="1:42" ht="16.8" x14ac:dyDescent="0.3">
      <c r="A971" s="273">
        <v>122808</v>
      </c>
      <c r="B971" s="273" t="s">
        <v>2107</v>
      </c>
      <c r="C971" s="273" t="s">
        <v>604</v>
      </c>
      <c r="D971" s="273" t="s">
        <v>236</v>
      </c>
      <c r="E971" s="273"/>
      <c r="F971" s="273"/>
      <c r="G971" s="266"/>
      <c r="H971" s="266"/>
      <c r="I971" t="s">
        <v>474</v>
      </c>
      <c r="J971" s="279"/>
      <c r="K971" s="280"/>
      <c r="L971" s="279"/>
      <c r="N971" s="284"/>
      <c r="O971"/>
      <c r="AC971" s="279"/>
      <c r="AI971" t="s">
        <v>1546</v>
      </c>
      <c r="AO971" t="s">
        <v>1539</v>
      </c>
      <c r="AP971">
        <v>0</v>
      </c>
    </row>
    <row r="972" spans="1:42" ht="16.8" x14ac:dyDescent="0.25">
      <c r="A972" s="273">
        <v>122809</v>
      </c>
      <c r="B972" s="273" t="s">
        <v>3163</v>
      </c>
      <c r="C972" s="273" t="s">
        <v>158</v>
      </c>
      <c r="D972" s="273" t="s">
        <v>324</v>
      </c>
      <c r="E972" s="273"/>
      <c r="F972" s="273"/>
      <c r="G972" s="266"/>
      <c r="H972" s="266"/>
      <c r="I972" t="s">
        <v>474</v>
      </c>
      <c r="O972"/>
      <c r="AI972" t="s">
        <v>1547</v>
      </c>
      <c r="AO972" t="s">
        <v>1539</v>
      </c>
      <c r="AP972">
        <v>0</v>
      </c>
    </row>
    <row r="973" spans="1:42" ht="16.8" x14ac:dyDescent="0.3">
      <c r="A973" s="273">
        <v>122812</v>
      </c>
      <c r="B973" s="273" t="s">
        <v>2108</v>
      </c>
      <c r="C973" s="273" t="s">
        <v>2109</v>
      </c>
      <c r="D973" s="273" t="s">
        <v>235</v>
      </c>
      <c r="E973" s="273"/>
      <c r="F973" s="273"/>
      <c r="G973" s="266"/>
      <c r="H973" s="266"/>
      <c r="I973" t="s">
        <v>474</v>
      </c>
      <c r="J973" s="279"/>
      <c r="K973" s="280"/>
      <c r="L973" s="279"/>
      <c r="N973" s="284"/>
      <c r="O973"/>
      <c r="AC973" s="279"/>
      <c r="AI973" t="s">
        <v>1546</v>
      </c>
      <c r="AO973" t="s">
        <v>1539</v>
      </c>
      <c r="AP973">
        <v>0</v>
      </c>
    </row>
    <row r="974" spans="1:42" ht="16.8" x14ac:dyDescent="0.3">
      <c r="A974" s="273">
        <v>122814</v>
      </c>
      <c r="B974" s="273" t="s">
        <v>2110</v>
      </c>
      <c r="C974" s="273" t="s">
        <v>99</v>
      </c>
      <c r="D974" s="273" t="s">
        <v>426</v>
      </c>
      <c r="E974" s="273"/>
      <c r="F974" s="273"/>
      <c r="G974" s="266"/>
      <c r="H974" s="266"/>
      <c r="I974" t="s">
        <v>474</v>
      </c>
      <c r="J974" s="279"/>
      <c r="K974" s="280"/>
      <c r="L974" s="279"/>
      <c r="N974" s="284"/>
      <c r="O974"/>
      <c r="AC974" s="279"/>
      <c r="AI974" t="s">
        <v>1546</v>
      </c>
      <c r="AO974" t="s">
        <v>1539</v>
      </c>
      <c r="AP974">
        <v>0</v>
      </c>
    </row>
    <row r="975" spans="1:42" ht="16.8" x14ac:dyDescent="0.25">
      <c r="A975" s="273">
        <v>122818</v>
      </c>
      <c r="B975" s="273" t="s">
        <v>3164</v>
      </c>
      <c r="C975" s="273" t="s">
        <v>2002</v>
      </c>
      <c r="D975" s="273" t="s">
        <v>285</v>
      </c>
      <c r="E975" s="273"/>
      <c r="F975" s="273"/>
      <c r="G975" s="266"/>
      <c r="H975" s="266"/>
      <c r="I975" t="s">
        <v>474</v>
      </c>
      <c r="O975"/>
      <c r="AI975" t="s">
        <v>1547</v>
      </c>
      <c r="AO975" t="s">
        <v>1539</v>
      </c>
      <c r="AP975">
        <v>0</v>
      </c>
    </row>
    <row r="976" spans="1:42" ht="16.8" x14ac:dyDescent="0.3">
      <c r="A976" s="273">
        <v>122821</v>
      </c>
      <c r="B976" s="273" t="s">
        <v>2111</v>
      </c>
      <c r="C976" s="273" t="s">
        <v>768</v>
      </c>
      <c r="D976" s="273" t="s">
        <v>217</v>
      </c>
      <c r="E976" s="273"/>
      <c r="F976" s="273"/>
      <c r="G976" s="266"/>
      <c r="H976" s="266"/>
      <c r="I976" t="s">
        <v>474</v>
      </c>
      <c r="J976" s="279"/>
      <c r="K976" s="280"/>
      <c r="L976" s="279"/>
      <c r="N976" s="284"/>
      <c r="O976"/>
      <c r="AC976" s="279"/>
      <c r="AI976" t="s">
        <v>1546</v>
      </c>
      <c r="AO976" t="s">
        <v>1539</v>
      </c>
      <c r="AP976">
        <v>0</v>
      </c>
    </row>
    <row r="977" spans="1:42" ht="16.8" x14ac:dyDescent="0.3">
      <c r="A977" s="273">
        <v>122822</v>
      </c>
      <c r="B977" s="273" t="s">
        <v>2112</v>
      </c>
      <c r="C977" s="273" t="s">
        <v>174</v>
      </c>
      <c r="D977" s="273" t="s">
        <v>343</v>
      </c>
      <c r="E977" s="273"/>
      <c r="F977" s="273"/>
      <c r="G977" s="266"/>
      <c r="H977" s="266"/>
      <c r="I977" t="s">
        <v>474</v>
      </c>
      <c r="J977" s="279"/>
      <c r="K977" s="280"/>
      <c r="L977" s="279"/>
      <c r="N977" s="284"/>
      <c r="O977"/>
      <c r="AC977" s="279"/>
      <c r="AI977" t="s">
        <v>1546</v>
      </c>
      <c r="AO977" t="s">
        <v>1539</v>
      </c>
      <c r="AP977">
        <v>0</v>
      </c>
    </row>
    <row r="978" spans="1:42" ht="16.8" x14ac:dyDescent="0.3">
      <c r="A978" s="273">
        <v>122823</v>
      </c>
      <c r="B978" s="273" t="s">
        <v>2113</v>
      </c>
      <c r="C978" s="273" t="s">
        <v>142</v>
      </c>
      <c r="D978" s="273" t="s">
        <v>2114</v>
      </c>
      <c r="E978" s="273"/>
      <c r="F978" s="273"/>
      <c r="G978" s="266"/>
      <c r="H978" s="266"/>
      <c r="I978" t="s">
        <v>474</v>
      </c>
      <c r="J978" s="279"/>
      <c r="K978" s="280"/>
      <c r="L978" s="279"/>
      <c r="N978" s="284"/>
      <c r="O978"/>
      <c r="AC978" s="279"/>
      <c r="AI978" t="s">
        <v>1546</v>
      </c>
      <c r="AO978" t="s">
        <v>1539</v>
      </c>
      <c r="AP978">
        <v>0</v>
      </c>
    </row>
    <row r="979" spans="1:42" ht="16.8" x14ac:dyDescent="0.3">
      <c r="A979" s="273">
        <v>122825</v>
      </c>
      <c r="B979" s="273" t="s">
        <v>2115</v>
      </c>
      <c r="C979" s="273" t="s">
        <v>2116</v>
      </c>
      <c r="D979" s="273" t="s">
        <v>294</v>
      </c>
      <c r="E979" s="273"/>
      <c r="F979" s="273"/>
      <c r="G979" s="266"/>
      <c r="H979" s="266"/>
      <c r="I979" t="s">
        <v>474</v>
      </c>
      <c r="J979" s="279"/>
      <c r="K979" s="280"/>
      <c r="L979" s="279"/>
      <c r="N979" s="284"/>
      <c r="O979"/>
      <c r="AC979" s="279"/>
      <c r="AI979" t="s">
        <v>1546</v>
      </c>
      <c r="AO979" t="s">
        <v>1539</v>
      </c>
      <c r="AP979">
        <v>0</v>
      </c>
    </row>
    <row r="980" spans="1:42" ht="16.8" x14ac:dyDescent="0.3">
      <c r="A980" s="273">
        <v>122826</v>
      </c>
      <c r="B980" s="273" t="s">
        <v>2117</v>
      </c>
      <c r="C980" s="273" t="s">
        <v>2118</v>
      </c>
      <c r="D980" s="273" t="s">
        <v>227</v>
      </c>
      <c r="E980" s="273"/>
      <c r="F980" s="273"/>
      <c r="G980" s="266"/>
      <c r="H980" s="266"/>
      <c r="I980" t="s">
        <v>474</v>
      </c>
      <c r="J980" s="279"/>
      <c r="K980" s="280"/>
      <c r="L980" s="279"/>
      <c r="N980" s="284"/>
      <c r="O980"/>
      <c r="AC980" s="279"/>
      <c r="AI980" t="s">
        <v>1546</v>
      </c>
      <c r="AO980" t="s">
        <v>1539</v>
      </c>
      <c r="AP980">
        <v>0</v>
      </c>
    </row>
    <row r="981" spans="1:42" ht="16.8" x14ac:dyDescent="0.3">
      <c r="A981" s="273">
        <v>122829</v>
      </c>
      <c r="B981" s="273" t="s">
        <v>2119</v>
      </c>
      <c r="C981" s="273" t="s">
        <v>152</v>
      </c>
      <c r="D981" s="273" t="s">
        <v>235</v>
      </c>
      <c r="E981" s="273"/>
      <c r="F981" s="273"/>
      <c r="G981" s="266"/>
      <c r="H981" s="266"/>
      <c r="I981" t="s">
        <v>474</v>
      </c>
      <c r="J981" s="279"/>
      <c r="K981" s="280"/>
      <c r="L981" s="279"/>
      <c r="N981" s="284"/>
      <c r="O981"/>
      <c r="AC981" s="279"/>
      <c r="AI981" t="s">
        <v>1546</v>
      </c>
      <c r="AO981" t="s">
        <v>1539</v>
      </c>
      <c r="AP981">
        <v>0</v>
      </c>
    </row>
    <row r="982" spans="1:42" ht="16.8" x14ac:dyDescent="0.3">
      <c r="A982" s="273">
        <v>122831</v>
      </c>
      <c r="B982" s="273" t="s">
        <v>2120</v>
      </c>
      <c r="C982" s="273" t="s">
        <v>79</v>
      </c>
      <c r="D982" s="273" t="s">
        <v>268</v>
      </c>
      <c r="E982" s="273"/>
      <c r="F982" s="273"/>
      <c r="G982" s="266"/>
      <c r="H982" s="266"/>
      <c r="I982" t="s">
        <v>474</v>
      </c>
      <c r="J982" s="279"/>
      <c r="K982" s="280"/>
      <c r="L982" s="279"/>
      <c r="N982" s="284"/>
      <c r="O982"/>
      <c r="AC982" s="279"/>
      <c r="AI982" t="s">
        <v>1546</v>
      </c>
      <c r="AO982" t="s">
        <v>1539</v>
      </c>
      <c r="AP982">
        <v>0</v>
      </c>
    </row>
    <row r="983" spans="1:42" ht="16.8" x14ac:dyDescent="0.3">
      <c r="A983" s="273">
        <v>122833</v>
      </c>
      <c r="B983" s="273" t="s">
        <v>2121</v>
      </c>
      <c r="C983" s="273" t="s">
        <v>71</v>
      </c>
      <c r="D983" s="273" t="s">
        <v>2122</v>
      </c>
      <c r="E983" s="273"/>
      <c r="F983" s="273"/>
      <c r="G983" s="266"/>
      <c r="H983" s="266"/>
      <c r="I983" t="s">
        <v>474</v>
      </c>
      <c r="J983" s="279"/>
      <c r="K983" s="280"/>
      <c r="L983" s="279"/>
      <c r="N983" s="284"/>
      <c r="O983"/>
      <c r="AC983" s="279"/>
      <c r="AI983" t="s">
        <v>1546</v>
      </c>
      <c r="AO983" t="s">
        <v>1539</v>
      </c>
      <c r="AP983">
        <v>0</v>
      </c>
    </row>
    <row r="984" spans="1:42" ht="16.8" x14ac:dyDescent="0.3">
      <c r="A984" s="273">
        <v>122840</v>
      </c>
      <c r="B984" s="273" t="s">
        <v>2123</v>
      </c>
      <c r="C984" s="273" t="s">
        <v>771</v>
      </c>
      <c r="D984" s="273" t="s">
        <v>1135</v>
      </c>
      <c r="E984" s="273"/>
      <c r="F984" s="273"/>
      <c r="G984" s="266"/>
      <c r="H984" s="266"/>
      <c r="I984" t="s">
        <v>474</v>
      </c>
      <c r="J984" s="279"/>
      <c r="K984" s="280"/>
      <c r="L984" s="279"/>
      <c r="N984" s="284"/>
      <c r="O984"/>
      <c r="AC984" s="279"/>
      <c r="AI984" t="s">
        <v>1546</v>
      </c>
      <c r="AO984" t="s">
        <v>1539</v>
      </c>
      <c r="AP984">
        <v>0</v>
      </c>
    </row>
    <row r="985" spans="1:42" ht="16.8" x14ac:dyDescent="0.3">
      <c r="A985" s="273">
        <v>122842</v>
      </c>
      <c r="B985" s="273" t="s">
        <v>2124</v>
      </c>
      <c r="C985" s="273" t="s">
        <v>140</v>
      </c>
      <c r="D985" s="273" t="s">
        <v>228</v>
      </c>
      <c r="E985" s="273"/>
      <c r="F985" s="273"/>
      <c r="G985" s="266"/>
      <c r="H985" s="266"/>
      <c r="I985" t="s">
        <v>474</v>
      </c>
      <c r="J985" s="279"/>
      <c r="K985" s="280"/>
      <c r="L985" s="279"/>
      <c r="N985" s="284"/>
      <c r="O985"/>
      <c r="AC985" s="279"/>
      <c r="AI985" t="s">
        <v>1546</v>
      </c>
      <c r="AO985" t="s">
        <v>1539</v>
      </c>
      <c r="AP985">
        <v>0</v>
      </c>
    </row>
    <row r="986" spans="1:42" ht="16.8" x14ac:dyDescent="0.3">
      <c r="A986" s="273">
        <v>122847</v>
      </c>
      <c r="B986" s="273" t="s">
        <v>2125</v>
      </c>
      <c r="C986" s="273" t="s">
        <v>116</v>
      </c>
      <c r="D986" s="273" t="s">
        <v>2126</v>
      </c>
      <c r="E986" s="273"/>
      <c r="F986" s="273"/>
      <c r="G986" s="266"/>
      <c r="H986" s="266"/>
      <c r="I986" t="s">
        <v>474</v>
      </c>
      <c r="J986" s="279"/>
      <c r="K986" s="280"/>
      <c r="L986" s="279"/>
      <c r="N986" s="284"/>
      <c r="O986"/>
      <c r="AC986" s="279"/>
      <c r="AI986" t="s">
        <v>1546</v>
      </c>
      <c r="AO986" t="s">
        <v>1539</v>
      </c>
      <c r="AP986">
        <v>0</v>
      </c>
    </row>
    <row r="987" spans="1:42" ht="16.8" x14ac:dyDescent="0.25">
      <c r="A987" s="273">
        <v>122852</v>
      </c>
      <c r="B987" s="273" t="s">
        <v>3165</v>
      </c>
      <c r="C987" s="273" t="s">
        <v>72</v>
      </c>
      <c r="D987" s="273" t="s">
        <v>115</v>
      </c>
      <c r="E987" s="273"/>
      <c r="F987" s="273"/>
      <c r="G987" s="266"/>
      <c r="H987" s="266"/>
      <c r="I987" t="s">
        <v>474</v>
      </c>
      <c r="O987"/>
      <c r="AI987" t="s">
        <v>1547</v>
      </c>
      <c r="AO987" t="s">
        <v>1539</v>
      </c>
      <c r="AP987">
        <v>0</v>
      </c>
    </row>
    <row r="988" spans="1:42" ht="16.8" x14ac:dyDescent="0.25">
      <c r="A988" s="273">
        <v>122853</v>
      </c>
      <c r="B988" s="273" t="s">
        <v>3166</v>
      </c>
      <c r="C988" s="273" t="s">
        <v>81</v>
      </c>
      <c r="D988" s="273" t="s">
        <v>327</v>
      </c>
      <c r="E988" s="273"/>
      <c r="F988" s="273"/>
      <c r="G988" s="266"/>
      <c r="H988" s="266"/>
      <c r="I988" t="s">
        <v>474</v>
      </c>
      <c r="O988"/>
      <c r="AI988" t="s">
        <v>1547</v>
      </c>
      <c r="AO988" t="s">
        <v>1539</v>
      </c>
      <c r="AP988">
        <v>0</v>
      </c>
    </row>
    <row r="989" spans="1:42" ht="16.8" x14ac:dyDescent="0.3">
      <c r="A989" s="273">
        <v>122856</v>
      </c>
      <c r="B989" s="273" t="s">
        <v>2127</v>
      </c>
      <c r="C989" s="273" t="s">
        <v>71</v>
      </c>
      <c r="D989" s="273" t="s">
        <v>2128</v>
      </c>
      <c r="E989" s="273"/>
      <c r="F989" s="273"/>
      <c r="G989" s="266"/>
      <c r="H989" s="266"/>
      <c r="I989" t="s">
        <v>474</v>
      </c>
      <c r="J989" s="279"/>
      <c r="K989" s="280"/>
      <c r="L989" s="279"/>
      <c r="N989" s="284"/>
      <c r="O989"/>
      <c r="AC989" s="279"/>
      <c r="AI989" t="s">
        <v>1546</v>
      </c>
      <c r="AO989" t="s">
        <v>1539</v>
      </c>
      <c r="AP989">
        <v>0</v>
      </c>
    </row>
    <row r="990" spans="1:42" ht="16.8" x14ac:dyDescent="0.3">
      <c r="A990" s="273">
        <v>122858</v>
      </c>
      <c r="B990" s="273" t="s">
        <v>2129</v>
      </c>
      <c r="C990" s="273" t="s">
        <v>105</v>
      </c>
      <c r="D990" s="273" t="s">
        <v>192</v>
      </c>
      <c r="E990" s="273"/>
      <c r="F990" s="273"/>
      <c r="G990" s="266"/>
      <c r="H990" s="266"/>
      <c r="I990" t="s">
        <v>474</v>
      </c>
      <c r="J990" s="279"/>
      <c r="K990" s="280"/>
      <c r="L990" s="279"/>
      <c r="N990" s="284"/>
      <c r="O990"/>
      <c r="AC990" s="279"/>
      <c r="AI990" t="s">
        <v>1546</v>
      </c>
      <c r="AO990" t="s">
        <v>1539</v>
      </c>
      <c r="AP990">
        <v>0</v>
      </c>
    </row>
    <row r="991" spans="1:42" ht="16.8" x14ac:dyDescent="0.3">
      <c r="A991" s="273">
        <v>122861</v>
      </c>
      <c r="B991" s="273" t="s">
        <v>2130</v>
      </c>
      <c r="C991" s="273" t="s">
        <v>2131</v>
      </c>
      <c r="D991" s="273" t="s">
        <v>1134</v>
      </c>
      <c r="E991" s="273"/>
      <c r="F991" s="273"/>
      <c r="G991" s="266"/>
      <c r="H991" s="266"/>
      <c r="I991" t="s">
        <v>474</v>
      </c>
      <c r="J991" s="279"/>
      <c r="K991" s="280"/>
      <c r="L991" s="279"/>
      <c r="N991" s="284"/>
      <c r="O991"/>
      <c r="AC991" s="279"/>
      <c r="AI991" t="s">
        <v>1546</v>
      </c>
      <c r="AO991" t="s">
        <v>1539</v>
      </c>
      <c r="AP991">
        <v>0</v>
      </c>
    </row>
    <row r="992" spans="1:42" ht="16.8" x14ac:dyDescent="0.3">
      <c r="A992" s="273">
        <v>122866</v>
      </c>
      <c r="B992" s="273" t="s">
        <v>2132</v>
      </c>
      <c r="C992" s="273" t="s">
        <v>2133</v>
      </c>
      <c r="D992" s="273" t="s">
        <v>2134</v>
      </c>
      <c r="E992" s="273"/>
      <c r="F992" s="273"/>
      <c r="G992" s="266"/>
      <c r="H992" s="266"/>
      <c r="I992" t="s">
        <v>474</v>
      </c>
      <c r="J992" s="279"/>
      <c r="K992" s="280"/>
      <c r="L992" s="279"/>
      <c r="N992" s="284"/>
      <c r="O992"/>
      <c r="AC992" s="279"/>
      <c r="AI992" t="s">
        <v>1546</v>
      </c>
      <c r="AO992" t="s">
        <v>1539</v>
      </c>
      <c r="AP992">
        <v>0</v>
      </c>
    </row>
    <row r="993" spans="1:42" ht="16.8" x14ac:dyDescent="0.25">
      <c r="A993" s="273">
        <v>122867</v>
      </c>
      <c r="B993" s="273" t="s">
        <v>3167</v>
      </c>
      <c r="C993" s="273" t="s">
        <v>162</v>
      </c>
      <c r="D993" s="273" t="s">
        <v>838</v>
      </c>
      <c r="E993" s="273"/>
      <c r="F993" s="273"/>
      <c r="G993" s="266"/>
      <c r="H993" s="266"/>
      <c r="I993" t="s">
        <v>474</v>
      </c>
      <c r="O993"/>
      <c r="AI993" t="s">
        <v>1547</v>
      </c>
      <c r="AO993" t="s">
        <v>1539</v>
      </c>
      <c r="AP993">
        <v>0</v>
      </c>
    </row>
    <row r="994" spans="1:42" ht="16.8" x14ac:dyDescent="0.3">
      <c r="A994" s="273">
        <v>122870</v>
      </c>
      <c r="B994" s="273" t="s">
        <v>2135</v>
      </c>
      <c r="C994" s="273" t="s">
        <v>63</v>
      </c>
      <c r="D994" s="273" t="s">
        <v>856</v>
      </c>
      <c r="E994" s="273"/>
      <c r="F994" s="273"/>
      <c r="G994" s="266"/>
      <c r="H994" s="266"/>
      <c r="I994" t="s">
        <v>474</v>
      </c>
      <c r="J994" s="279"/>
      <c r="K994" s="280"/>
      <c r="L994" s="279"/>
      <c r="N994" s="284"/>
      <c r="O994"/>
      <c r="AC994" s="279"/>
      <c r="AI994" t="s">
        <v>1546</v>
      </c>
      <c r="AO994" t="s">
        <v>1539</v>
      </c>
      <c r="AP994">
        <v>0</v>
      </c>
    </row>
    <row r="995" spans="1:42" ht="16.8" x14ac:dyDescent="0.25">
      <c r="A995" s="273">
        <v>122873</v>
      </c>
      <c r="B995" s="273" t="s">
        <v>3168</v>
      </c>
      <c r="C995" s="273" t="s">
        <v>727</v>
      </c>
      <c r="D995" s="273" t="s">
        <v>298</v>
      </c>
      <c r="E995" s="273"/>
      <c r="F995" s="273"/>
      <c r="G995" s="266"/>
      <c r="H995" s="266"/>
      <c r="I995" t="s">
        <v>474</v>
      </c>
      <c r="O995"/>
      <c r="AI995" t="s">
        <v>1547</v>
      </c>
      <c r="AO995" t="s">
        <v>1539</v>
      </c>
      <c r="AP995">
        <v>0</v>
      </c>
    </row>
    <row r="996" spans="1:42" ht="16.8" x14ac:dyDescent="0.25">
      <c r="A996" s="273">
        <v>122877</v>
      </c>
      <c r="B996" s="273" t="s">
        <v>3169</v>
      </c>
      <c r="C996" s="273" t="s">
        <v>66</v>
      </c>
      <c r="D996" s="273" t="s">
        <v>243</v>
      </c>
      <c r="E996" s="273"/>
      <c r="F996" s="273"/>
      <c r="G996" s="266"/>
      <c r="H996" s="266"/>
      <c r="I996" t="s">
        <v>474</v>
      </c>
      <c r="O996"/>
      <c r="AI996" t="s">
        <v>1547</v>
      </c>
      <c r="AO996" t="s">
        <v>1539</v>
      </c>
      <c r="AP996">
        <v>0</v>
      </c>
    </row>
    <row r="997" spans="1:42" ht="16.8" x14ac:dyDescent="0.3">
      <c r="A997" s="273">
        <v>122879</v>
      </c>
      <c r="B997" s="273" t="s">
        <v>2136</v>
      </c>
      <c r="C997" s="273" t="s">
        <v>2137</v>
      </c>
      <c r="D997" s="273" t="s">
        <v>259</v>
      </c>
      <c r="E997" s="273"/>
      <c r="F997" s="273"/>
      <c r="G997" s="266"/>
      <c r="H997" s="266"/>
      <c r="I997" t="s">
        <v>474</v>
      </c>
      <c r="J997" s="279"/>
      <c r="K997" s="280"/>
      <c r="L997" s="279"/>
      <c r="N997" s="284"/>
      <c r="O997"/>
      <c r="AC997" s="279"/>
      <c r="AI997" t="s">
        <v>1546</v>
      </c>
      <c r="AO997" t="s">
        <v>1539</v>
      </c>
      <c r="AP997">
        <v>0</v>
      </c>
    </row>
    <row r="998" spans="1:42" ht="16.8" x14ac:dyDescent="0.3">
      <c r="A998" s="273">
        <v>122880</v>
      </c>
      <c r="B998" s="273" t="s">
        <v>2138</v>
      </c>
      <c r="C998" s="273" t="s">
        <v>60</v>
      </c>
      <c r="D998" s="273" t="s">
        <v>489</v>
      </c>
      <c r="E998" s="273"/>
      <c r="F998" s="273"/>
      <c r="G998" s="266"/>
      <c r="H998" s="266"/>
      <c r="I998" t="s">
        <v>474</v>
      </c>
      <c r="J998" s="279"/>
      <c r="K998" s="280"/>
      <c r="L998" s="279"/>
      <c r="N998" s="284"/>
      <c r="O998"/>
      <c r="AC998" s="279"/>
      <c r="AI998" t="s">
        <v>1546</v>
      </c>
      <c r="AO998" t="s">
        <v>1539</v>
      </c>
      <c r="AP998">
        <v>0</v>
      </c>
    </row>
    <row r="999" spans="1:42" ht="16.8" x14ac:dyDescent="0.3">
      <c r="A999" s="273">
        <v>122881</v>
      </c>
      <c r="B999" s="273" t="s">
        <v>2139</v>
      </c>
      <c r="C999" s="273" t="s">
        <v>767</v>
      </c>
      <c r="D999" s="273" t="s">
        <v>245</v>
      </c>
      <c r="E999" s="273"/>
      <c r="F999" s="273"/>
      <c r="G999" s="266"/>
      <c r="H999" s="266"/>
      <c r="I999" t="s">
        <v>474</v>
      </c>
      <c r="J999" s="279"/>
      <c r="K999" s="280"/>
      <c r="L999" s="279"/>
      <c r="N999" s="284"/>
      <c r="O999"/>
      <c r="AC999" s="279"/>
      <c r="AI999" t="s">
        <v>1546</v>
      </c>
      <c r="AO999" t="s">
        <v>1539</v>
      </c>
      <c r="AP999">
        <v>0</v>
      </c>
    </row>
    <row r="1000" spans="1:42" ht="16.8" x14ac:dyDescent="0.3">
      <c r="A1000" s="273">
        <v>122882</v>
      </c>
      <c r="B1000" s="273" t="s">
        <v>2140</v>
      </c>
      <c r="C1000" s="273" t="s">
        <v>94</v>
      </c>
      <c r="D1000" s="273" t="s">
        <v>831</v>
      </c>
      <c r="E1000" s="273"/>
      <c r="F1000" s="273"/>
      <c r="G1000" s="266"/>
      <c r="H1000" s="266"/>
      <c r="I1000" t="s">
        <v>474</v>
      </c>
      <c r="J1000" s="279"/>
      <c r="K1000" s="280"/>
      <c r="L1000" s="279"/>
      <c r="N1000" s="284"/>
      <c r="O1000"/>
      <c r="AC1000" s="279"/>
      <c r="AI1000" t="s">
        <v>1546</v>
      </c>
      <c r="AO1000" t="s">
        <v>1539</v>
      </c>
      <c r="AP1000">
        <v>0</v>
      </c>
    </row>
    <row r="1001" spans="1:42" ht="16.8" x14ac:dyDescent="0.3">
      <c r="A1001" s="273">
        <v>122885</v>
      </c>
      <c r="B1001" s="273" t="s">
        <v>2141</v>
      </c>
      <c r="C1001" s="273" t="s">
        <v>427</v>
      </c>
      <c r="D1001" s="273" t="s">
        <v>2142</v>
      </c>
      <c r="E1001" s="273"/>
      <c r="F1001" s="273"/>
      <c r="G1001" s="266"/>
      <c r="H1001" s="266"/>
      <c r="I1001" t="s">
        <v>474</v>
      </c>
      <c r="J1001" s="279"/>
      <c r="K1001" s="280"/>
      <c r="L1001" s="279"/>
      <c r="N1001" s="284"/>
      <c r="O1001"/>
      <c r="AC1001" s="279"/>
      <c r="AI1001" t="s">
        <v>1546</v>
      </c>
      <c r="AO1001" t="s">
        <v>1539</v>
      </c>
      <c r="AP1001">
        <v>0</v>
      </c>
    </row>
    <row r="1002" spans="1:42" ht="16.8" x14ac:dyDescent="0.3">
      <c r="A1002" s="273">
        <v>122886</v>
      </c>
      <c r="B1002" s="273" t="s">
        <v>2143</v>
      </c>
      <c r="C1002" s="273" t="s">
        <v>90</v>
      </c>
      <c r="D1002" s="273" t="s">
        <v>2144</v>
      </c>
      <c r="E1002" s="273"/>
      <c r="F1002" s="273"/>
      <c r="G1002" s="266"/>
      <c r="H1002" s="266"/>
      <c r="I1002" t="s">
        <v>474</v>
      </c>
      <c r="J1002" s="279"/>
      <c r="K1002" s="280"/>
      <c r="L1002" s="279"/>
      <c r="N1002" s="284"/>
      <c r="O1002"/>
      <c r="AC1002" s="279"/>
      <c r="AI1002" t="s">
        <v>1546</v>
      </c>
      <c r="AO1002" t="s">
        <v>1539</v>
      </c>
      <c r="AP1002">
        <v>0</v>
      </c>
    </row>
    <row r="1003" spans="1:42" ht="16.8" x14ac:dyDescent="0.3">
      <c r="A1003" s="273">
        <v>122887</v>
      </c>
      <c r="B1003" s="273" t="s">
        <v>2145</v>
      </c>
      <c r="C1003" s="273" t="s">
        <v>101</v>
      </c>
      <c r="D1003" s="273" t="s">
        <v>411</v>
      </c>
      <c r="E1003" s="273"/>
      <c r="F1003" s="273"/>
      <c r="G1003" s="266"/>
      <c r="H1003" s="266"/>
      <c r="I1003" t="s">
        <v>474</v>
      </c>
      <c r="J1003" s="279"/>
      <c r="K1003" s="280"/>
      <c r="L1003" s="279"/>
      <c r="N1003" s="284"/>
      <c r="O1003"/>
      <c r="AC1003" s="279"/>
      <c r="AI1003" t="s">
        <v>1546</v>
      </c>
      <c r="AO1003" t="s">
        <v>1539</v>
      </c>
      <c r="AP1003">
        <v>0</v>
      </c>
    </row>
    <row r="1004" spans="1:42" x14ac:dyDescent="0.25">
      <c r="A1004">
        <v>122891</v>
      </c>
      <c r="B1004" t="s">
        <v>1133</v>
      </c>
      <c r="C1004" t="s">
        <v>69</v>
      </c>
      <c r="D1004" t="s">
        <v>302</v>
      </c>
      <c r="I1004" t="s">
        <v>474</v>
      </c>
      <c r="O1004"/>
      <c r="AG1004" t="s">
        <v>1545</v>
      </c>
      <c r="AI1004" t="s">
        <v>1545</v>
      </c>
      <c r="AO1004" t="s">
        <v>1539</v>
      </c>
      <c r="AP1004">
        <v>0</v>
      </c>
    </row>
    <row r="1005" spans="1:42" ht="16.8" x14ac:dyDescent="0.25">
      <c r="A1005" s="273">
        <v>122892</v>
      </c>
      <c r="B1005" s="273" t="s">
        <v>3170</v>
      </c>
      <c r="C1005" s="273" t="s">
        <v>839</v>
      </c>
      <c r="D1005" s="273" t="s">
        <v>294</v>
      </c>
      <c r="E1005" s="273"/>
      <c r="F1005" s="273"/>
      <c r="G1005" s="266"/>
      <c r="H1005" s="266"/>
      <c r="I1005" t="s">
        <v>474</v>
      </c>
      <c r="O1005"/>
      <c r="AI1005" t="s">
        <v>1547</v>
      </c>
      <c r="AO1005" t="s">
        <v>1539</v>
      </c>
      <c r="AP1005">
        <v>0</v>
      </c>
    </row>
    <row r="1006" spans="1:42" ht="16.8" x14ac:dyDescent="0.3">
      <c r="A1006" s="273">
        <v>122896</v>
      </c>
      <c r="B1006" s="273" t="s">
        <v>2146</v>
      </c>
      <c r="C1006" s="273" t="s">
        <v>78</v>
      </c>
      <c r="D1006" s="273" t="s">
        <v>223</v>
      </c>
      <c r="E1006" s="273"/>
      <c r="F1006" s="273"/>
      <c r="G1006" s="266"/>
      <c r="H1006" s="266"/>
      <c r="I1006" t="s">
        <v>474</v>
      </c>
      <c r="J1006" s="279"/>
      <c r="K1006" s="280"/>
      <c r="L1006" s="279"/>
      <c r="N1006" s="284"/>
      <c r="O1006"/>
      <c r="AC1006" s="279"/>
      <c r="AI1006" t="s">
        <v>1546</v>
      </c>
      <c r="AO1006" t="s">
        <v>1539</v>
      </c>
      <c r="AP1006">
        <v>0</v>
      </c>
    </row>
    <row r="1007" spans="1:42" ht="16.8" x14ac:dyDescent="0.3">
      <c r="A1007" s="273">
        <v>122897</v>
      </c>
      <c r="B1007" s="273" t="s">
        <v>2147</v>
      </c>
      <c r="C1007" s="273" t="s">
        <v>70</v>
      </c>
      <c r="D1007" s="273" t="s">
        <v>509</v>
      </c>
      <c r="E1007" s="273"/>
      <c r="F1007" s="273"/>
      <c r="G1007" s="266"/>
      <c r="H1007" s="266"/>
      <c r="I1007" t="s">
        <v>474</v>
      </c>
      <c r="J1007" s="279"/>
      <c r="K1007" s="280"/>
      <c r="L1007" s="279"/>
      <c r="N1007" s="284"/>
      <c r="O1007"/>
      <c r="AC1007" s="279"/>
      <c r="AI1007" t="s">
        <v>1546</v>
      </c>
      <c r="AO1007" t="s">
        <v>1539</v>
      </c>
      <c r="AP1007">
        <v>0</v>
      </c>
    </row>
    <row r="1008" spans="1:42" ht="16.8" x14ac:dyDescent="0.3">
      <c r="A1008" s="273">
        <v>122899</v>
      </c>
      <c r="B1008" s="273" t="s">
        <v>2148</v>
      </c>
      <c r="C1008" s="273" t="s">
        <v>2149</v>
      </c>
      <c r="D1008" s="273" t="s">
        <v>217</v>
      </c>
      <c r="E1008" s="273"/>
      <c r="F1008" s="273"/>
      <c r="G1008" s="266"/>
      <c r="H1008" s="266"/>
      <c r="I1008" t="s">
        <v>474</v>
      </c>
      <c r="J1008" s="279"/>
      <c r="K1008" s="280"/>
      <c r="L1008" s="279"/>
      <c r="N1008" s="284"/>
      <c r="O1008"/>
      <c r="AC1008" s="279"/>
      <c r="AI1008" t="s">
        <v>1546</v>
      </c>
      <c r="AO1008" t="s">
        <v>1539</v>
      </c>
      <c r="AP1008">
        <v>0</v>
      </c>
    </row>
    <row r="1009" spans="1:42" ht="16.8" x14ac:dyDescent="0.3">
      <c r="A1009" s="273">
        <v>122901</v>
      </c>
      <c r="B1009" s="273" t="s">
        <v>2150</v>
      </c>
      <c r="C1009" s="273" t="s">
        <v>89</v>
      </c>
      <c r="D1009" s="273" t="s">
        <v>2151</v>
      </c>
      <c r="E1009" s="273"/>
      <c r="F1009" s="273"/>
      <c r="G1009" s="266"/>
      <c r="H1009" s="266"/>
      <c r="I1009" t="s">
        <v>474</v>
      </c>
      <c r="J1009" s="279"/>
      <c r="K1009" s="280"/>
      <c r="L1009" s="279"/>
      <c r="N1009" s="284"/>
      <c r="O1009"/>
      <c r="AC1009" s="279"/>
      <c r="AI1009" t="s">
        <v>1546</v>
      </c>
      <c r="AO1009" t="s">
        <v>1539</v>
      </c>
      <c r="AP1009">
        <v>0</v>
      </c>
    </row>
    <row r="1010" spans="1:42" ht="16.8" x14ac:dyDescent="0.3">
      <c r="A1010" s="273">
        <v>122906</v>
      </c>
      <c r="B1010" s="273" t="s">
        <v>2152</v>
      </c>
      <c r="C1010" s="273" t="s">
        <v>84</v>
      </c>
      <c r="D1010" s="273" t="s">
        <v>219</v>
      </c>
      <c r="E1010" s="273"/>
      <c r="F1010" s="273"/>
      <c r="G1010" s="266"/>
      <c r="H1010" s="266"/>
      <c r="I1010" t="s">
        <v>474</v>
      </c>
      <c r="J1010" s="279"/>
      <c r="K1010" s="280"/>
      <c r="L1010" s="279"/>
      <c r="N1010" s="284"/>
      <c r="O1010"/>
      <c r="AC1010" s="279"/>
      <c r="AI1010" t="s">
        <v>1546</v>
      </c>
      <c r="AO1010" t="s">
        <v>1539</v>
      </c>
      <c r="AP1010">
        <v>0</v>
      </c>
    </row>
    <row r="1011" spans="1:42" ht="16.8" x14ac:dyDescent="0.25">
      <c r="A1011" s="273">
        <v>122907</v>
      </c>
      <c r="B1011" s="273" t="s">
        <v>3171</v>
      </c>
      <c r="C1011" s="273" t="s">
        <v>577</v>
      </c>
      <c r="D1011" s="273" t="s">
        <v>240</v>
      </c>
      <c r="E1011" s="273"/>
      <c r="F1011" s="273"/>
      <c r="G1011" s="266"/>
      <c r="H1011" s="266"/>
      <c r="I1011" t="s">
        <v>474</v>
      </c>
      <c r="O1011"/>
      <c r="AI1011" t="s">
        <v>1547</v>
      </c>
      <c r="AO1011" t="s">
        <v>1539</v>
      </c>
      <c r="AP1011">
        <v>0</v>
      </c>
    </row>
    <row r="1012" spans="1:42" ht="16.8" x14ac:dyDescent="0.3">
      <c r="A1012" s="273">
        <v>122909</v>
      </c>
      <c r="B1012" s="273" t="s">
        <v>2153</v>
      </c>
      <c r="C1012" s="273" t="s">
        <v>66</v>
      </c>
      <c r="D1012" s="273" t="s">
        <v>450</v>
      </c>
      <c r="E1012" s="273"/>
      <c r="F1012" s="273"/>
      <c r="G1012" s="266"/>
      <c r="H1012" s="266"/>
      <c r="I1012" t="s">
        <v>474</v>
      </c>
      <c r="J1012" s="279"/>
      <c r="K1012" s="280"/>
      <c r="L1012" s="279"/>
      <c r="N1012" s="284"/>
      <c r="O1012"/>
      <c r="AC1012" s="279"/>
      <c r="AI1012" t="s">
        <v>1546</v>
      </c>
      <c r="AO1012" t="s">
        <v>1539</v>
      </c>
      <c r="AP1012">
        <v>0</v>
      </c>
    </row>
    <row r="1013" spans="1:42" ht="16.8" x14ac:dyDescent="0.3">
      <c r="A1013" s="273">
        <v>122912</v>
      </c>
      <c r="B1013" s="273" t="s">
        <v>1132</v>
      </c>
      <c r="C1013" s="273" t="s">
        <v>63</v>
      </c>
      <c r="D1013" s="273" t="s">
        <v>243</v>
      </c>
      <c r="E1013" s="273"/>
      <c r="F1013" s="273"/>
      <c r="G1013" s="266"/>
      <c r="H1013" s="266"/>
      <c r="I1013" t="s">
        <v>474</v>
      </c>
      <c r="J1013" s="279"/>
      <c r="K1013" s="280"/>
      <c r="L1013" s="279"/>
      <c r="N1013" s="284"/>
      <c r="O1013"/>
      <c r="AC1013" s="279"/>
      <c r="AI1013" t="s">
        <v>1546</v>
      </c>
      <c r="AO1013" t="s">
        <v>1539</v>
      </c>
      <c r="AP1013">
        <v>0</v>
      </c>
    </row>
    <row r="1014" spans="1:42" ht="16.8" x14ac:dyDescent="0.3">
      <c r="A1014" s="273">
        <v>122913</v>
      </c>
      <c r="B1014" s="273" t="s">
        <v>2154</v>
      </c>
      <c r="C1014" s="273" t="s">
        <v>66</v>
      </c>
      <c r="D1014" s="273" t="s">
        <v>719</v>
      </c>
      <c r="E1014" s="273"/>
      <c r="F1014" s="273"/>
      <c r="G1014" s="266"/>
      <c r="H1014" s="266"/>
      <c r="I1014" t="s">
        <v>474</v>
      </c>
      <c r="J1014" s="279"/>
      <c r="K1014" s="280"/>
      <c r="L1014" s="279"/>
      <c r="N1014" s="284"/>
      <c r="O1014"/>
      <c r="AC1014" s="279"/>
      <c r="AI1014" t="s">
        <v>1546</v>
      </c>
      <c r="AO1014" t="s">
        <v>1539</v>
      </c>
      <c r="AP1014">
        <v>0</v>
      </c>
    </row>
    <row r="1015" spans="1:42" ht="16.8" x14ac:dyDescent="0.3">
      <c r="A1015" s="273">
        <v>122914</v>
      </c>
      <c r="B1015" s="273" t="s">
        <v>2155</v>
      </c>
      <c r="C1015" s="273" t="s">
        <v>497</v>
      </c>
      <c r="D1015" s="273" t="s">
        <v>2156</v>
      </c>
      <c r="E1015" s="273"/>
      <c r="F1015" s="273"/>
      <c r="G1015" s="266"/>
      <c r="H1015" s="266"/>
      <c r="I1015" t="s">
        <v>474</v>
      </c>
      <c r="J1015" s="279"/>
      <c r="K1015" s="280"/>
      <c r="L1015" s="279"/>
      <c r="N1015" s="284"/>
      <c r="O1015"/>
      <c r="AC1015" s="279"/>
      <c r="AI1015" t="s">
        <v>1546</v>
      </c>
      <c r="AO1015" t="s">
        <v>1539</v>
      </c>
      <c r="AP1015">
        <v>0</v>
      </c>
    </row>
    <row r="1016" spans="1:42" x14ac:dyDescent="0.25">
      <c r="A1016">
        <v>122918</v>
      </c>
      <c r="B1016" t="s">
        <v>1355</v>
      </c>
      <c r="C1016" t="s">
        <v>1356</v>
      </c>
      <c r="D1016" t="s">
        <v>259</v>
      </c>
      <c r="I1016" t="s">
        <v>4246</v>
      </c>
      <c r="O1016"/>
      <c r="AE1016" t="str">
        <f>IFERROR(VLOOKUP(#REF!,[1]Sheet2!#REF!,2,0),"")</f>
        <v/>
      </c>
      <c r="AI1016" t="s">
        <v>4246</v>
      </c>
      <c r="AL1016" t="str">
        <f>IFERROR(VLOOKUP(A1016,[1]Sheet2!A$2:C$3613,2,0),"")</f>
        <v>م</v>
      </c>
      <c r="AM1016" t="str">
        <f>IFERROR(VLOOKUP(A1017,[1]Sheet2!A$2:C$3613,3,0),"")</f>
        <v/>
      </c>
      <c r="AN1016" t="s">
        <v>1539</v>
      </c>
      <c r="AO1016" t="s">
        <v>1539</v>
      </c>
      <c r="AP1016" t="s">
        <v>4243</v>
      </c>
    </row>
    <row r="1017" spans="1:42" ht="16.8" x14ac:dyDescent="0.3">
      <c r="A1017" s="273">
        <v>122919</v>
      </c>
      <c r="B1017" s="273" t="s">
        <v>2157</v>
      </c>
      <c r="C1017" s="273" t="s">
        <v>430</v>
      </c>
      <c r="D1017" s="273" t="s">
        <v>437</v>
      </c>
      <c r="E1017" s="273"/>
      <c r="F1017" s="273"/>
      <c r="G1017" s="266"/>
      <c r="H1017" s="266"/>
      <c r="I1017" t="s">
        <v>474</v>
      </c>
      <c r="J1017" s="279"/>
      <c r="K1017" s="280"/>
      <c r="L1017" s="279"/>
      <c r="N1017" s="284"/>
      <c r="O1017"/>
      <c r="AC1017" s="279"/>
      <c r="AI1017" t="s">
        <v>1546</v>
      </c>
      <c r="AO1017" t="s">
        <v>1539</v>
      </c>
      <c r="AP1017">
        <v>0</v>
      </c>
    </row>
    <row r="1018" spans="1:42" ht="16.8" x14ac:dyDescent="0.3">
      <c r="A1018" s="273">
        <v>122920</v>
      </c>
      <c r="B1018" s="273" t="s">
        <v>2158</v>
      </c>
      <c r="C1018" s="273" t="s">
        <v>66</v>
      </c>
      <c r="D1018" s="273" t="s">
        <v>333</v>
      </c>
      <c r="E1018" s="273"/>
      <c r="F1018" s="273"/>
      <c r="G1018" s="266"/>
      <c r="H1018" s="266"/>
      <c r="I1018" t="s">
        <v>474</v>
      </c>
      <c r="J1018" s="279"/>
      <c r="K1018" s="280"/>
      <c r="L1018" s="279"/>
      <c r="N1018" s="284"/>
      <c r="O1018"/>
      <c r="AC1018" s="279"/>
      <c r="AI1018" t="s">
        <v>1546</v>
      </c>
      <c r="AO1018" t="s">
        <v>1539</v>
      </c>
      <c r="AP1018">
        <v>0</v>
      </c>
    </row>
    <row r="1019" spans="1:42" ht="16.8" x14ac:dyDescent="0.3">
      <c r="A1019" s="273">
        <v>122921</v>
      </c>
      <c r="B1019" s="273" t="s">
        <v>2159</v>
      </c>
      <c r="C1019" s="273" t="s">
        <v>730</v>
      </c>
      <c r="D1019" s="273" t="s">
        <v>235</v>
      </c>
      <c r="E1019" s="273"/>
      <c r="F1019" s="273"/>
      <c r="G1019" s="266"/>
      <c r="H1019" s="266"/>
      <c r="I1019" t="s">
        <v>474</v>
      </c>
      <c r="J1019" s="279"/>
      <c r="K1019" s="280"/>
      <c r="L1019" s="279"/>
      <c r="N1019" s="284"/>
      <c r="O1019"/>
      <c r="AC1019" s="279"/>
      <c r="AI1019" t="s">
        <v>1546</v>
      </c>
      <c r="AO1019" t="s">
        <v>1539</v>
      </c>
      <c r="AP1019">
        <v>0</v>
      </c>
    </row>
    <row r="1020" spans="1:42" ht="16.8" x14ac:dyDescent="0.3">
      <c r="A1020" s="273">
        <v>122922</v>
      </c>
      <c r="B1020" s="273" t="s">
        <v>2160</v>
      </c>
      <c r="C1020" s="273" t="s">
        <v>69</v>
      </c>
      <c r="D1020" s="273" t="s">
        <v>1793</v>
      </c>
      <c r="E1020" s="273"/>
      <c r="F1020" s="273"/>
      <c r="G1020" s="266"/>
      <c r="H1020" s="266"/>
      <c r="I1020" t="s">
        <v>474</v>
      </c>
      <c r="J1020" s="279"/>
      <c r="K1020" s="280"/>
      <c r="L1020" s="279"/>
      <c r="N1020" s="284"/>
      <c r="O1020"/>
      <c r="AC1020" s="279"/>
      <c r="AI1020" t="s">
        <v>1546</v>
      </c>
      <c r="AO1020" t="s">
        <v>1539</v>
      </c>
      <c r="AP1020">
        <v>0</v>
      </c>
    </row>
    <row r="1021" spans="1:42" ht="16.8" x14ac:dyDescent="0.3">
      <c r="A1021" s="273">
        <v>122924</v>
      </c>
      <c r="B1021" s="273" t="s">
        <v>2161</v>
      </c>
      <c r="C1021" s="273" t="s">
        <v>456</v>
      </c>
      <c r="D1021" s="273" t="s">
        <v>462</v>
      </c>
      <c r="E1021" s="273"/>
      <c r="F1021" s="273"/>
      <c r="G1021" s="266"/>
      <c r="H1021" s="266"/>
      <c r="I1021" t="s">
        <v>474</v>
      </c>
      <c r="J1021" s="279"/>
      <c r="K1021" s="280"/>
      <c r="L1021" s="279"/>
      <c r="N1021" s="284"/>
      <c r="O1021"/>
      <c r="AC1021" s="279"/>
      <c r="AI1021" t="s">
        <v>1546</v>
      </c>
      <c r="AO1021" t="s">
        <v>1539</v>
      </c>
      <c r="AP1021">
        <v>0</v>
      </c>
    </row>
    <row r="1022" spans="1:42" ht="16.8" x14ac:dyDescent="0.3">
      <c r="A1022" s="273">
        <v>122929</v>
      </c>
      <c r="B1022" s="273" t="s">
        <v>2162</v>
      </c>
      <c r="C1022" s="273" t="s">
        <v>66</v>
      </c>
      <c r="D1022" s="273" t="s">
        <v>892</v>
      </c>
      <c r="E1022" s="273"/>
      <c r="F1022" s="273"/>
      <c r="G1022" s="266"/>
      <c r="H1022" s="266"/>
      <c r="I1022" t="s">
        <v>474</v>
      </c>
      <c r="J1022" s="279"/>
      <c r="K1022" s="280"/>
      <c r="L1022" s="279"/>
      <c r="N1022" s="284"/>
      <c r="O1022"/>
      <c r="AC1022" s="279"/>
      <c r="AI1022" t="s">
        <v>1546</v>
      </c>
      <c r="AO1022" t="s">
        <v>1539</v>
      </c>
      <c r="AP1022">
        <v>0</v>
      </c>
    </row>
    <row r="1023" spans="1:42" ht="16.8" x14ac:dyDescent="0.3">
      <c r="A1023" s="273">
        <v>122931</v>
      </c>
      <c r="B1023" s="273" t="s">
        <v>2163</v>
      </c>
      <c r="C1023" s="273" t="s">
        <v>99</v>
      </c>
      <c r="D1023" s="273" t="s">
        <v>775</v>
      </c>
      <c r="E1023" s="273"/>
      <c r="F1023" s="273"/>
      <c r="G1023" s="266"/>
      <c r="H1023" s="266"/>
      <c r="I1023" t="s">
        <v>474</v>
      </c>
      <c r="J1023" s="279"/>
      <c r="K1023" s="280"/>
      <c r="L1023" s="279"/>
      <c r="N1023" s="284"/>
      <c r="O1023"/>
      <c r="AC1023" s="279"/>
      <c r="AI1023" t="s">
        <v>1546</v>
      </c>
      <c r="AO1023" t="s">
        <v>1539</v>
      </c>
      <c r="AP1023">
        <v>0</v>
      </c>
    </row>
    <row r="1024" spans="1:42" ht="16.8" x14ac:dyDescent="0.3">
      <c r="A1024" s="273">
        <v>122933</v>
      </c>
      <c r="B1024" s="273" t="s">
        <v>2164</v>
      </c>
      <c r="C1024" s="273" t="s">
        <v>147</v>
      </c>
      <c r="D1024" s="273" t="s">
        <v>247</v>
      </c>
      <c r="E1024" s="273"/>
      <c r="F1024" s="273"/>
      <c r="G1024" s="266"/>
      <c r="H1024" s="266"/>
      <c r="I1024" t="s">
        <v>474</v>
      </c>
      <c r="J1024" s="279"/>
      <c r="K1024" s="280"/>
      <c r="L1024" s="279"/>
      <c r="N1024" s="284"/>
      <c r="O1024"/>
      <c r="AC1024" s="279"/>
      <c r="AI1024" t="s">
        <v>1546</v>
      </c>
      <c r="AO1024" t="s">
        <v>1539</v>
      </c>
      <c r="AP1024">
        <v>0</v>
      </c>
    </row>
    <row r="1025" spans="1:42" ht="16.8" x14ac:dyDescent="0.3">
      <c r="A1025" s="273">
        <v>122936</v>
      </c>
      <c r="B1025" s="273" t="s">
        <v>2165</v>
      </c>
      <c r="C1025" s="273" t="s">
        <v>2166</v>
      </c>
      <c r="D1025" s="273" t="s">
        <v>1131</v>
      </c>
      <c r="E1025" s="273"/>
      <c r="F1025" s="273"/>
      <c r="G1025" s="266"/>
      <c r="H1025" s="266"/>
      <c r="I1025" t="s">
        <v>474</v>
      </c>
      <c r="J1025" s="279"/>
      <c r="K1025" s="280"/>
      <c r="L1025" s="279"/>
      <c r="N1025" s="284"/>
      <c r="O1025"/>
      <c r="AC1025" s="279"/>
      <c r="AI1025" t="s">
        <v>1546</v>
      </c>
      <c r="AO1025" t="s">
        <v>1539</v>
      </c>
      <c r="AP1025">
        <v>0</v>
      </c>
    </row>
    <row r="1026" spans="1:42" ht="16.8" x14ac:dyDescent="0.25">
      <c r="A1026" s="273">
        <v>122938</v>
      </c>
      <c r="B1026" s="273" t="s">
        <v>3172</v>
      </c>
      <c r="C1026" s="273" t="s">
        <v>89</v>
      </c>
      <c r="D1026" s="273" t="s">
        <v>2151</v>
      </c>
      <c r="E1026" s="273"/>
      <c r="F1026" s="273"/>
      <c r="G1026" s="266"/>
      <c r="H1026" s="266"/>
      <c r="I1026" t="s">
        <v>474</v>
      </c>
      <c r="O1026"/>
      <c r="AI1026" t="s">
        <v>1547</v>
      </c>
      <c r="AO1026" t="s">
        <v>1539</v>
      </c>
      <c r="AP1026">
        <v>0</v>
      </c>
    </row>
    <row r="1027" spans="1:42" ht="16.8" x14ac:dyDescent="0.3">
      <c r="A1027" s="273">
        <v>122941</v>
      </c>
      <c r="B1027" s="273" t="s">
        <v>2167</v>
      </c>
      <c r="C1027" s="273" t="s">
        <v>66</v>
      </c>
      <c r="D1027" s="273" t="s">
        <v>502</v>
      </c>
      <c r="E1027" s="273"/>
      <c r="F1027" s="273"/>
      <c r="G1027" s="266"/>
      <c r="H1027" s="266"/>
      <c r="I1027" t="s">
        <v>474</v>
      </c>
      <c r="J1027" s="279"/>
      <c r="K1027" s="280"/>
      <c r="L1027" s="279"/>
      <c r="N1027" s="284"/>
      <c r="O1027"/>
      <c r="AC1027" s="279"/>
      <c r="AI1027" t="s">
        <v>1546</v>
      </c>
      <c r="AO1027" t="s">
        <v>1539</v>
      </c>
      <c r="AP1027">
        <v>0</v>
      </c>
    </row>
    <row r="1028" spans="1:42" ht="16.8" x14ac:dyDescent="0.25">
      <c r="A1028" s="273">
        <v>122944</v>
      </c>
      <c r="B1028" s="273" t="s">
        <v>1130</v>
      </c>
      <c r="C1028" s="273" t="s">
        <v>506</v>
      </c>
      <c r="D1028" s="273" t="s">
        <v>3173</v>
      </c>
      <c r="E1028" s="273"/>
      <c r="F1028" s="273"/>
      <c r="G1028" s="266"/>
      <c r="H1028" s="266"/>
      <c r="I1028" t="s">
        <v>474</v>
      </c>
      <c r="O1028"/>
      <c r="AI1028" t="s">
        <v>1547</v>
      </c>
      <c r="AO1028" t="s">
        <v>1539</v>
      </c>
      <c r="AP1028">
        <v>0</v>
      </c>
    </row>
    <row r="1029" spans="1:42" ht="16.8" x14ac:dyDescent="0.25">
      <c r="A1029" s="273">
        <v>122945</v>
      </c>
      <c r="B1029" s="273" t="s">
        <v>3174</v>
      </c>
      <c r="C1029" s="273" t="s">
        <v>443</v>
      </c>
      <c r="D1029" s="273" t="s">
        <v>552</v>
      </c>
      <c r="E1029" s="273"/>
      <c r="F1029" s="273"/>
      <c r="G1029" s="266"/>
      <c r="H1029" s="266"/>
      <c r="I1029" t="s">
        <v>474</v>
      </c>
      <c r="O1029"/>
      <c r="AI1029" t="s">
        <v>1547</v>
      </c>
      <c r="AO1029" t="s">
        <v>1539</v>
      </c>
      <c r="AP1029">
        <v>0</v>
      </c>
    </row>
    <row r="1030" spans="1:42" ht="16.8" x14ac:dyDescent="0.25">
      <c r="A1030" s="273">
        <v>122947</v>
      </c>
      <c r="B1030" s="273" t="s">
        <v>3175</v>
      </c>
      <c r="C1030" s="273" t="s">
        <v>77</v>
      </c>
      <c r="D1030" s="273" t="s">
        <v>500</v>
      </c>
      <c r="E1030" s="273"/>
      <c r="F1030" s="273"/>
      <c r="G1030" s="266"/>
      <c r="H1030" s="266"/>
      <c r="I1030" t="s">
        <v>474</v>
      </c>
      <c r="O1030"/>
      <c r="AI1030" t="s">
        <v>1547</v>
      </c>
      <c r="AO1030" t="s">
        <v>1539</v>
      </c>
      <c r="AP1030">
        <v>0</v>
      </c>
    </row>
    <row r="1031" spans="1:42" ht="16.8" x14ac:dyDescent="0.3">
      <c r="A1031" s="273">
        <v>122949</v>
      </c>
      <c r="B1031" s="273" t="s">
        <v>2168</v>
      </c>
      <c r="C1031" s="273" t="s">
        <v>105</v>
      </c>
      <c r="D1031" s="273" t="s">
        <v>293</v>
      </c>
      <c r="E1031" s="273"/>
      <c r="F1031" s="273"/>
      <c r="G1031" s="266"/>
      <c r="H1031" s="266"/>
      <c r="I1031" t="s">
        <v>474</v>
      </c>
      <c r="J1031" s="279"/>
      <c r="K1031" s="280"/>
      <c r="L1031" s="279"/>
      <c r="N1031" s="284"/>
      <c r="O1031"/>
      <c r="AC1031" s="279"/>
      <c r="AI1031" t="s">
        <v>1546</v>
      </c>
      <c r="AO1031" t="s">
        <v>1539</v>
      </c>
      <c r="AP1031">
        <v>0</v>
      </c>
    </row>
    <row r="1032" spans="1:42" ht="16.8" x14ac:dyDescent="0.25">
      <c r="A1032" s="273">
        <v>122950</v>
      </c>
      <c r="B1032" s="273" t="s">
        <v>3176</v>
      </c>
      <c r="C1032" s="273" t="s">
        <v>110</v>
      </c>
      <c r="D1032" s="273" t="s">
        <v>192</v>
      </c>
      <c r="E1032" s="273"/>
      <c r="F1032" s="273"/>
      <c r="G1032" s="266"/>
      <c r="H1032" s="266"/>
      <c r="I1032" t="s">
        <v>474</v>
      </c>
      <c r="O1032"/>
      <c r="AI1032" t="s">
        <v>1547</v>
      </c>
      <c r="AO1032" t="s">
        <v>1539</v>
      </c>
      <c r="AP1032">
        <v>0</v>
      </c>
    </row>
    <row r="1033" spans="1:42" ht="16.8" x14ac:dyDescent="0.3">
      <c r="A1033" s="273">
        <v>122952</v>
      </c>
      <c r="B1033" s="273" t="s">
        <v>2169</v>
      </c>
      <c r="C1033" s="273" t="s">
        <v>93</v>
      </c>
      <c r="D1033" s="273" t="s">
        <v>448</v>
      </c>
      <c r="E1033" s="273"/>
      <c r="F1033" s="273"/>
      <c r="G1033" s="266"/>
      <c r="H1033" s="266"/>
      <c r="I1033" t="s">
        <v>474</v>
      </c>
      <c r="J1033" s="279"/>
      <c r="K1033" s="280"/>
      <c r="L1033" s="279"/>
      <c r="N1033" s="284"/>
      <c r="O1033"/>
      <c r="AC1033" s="279"/>
      <c r="AI1033" t="s">
        <v>1546</v>
      </c>
      <c r="AO1033" t="s">
        <v>1539</v>
      </c>
      <c r="AP1033">
        <v>0</v>
      </c>
    </row>
    <row r="1034" spans="1:42" ht="16.8" x14ac:dyDescent="0.25">
      <c r="A1034" s="273">
        <v>122953</v>
      </c>
      <c r="B1034" s="273" t="s">
        <v>3177</v>
      </c>
      <c r="C1034" s="273" t="s">
        <v>90</v>
      </c>
      <c r="D1034" s="273" t="s">
        <v>217</v>
      </c>
      <c r="E1034" s="273"/>
      <c r="F1034" s="273"/>
      <c r="G1034" s="266"/>
      <c r="H1034" s="266"/>
      <c r="I1034" t="s">
        <v>474</v>
      </c>
      <c r="O1034"/>
      <c r="AI1034" t="s">
        <v>1547</v>
      </c>
      <c r="AO1034" t="s">
        <v>1539</v>
      </c>
      <c r="AP1034">
        <v>0</v>
      </c>
    </row>
    <row r="1035" spans="1:42" ht="16.8" x14ac:dyDescent="0.3">
      <c r="A1035" s="273">
        <v>122954</v>
      </c>
      <c r="B1035" s="273" t="s">
        <v>1088</v>
      </c>
      <c r="C1035" s="273" t="s">
        <v>105</v>
      </c>
      <c r="D1035" s="273" t="s">
        <v>262</v>
      </c>
      <c r="E1035" s="273"/>
      <c r="F1035" s="273"/>
      <c r="G1035" s="266"/>
      <c r="H1035" s="266"/>
      <c r="I1035" t="s">
        <v>474</v>
      </c>
      <c r="J1035" s="279"/>
      <c r="K1035" s="280"/>
      <c r="L1035" s="279"/>
      <c r="N1035" s="284"/>
      <c r="O1035"/>
      <c r="AC1035" s="279"/>
      <c r="AI1035" t="s">
        <v>1546</v>
      </c>
      <c r="AO1035" t="s">
        <v>1539</v>
      </c>
      <c r="AP1035">
        <v>0</v>
      </c>
    </row>
    <row r="1036" spans="1:42" ht="16.8" x14ac:dyDescent="0.3">
      <c r="A1036" s="273">
        <v>122956</v>
      </c>
      <c r="B1036" s="273" t="s">
        <v>2170</v>
      </c>
      <c r="C1036" s="273" t="s">
        <v>105</v>
      </c>
      <c r="D1036" s="273" t="s">
        <v>255</v>
      </c>
      <c r="E1036" s="273"/>
      <c r="F1036" s="273"/>
      <c r="G1036" s="266"/>
      <c r="H1036" s="266"/>
      <c r="I1036" t="s">
        <v>474</v>
      </c>
      <c r="J1036" s="279"/>
      <c r="K1036" s="280"/>
      <c r="L1036" s="279"/>
      <c r="N1036" s="284"/>
      <c r="O1036"/>
      <c r="AC1036" s="279"/>
      <c r="AI1036" t="s">
        <v>1546</v>
      </c>
      <c r="AO1036" t="s">
        <v>1539</v>
      </c>
      <c r="AP1036">
        <v>0</v>
      </c>
    </row>
    <row r="1037" spans="1:42" ht="16.8" x14ac:dyDescent="0.3">
      <c r="A1037" s="273">
        <v>122957</v>
      </c>
      <c r="B1037" s="273" t="s">
        <v>2171</v>
      </c>
      <c r="C1037" s="273" t="s">
        <v>96</v>
      </c>
      <c r="D1037" s="273" t="s">
        <v>289</v>
      </c>
      <c r="E1037" s="273"/>
      <c r="F1037" s="273"/>
      <c r="G1037" s="266"/>
      <c r="H1037" s="266"/>
      <c r="I1037" t="s">
        <v>474</v>
      </c>
      <c r="J1037" s="279"/>
      <c r="K1037" s="280"/>
      <c r="L1037" s="279"/>
      <c r="N1037" s="284"/>
      <c r="O1037"/>
      <c r="AC1037" s="279"/>
      <c r="AI1037" t="s">
        <v>1546</v>
      </c>
      <c r="AO1037" t="s">
        <v>1539</v>
      </c>
      <c r="AP1037">
        <v>0</v>
      </c>
    </row>
    <row r="1038" spans="1:42" ht="16.8" x14ac:dyDescent="0.3">
      <c r="A1038" s="273">
        <v>122958</v>
      </c>
      <c r="B1038" s="273" t="s">
        <v>2172</v>
      </c>
      <c r="C1038" s="273" t="s">
        <v>418</v>
      </c>
      <c r="D1038" s="273" t="s">
        <v>294</v>
      </c>
      <c r="E1038" s="273"/>
      <c r="F1038" s="273"/>
      <c r="G1038" s="266"/>
      <c r="H1038" s="266"/>
      <c r="I1038" t="s">
        <v>474</v>
      </c>
      <c r="J1038" s="279"/>
      <c r="K1038" s="280"/>
      <c r="L1038" s="279"/>
      <c r="N1038" s="284"/>
      <c r="O1038"/>
      <c r="AC1038" s="279"/>
      <c r="AI1038" t="s">
        <v>1546</v>
      </c>
      <c r="AO1038" t="s">
        <v>1539</v>
      </c>
      <c r="AP1038">
        <v>0</v>
      </c>
    </row>
    <row r="1039" spans="1:42" ht="16.8" x14ac:dyDescent="0.25">
      <c r="A1039" s="273">
        <v>122960</v>
      </c>
      <c r="B1039" s="273" t="s">
        <v>3178</v>
      </c>
      <c r="C1039" s="273" t="s">
        <v>1898</v>
      </c>
      <c r="D1039" s="273" t="s">
        <v>252</v>
      </c>
      <c r="E1039" s="273"/>
      <c r="F1039" s="273"/>
      <c r="G1039" s="266"/>
      <c r="H1039" s="266"/>
      <c r="I1039" t="s">
        <v>474</v>
      </c>
      <c r="O1039"/>
      <c r="AI1039" t="s">
        <v>1547</v>
      </c>
      <c r="AO1039" t="s">
        <v>1539</v>
      </c>
      <c r="AP1039">
        <v>0</v>
      </c>
    </row>
    <row r="1040" spans="1:42" ht="16.8" x14ac:dyDescent="0.3">
      <c r="A1040" s="273">
        <v>122961</v>
      </c>
      <c r="B1040" s="273" t="s">
        <v>2173</v>
      </c>
      <c r="C1040" s="273" t="s">
        <v>175</v>
      </c>
      <c r="D1040" s="273" t="s">
        <v>282</v>
      </c>
      <c r="E1040" s="273"/>
      <c r="F1040" s="273"/>
      <c r="G1040" s="266"/>
      <c r="H1040" s="266"/>
      <c r="I1040" t="s">
        <v>474</v>
      </c>
      <c r="J1040" s="279"/>
      <c r="K1040" s="280"/>
      <c r="L1040" s="279"/>
      <c r="N1040" s="284"/>
      <c r="O1040"/>
      <c r="AC1040" s="279"/>
      <c r="AI1040" t="s">
        <v>1546</v>
      </c>
      <c r="AO1040" t="s">
        <v>1539</v>
      </c>
      <c r="AP1040">
        <v>0</v>
      </c>
    </row>
    <row r="1041" spans="1:42" ht="16.8" x14ac:dyDescent="0.3">
      <c r="A1041" s="273">
        <v>122962</v>
      </c>
      <c r="B1041" s="273" t="s">
        <v>2174</v>
      </c>
      <c r="C1041" s="273" t="s">
        <v>161</v>
      </c>
      <c r="D1041" s="273" t="s">
        <v>250</v>
      </c>
      <c r="E1041" s="273"/>
      <c r="F1041" s="273"/>
      <c r="G1041" s="266"/>
      <c r="H1041" s="266"/>
      <c r="I1041" t="s">
        <v>474</v>
      </c>
      <c r="J1041" s="279"/>
      <c r="K1041" s="280"/>
      <c r="L1041" s="279"/>
      <c r="N1041" s="284"/>
      <c r="O1041"/>
      <c r="AC1041" s="279"/>
      <c r="AI1041" t="s">
        <v>1546</v>
      </c>
      <c r="AO1041" t="s">
        <v>1539</v>
      </c>
      <c r="AP1041">
        <v>0</v>
      </c>
    </row>
    <row r="1042" spans="1:42" ht="16.8" x14ac:dyDescent="0.3">
      <c r="A1042" s="273">
        <v>122963</v>
      </c>
      <c r="B1042" s="273" t="s">
        <v>2175</v>
      </c>
      <c r="C1042" s="273" t="s">
        <v>72</v>
      </c>
      <c r="D1042" s="273" t="s">
        <v>222</v>
      </c>
      <c r="E1042" s="273"/>
      <c r="F1042" s="273"/>
      <c r="G1042" s="266"/>
      <c r="H1042" s="266"/>
      <c r="I1042" t="s">
        <v>474</v>
      </c>
      <c r="J1042" s="279"/>
      <c r="K1042" s="280"/>
      <c r="L1042" s="279"/>
      <c r="N1042" s="284"/>
      <c r="O1042"/>
      <c r="AC1042" s="279"/>
      <c r="AI1042" t="s">
        <v>1546</v>
      </c>
      <c r="AO1042" t="s">
        <v>1539</v>
      </c>
      <c r="AP1042">
        <v>0</v>
      </c>
    </row>
    <row r="1043" spans="1:42" ht="16.8" x14ac:dyDescent="0.3">
      <c r="A1043" s="273">
        <v>122965</v>
      </c>
      <c r="B1043" s="273" t="s">
        <v>2176</v>
      </c>
      <c r="C1043" s="273" t="s">
        <v>63</v>
      </c>
      <c r="D1043" s="273" t="s">
        <v>2177</v>
      </c>
      <c r="E1043" s="273"/>
      <c r="F1043" s="273"/>
      <c r="G1043" s="266"/>
      <c r="H1043" s="266"/>
      <c r="I1043" t="s">
        <v>474</v>
      </c>
      <c r="J1043" s="279"/>
      <c r="K1043" s="280"/>
      <c r="L1043" s="279"/>
      <c r="N1043" s="284"/>
      <c r="O1043"/>
      <c r="AC1043" s="279"/>
      <c r="AI1043" t="s">
        <v>1546</v>
      </c>
      <c r="AO1043" t="s">
        <v>1539</v>
      </c>
      <c r="AP1043">
        <v>0</v>
      </c>
    </row>
    <row r="1044" spans="1:42" ht="16.8" x14ac:dyDescent="0.3">
      <c r="A1044" s="273">
        <v>122967</v>
      </c>
      <c r="B1044" s="273" t="s">
        <v>2178</v>
      </c>
      <c r="C1044" s="273" t="s">
        <v>71</v>
      </c>
      <c r="D1044" s="273" t="s">
        <v>324</v>
      </c>
      <c r="E1044" s="273"/>
      <c r="F1044" s="273"/>
      <c r="G1044" s="266"/>
      <c r="H1044" s="266"/>
      <c r="I1044" t="s">
        <v>474</v>
      </c>
      <c r="J1044" s="279"/>
      <c r="K1044" s="280"/>
      <c r="L1044" s="279"/>
      <c r="N1044" s="284"/>
      <c r="O1044"/>
      <c r="AC1044" s="279"/>
      <c r="AI1044" t="s">
        <v>1546</v>
      </c>
      <c r="AO1044" t="s">
        <v>1539</v>
      </c>
      <c r="AP1044">
        <v>0</v>
      </c>
    </row>
    <row r="1045" spans="1:42" ht="16.8" x14ac:dyDescent="0.3">
      <c r="A1045" s="273">
        <v>122972</v>
      </c>
      <c r="B1045" s="273" t="s">
        <v>1086</v>
      </c>
      <c r="C1045" s="273" t="s">
        <v>66</v>
      </c>
      <c r="D1045" s="273" t="s">
        <v>343</v>
      </c>
      <c r="E1045" s="273"/>
      <c r="F1045" s="273"/>
      <c r="G1045" s="266"/>
      <c r="H1045" s="266"/>
      <c r="I1045" t="s">
        <v>474</v>
      </c>
      <c r="J1045" s="279"/>
      <c r="K1045" s="280"/>
      <c r="L1045" s="279"/>
      <c r="N1045" s="284"/>
      <c r="O1045"/>
      <c r="AC1045" s="279"/>
      <c r="AI1045" t="s">
        <v>1546</v>
      </c>
      <c r="AO1045" t="s">
        <v>1539</v>
      </c>
      <c r="AP1045">
        <v>0</v>
      </c>
    </row>
    <row r="1046" spans="1:42" ht="16.8" x14ac:dyDescent="0.3">
      <c r="A1046" s="273">
        <v>122973</v>
      </c>
      <c r="B1046" s="273" t="s">
        <v>2179</v>
      </c>
      <c r="C1046" s="273" t="s">
        <v>69</v>
      </c>
      <c r="D1046" s="273" t="s">
        <v>896</v>
      </c>
      <c r="E1046" s="273"/>
      <c r="F1046" s="273"/>
      <c r="G1046" s="266"/>
      <c r="H1046" s="266"/>
      <c r="I1046" t="s">
        <v>474</v>
      </c>
      <c r="J1046" s="279"/>
      <c r="K1046" s="280"/>
      <c r="L1046" s="279"/>
      <c r="N1046" s="284"/>
      <c r="O1046"/>
      <c r="AC1046" s="279"/>
      <c r="AI1046" t="s">
        <v>1546</v>
      </c>
      <c r="AO1046" t="s">
        <v>1539</v>
      </c>
      <c r="AP1046">
        <v>0</v>
      </c>
    </row>
    <row r="1047" spans="1:42" ht="16.8" x14ac:dyDescent="0.25">
      <c r="A1047" s="273">
        <v>122977</v>
      </c>
      <c r="B1047" s="273" t="s">
        <v>3179</v>
      </c>
      <c r="C1047" s="273" t="s">
        <v>145</v>
      </c>
      <c r="D1047" s="273" t="s">
        <v>431</v>
      </c>
      <c r="E1047" s="273"/>
      <c r="F1047" s="273"/>
      <c r="G1047" s="266"/>
      <c r="H1047" s="266"/>
      <c r="I1047" t="s">
        <v>474</v>
      </c>
      <c r="O1047"/>
      <c r="AI1047" t="s">
        <v>1547</v>
      </c>
      <c r="AO1047" t="s">
        <v>1539</v>
      </c>
      <c r="AP1047">
        <v>0</v>
      </c>
    </row>
    <row r="1048" spans="1:42" ht="16.8" x14ac:dyDescent="0.3">
      <c r="A1048" s="273">
        <v>122978</v>
      </c>
      <c r="B1048" s="273" t="s">
        <v>2180</v>
      </c>
      <c r="C1048" s="273" t="s">
        <v>2181</v>
      </c>
      <c r="D1048" s="273" t="s">
        <v>2182</v>
      </c>
      <c r="E1048" s="273"/>
      <c r="F1048" s="273"/>
      <c r="G1048" s="266"/>
      <c r="H1048" s="266"/>
      <c r="I1048" t="s">
        <v>474</v>
      </c>
      <c r="J1048" s="279"/>
      <c r="K1048" s="280"/>
      <c r="L1048" s="279"/>
      <c r="N1048" s="284"/>
      <c r="O1048"/>
      <c r="AC1048" s="279"/>
      <c r="AI1048" t="s">
        <v>1546</v>
      </c>
      <c r="AO1048" t="s">
        <v>1539</v>
      </c>
      <c r="AP1048">
        <v>0</v>
      </c>
    </row>
    <row r="1049" spans="1:42" ht="16.8" x14ac:dyDescent="0.3">
      <c r="A1049" s="273">
        <v>122983</v>
      </c>
      <c r="B1049" s="273" t="s">
        <v>2183</v>
      </c>
      <c r="C1049" s="273" t="s">
        <v>70</v>
      </c>
      <c r="D1049" s="273" t="s">
        <v>192</v>
      </c>
      <c r="E1049" s="273"/>
      <c r="F1049" s="273"/>
      <c r="G1049" s="266"/>
      <c r="H1049" s="266"/>
      <c r="I1049" t="s">
        <v>474</v>
      </c>
      <c r="J1049" s="279"/>
      <c r="K1049" s="280"/>
      <c r="L1049" s="279"/>
      <c r="N1049" s="284"/>
      <c r="O1049"/>
      <c r="AC1049" s="279"/>
      <c r="AI1049" t="s">
        <v>1546</v>
      </c>
      <c r="AO1049" t="s">
        <v>1539</v>
      </c>
      <c r="AP1049">
        <v>0</v>
      </c>
    </row>
    <row r="1050" spans="1:42" ht="16.8" x14ac:dyDescent="0.3">
      <c r="A1050" s="273">
        <v>122987</v>
      </c>
      <c r="B1050" s="273" t="s">
        <v>2184</v>
      </c>
      <c r="C1050" s="273" t="s">
        <v>116</v>
      </c>
      <c r="D1050" s="273" t="s">
        <v>288</v>
      </c>
      <c r="E1050" s="273"/>
      <c r="F1050" s="273"/>
      <c r="G1050" s="266"/>
      <c r="H1050" s="266"/>
      <c r="I1050" t="s">
        <v>474</v>
      </c>
      <c r="J1050" s="279"/>
      <c r="K1050" s="280"/>
      <c r="L1050" s="279"/>
      <c r="N1050" s="284"/>
      <c r="O1050"/>
      <c r="AC1050" s="279"/>
      <c r="AI1050" t="s">
        <v>1546</v>
      </c>
      <c r="AO1050" t="s">
        <v>1539</v>
      </c>
      <c r="AP1050">
        <v>0</v>
      </c>
    </row>
    <row r="1051" spans="1:42" ht="16.8" x14ac:dyDescent="0.3">
      <c r="A1051" s="273">
        <v>122995</v>
      </c>
      <c r="B1051" s="273" t="s">
        <v>2185</v>
      </c>
      <c r="C1051" s="273" t="s">
        <v>2186</v>
      </c>
      <c r="D1051" s="273" t="s">
        <v>2187</v>
      </c>
      <c r="E1051" s="273"/>
      <c r="F1051" s="273"/>
      <c r="G1051" s="266"/>
      <c r="H1051" s="266"/>
      <c r="I1051" t="s">
        <v>474</v>
      </c>
      <c r="J1051" s="279"/>
      <c r="K1051" s="280"/>
      <c r="L1051" s="279"/>
      <c r="N1051" s="284"/>
      <c r="O1051"/>
      <c r="AC1051" s="279"/>
      <c r="AI1051" t="s">
        <v>1546</v>
      </c>
      <c r="AO1051" t="s">
        <v>1539</v>
      </c>
      <c r="AP1051">
        <v>0</v>
      </c>
    </row>
    <row r="1052" spans="1:42" ht="16.8" x14ac:dyDescent="0.3">
      <c r="A1052" s="273">
        <v>122997</v>
      </c>
      <c r="B1052" s="273" t="s">
        <v>2188</v>
      </c>
      <c r="C1052" s="273" t="s">
        <v>66</v>
      </c>
      <c r="D1052" s="273" t="s">
        <v>2189</v>
      </c>
      <c r="E1052" s="273"/>
      <c r="F1052" s="273"/>
      <c r="G1052" s="266"/>
      <c r="H1052" s="266"/>
      <c r="I1052" t="s">
        <v>474</v>
      </c>
      <c r="J1052" s="279"/>
      <c r="K1052" s="280"/>
      <c r="L1052" s="279"/>
      <c r="N1052" s="284"/>
      <c r="O1052"/>
      <c r="AC1052" s="279"/>
      <c r="AI1052" t="s">
        <v>1546</v>
      </c>
      <c r="AO1052" t="s">
        <v>1539</v>
      </c>
      <c r="AP1052">
        <v>0</v>
      </c>
    </row>
    <row r="1053" spans="1:42" ht="16.8" x14ac:dyDescent="0.3">
      <c r="A1053" s="273">
        <v>122999</v>
      </c>
      <c r="B1053" s="273" t="s">
        <v>2190</v>
      </c>
      <c r="C1053" s="273" t="s">
        <v>89</v>
      </c>
      <c r="D1053" s="273" t="s">
        <v>1129</v>
      </c>
      <c r="E1053" s="273"/>
      <c r="F1053" s="273"/>
      <c r="G1053" s="266"/>
      <c r="H1053" s="266"/>
      <c r="I1053" t="s">
        <v>474</v>
      </c>
      <c r="J1053" s="279"/>
      <c r="K1053" s="280"/>
      <c r="L1053" s="279"/>
      <c r="N1053" s="284"/>
      <c r="O1053"/>
      <c r="AC1053" s="279"/>
      <c r="AI1053" t="s">
        <v>1546</v>
      </c>
      <c r="AO1053" t="s">
        <v>1539</v>
      </c>
      <c r="AP1053">
        <v>0</v>
      </c>
    </row>
    <row r="1054" spans="1:42" ht="16.8" x14ac:dyDescent="0.25">
      <c r="A1054" s="273">
        <v>123000</v>
      </c>
      <c r="B1054" s="273" t="s">
        <v>3180</v>
      </c>
      <c r="C1054" s="273" t="s">
        <v>172</v>
      </c>
      <c r="D1054" s="273" t="s">
        <v>275</v>
      </c>
      <c r="E1054" s="273"/>
      <c r="F1054" s="273"/>
      <c r="G1054" s="266"/>
      <c r="H1054" s="266"/>
      <c r="I1054" t="s">
        <v>474</v>
      </c>
      <c r="O1054"/>
      <c r="AI1054" t="s">
        <v>1547</v>
      </c>
      <c r="AO1054" t="s">
        <v>1539</v>
      </c>
      <c r="AP1054">
        <v>0</v>
      </c>
    </row>
    <row r="1055" spans="1:42" ht="16.8" x14ac:dyDescent="0.25">
      <c r="A1055" s="266">
        <v>123007</v>
      </c>
      <c r="B1055" s="266" t="s">
        <v>3228</v>
      </c>
      <c r="C1055" s="266" t="s">
        <v>86</v>
      </c>
      <c r="D1055" s="266" t="s">
        <v>602</v>
      </c>
      <c r="E1055" s="266"/>
      <c r="F1055" s="273"/>
      <c r="G1055" s="266"/>
      <c r="H1055" s="266"/>
      <c r="I1055" t="s">
        <v>474</v>
      </c>
      <c r="O1055"/>
      <c r="AI1055" t="s">
        <v>1544</v>
      </c>
      <c r="AO1055" t="s">
        <v>1539</v>
      </c>
      <c r="AP1055">
        <v>0</v>
      </c>
    </row>
    <row r="1056" spans="1:42" ht="16.8" x14ac:dyDescent="0.25">
      <c r="A1056" s="266">
        <v>123008</v>
      </c>
      <c r="B1056" s="266" t="s">
        <v>3229</v>
      </c>
      <c r="C1056" s="266" t="s">
        <v>547</v>
      </c>
      <c r="D1056" s="266" t="s">
        <v>240</v>
      </c>
      <c r="E1056" s="266"/>
      <c r="F1056" s="273"/>
      <c r="G1056" s="266"/>
      <c r="H1056" s="266"/>
      <c r="I1056" t="s">
        <v>474</v>
      </c>
      <c r="O1056"/>
      <c r="AI1056" t="s">
        <v>1544</v>
      </c>
      <c r="AO1056" t="s">
        <v>1539</v>
      </c>
      <c r="AP1056">
        <v>0</v>
      </c>
    </row>
    <row r="1057" spans="1:42" ht="16.8" x14ac:dyDescent="0.25">
      <c r="A1057" s="273">
        <v>123009</v>
      </c>
      <c r="B1057" s="273" t="s">
        <v>3181</v>
      </c>
      <c r="C1057" s="273" t="s">
        <v>116</v>
      </c>
      <c r="D1057" s="273" t="s">
        <v>278</v>
      </c>
      <c r="E1057" s="273"/>
      <c r="F1057" s="273"/>
      <c r="G1057" s="266"/>
      <c r="H1057" s="266"/>
      <c r="I1057" t="s">
        <v>474</v>
      </c>
      <c r="O1057"/>
      <c r="AI1057" t="s">
        <v>1547</v>
      </c>
      <c r="AO1057" t="s">
        <v>1539</v>
      </c>
      <c r="AP1057">
        <v>0</v>
      </c>
    </row>
    <row r="1058" spans="1:42" ht="16.8" x14ac:dyDescent="0.3">
      <c r="A1058" s="273">
        <v>123013</v>
      </c>
      <c r="B1058" s="273" t="s">
        <v>2191</v>
      </c>
      <c r="C1058" s="273" t="s">
        <v>178</v>
      </c>
      <c r="D1058" s="273" t="s">
        <v>880</v>
      </c>
      <c r="E1058" s="273"/>
      <c r="F1058" s="273"/>
      <c r="G1058" s="266"/>
      <c r="H1058" s="266"/>
      <c r="I1058" t="s">
        <v>474</v>
      </c>
      <c r="J1058" s="279"/>
      <c r="K1058" s="280"/>
      <c r="L1058" s="279"/>
      <c r="N1058" s="284"/>
      <c r="O1058"/>
      <c r="AC1058" s="279"/>
      <c r="AI1058" t="s">
        <v>1546</v>
      </c>
      <c r="AO1058" t="s">
        <v>1539</v>
      </c>
      <c r="AP1058">
        <v>0</v>
      </c>
    </row>
    <row r="1059" spans="1:42" ht="16.8" x14ac:dyDescent="0.25">
      <c r="A1059" s="273">
        <v>123016</v>
      </c>
      <c r="B1059" s="273" t="s">
        <v>3182</v>
      </c>
      <c r="C1059" s="273" t="s">
        <v>3183</v>
      </c>
      <c r="D1059" s="273" t="s">
        <v>3184</v>
      </c>
      <c r="E1059" s="273"/>
      <c r="F1059" s="273"/>
      <c r="G1059" s="266"/>
      <c r="H1059" s="266"/>
      <c r="I1059" t="s">
        <v>474</v>
      </c>
      <c r="O1059"/>
      <c r="AI1059" t="s">
        <v>1547</v>
      </c>
      <c r="AO1059" t="s">
        <v>1539</v>
      </c>
      <c r="AP1059">
        <v>0</v>
      </c>
    </row>
    <row r="1060" spans="1:42" ht="16.8" x14ac:dyDescent="0.3">
      <c r="A1060" s="273">
        <v>123021</v>
      </c>
      <c r="B1060" s="273" t="s">
        <v>2192</v>
      </c>
      <c r="C1060" s="273" t="s">
        <v>485</v>
      </c>
      <c r="D1060" s="273" t="s">
        <v>293</v>
      </c>
      <c r="E1060" s="273"/>
      <c r="F1060" s="273"/>
      <c r="G1060" s="266"/>
      <c r="H1060" s="266"/>
      <c r="I1060" t="s">
        <v>474</v>
      </c>
      <c r="J1060" s="279"/>
      <c r="K1060" s="280"/>
      <c r="L1060" s="279"/>
      <c r="N1060" s="284"/>
      <c r="O1060"/>
      <c r="AC1060" s="279"/>
      <c r="AI1060" t="s">
        <v>1546</v>
      </c>
      <c r="AO1060" t="s">
        <v>1539</v>
      </c>
      <c r="AP1060">
        <v>0</v>
      </c>
    </row>
    <row r="1061" spans="1:42" ht="16.8" x14ac:dyDescent="0.3">
      <c r="A1061" s="273">
        <v>123022</v>
      </c>
      <c r="B1061" s="273" t="s">
        <v>2193</v>
      </c>
      <c r="C1061" s="273" t="s">
        <v>1128</v>
      </c>
      <c r="D1061" s="273" t="s">
        <v>2194</v>
      </c>
      <c r="E1061" s="273"/>
      <c r="F1061" s="273"/>
      <c r="G1061" s="266"/>
      <c r="H1061" s="266"/>
      <c r="I1061" t="s">
        <v>474</v>
      </c>
      <c r="J1061" s="279"/>
      <c r="K1061" s="241"/>
      <c r="L1061" s="279"/>
      <c r="N1061" s="284"/>
      <c r="O1061"/>
      <c r="AC1061" s="279"/>
      <c r="AI1061" t="s">
        <v>1546</v>
      </c>
      <c r="AO1061" t="s">
        <v>1539</v>
      </c>
      <c r="AP1061">
        <v>0</v>
      </c>
    </row>
    <row r="1062" spans="1:42" ht="16.8" x14ac:dyDescent="0.3">
      <c r="A1062" s="273">
        <v>123023</v>
      </c>
      <c r="B1062" s="273" t="s">
        <v>2195</v>
      </c>
      <c r="C1062" s="273" t="s">
        <v>70</v>
      </c>
      <c r="D1062" s="273" t="s">
        <v>2196</v>
      </c>
      <c r="E1062" s="273"/>
      <c r="F1062" s="273"/>
      <c r="G1062" s="266"/>
      <c r="H1062" s="266"/>
      <c r="I1062" t="s">
        <v>474</v>
      </c>
      <c r="J1062" s="279"/>
      <c r="K1062" s="280"/>
      <c r="L1062" s="279"/>
      <c r="N1062" s="284"/>
      <c r="O1062"/>
      <c r="AC1062" s="279"/>
      <c r="AI1062" t="s">
        <v>1546</v>
      </c>
      <c r="AO1062" t="s">
        <v>1539</v>
      </c>
      <c r="AP1062">
        <v>0</v>
      </c>
    </row>
    <row r="1063" spans="1:42" ht="16.8" x14ac:dyDescent="0.3">
      <c r="A1063" s="273">
        <v>123024</v>
      </c>
      <c r="B1063" s="273" t="s">
        <v>2197</v>
      </c>
      <c r="C1063" s="273" t="s">
        <v>878</v>
      </c>
      <c r="D1063" s="273" t="s">
        <v>2198</v>
      </c>
      <c r="E1063" s="273"/>
      <c r="F1063" s="273"/>
      <c r="G1063" s="266"/>
      <c r="H1063" s="266"/>
      <c r="I1063" t="s">
        <v>474</v>
      </c>
      <c r="J1063" s="279"/>
      <c r="K1063" s="280"/>
      <c r="L1063" s="279"/>
      <c r="N1063" s="284"/>
      <c r="O1063"/>
      <c r="AC1063" s="279"/>
      <c r="AI1063" t="s">
        <v>1546</v>
      </c>
      <c r="AO1063" t="s">
        <v>1539</v>
      </c>
      <c r="AP1063">
        <v>0</v>
      </c>
    </row>
    <row r="1064" spans="1:42" ht="16.8" x14ac:dyDescent="0.25">
      <c r="A1064" s="273">
        <v>123031</v>
      </c>
      <c r="B1064" s="273" t="s">
        <v>3185</v>
      </c>
      <c r="C1064" s="273" t="s">
        <v>97</v>
      </c>
      <c r="D1064" s="273" t="s">
        <v>286</v>
      </c>
      <c r="E1064" s="273"/>
      <c r="F1064" s="273"/>
      <c r="G1064" s="266"/>
      <c r="H1064" s="266"/>
      <c r="I1064" t="s">
        <v>474</v>
      </c>
      <c r="O1064"/>
      <c r="AI1064" t="s">
        <v>1547</v>
      </c>
      <c r="AO1064" t="s">
        <v>1539</v>
      </c>
      <c r="AP1064">
        <v>0</v>
      </c>
    </row>
    <row r="1065" spans="1:42" ht="16.8" x14ac:dyDescent="0.25">
      <c r="A1065" s="273">
        <v>123033</v>
      </c>
      <c r="B1065" s="273" t="s">
        <v>3186</v>
      </c>
      <c r="C1065" s="273" t="s">
        <v>86</v>
      </c>
      <c r="D1065" s="273" t="s">
        <v>597</v>
      </c>
      <c r="E1065" s="273"/>
      <c r="F1065" s="273"/>
      <c r="G1065" s="266"/>
      <c r="H1065" s="266"/>
      <c r="I1065" t="s">
        <v>474</v>
      </c>
      <c r="O1065"/>
      <c r="AI1065" t="s">
        <v>1547</v>
      </c>
      <c r="AO1065" t="s">
        <v>1539</v>
      </c>
      <c r="AP1065">
        <v>0</v>
      </c>
    </row>
    <row r="1066" spans="1:42" ht="16.8" x14ac:dyDescent="0.25">
      <c r="A1066" s="273">
        <v>123034</v>
      </c>
      <c r="B1066" s="273" t="s">
        <v>3187</v>
      </c>
      <c r="C1066" s="273" t="s">
        <v>184</v>
      </c>
      <c r="D1066" s="273" t="s">
        <v>290</v>
      </c>
      <c r="E1066" s="273"/>
      <c r="F1066" s="273"/>
      <c r="G1066" s="266"/>
      <c r="H1066" s="266"/>
      <c r="I1066" t="s">
        <v>474</v>
      </c>
      <c r="O1066"/>
      <c r="AI1066" t="s">
        <v>1547</v>
      </c>
      <c r="AO1066" t="s">
        <v>1539</v>
      </c>
      <c r="AP1066">
        <v>0</v>
      </c>
    </row>
    <row r="1067" spans="1:42" ht="16.8" x14ac:dyDescent="0.25">
      <c r="A1067" s="266">
        <v>123037</v>
      </c>
      <c r="B1067" s="266" t="s">
        <v>3230</v>
      </c>
      <c r="C1067" s="266" t="s">
        <v>88</v>
      </c>
      <c r="D1067" s="266" t="s">
        <v>408</v>
      </c>
      <c r="E1067" s="266"/>
      <c r="F1067" s="273"/>
      <c r="G1067" s="266"/>
      <c r="H1067" s="266"/>
      <c r="I1067" t="s">
        <v>474</v>
      </c>
      <c r="O1067"/>
      <c r="AI1067" t="s">
        <v>1544</v>
      </c>
      <c r="AO1067" t="s">
        <v>1539</v>
      </c>
      <c r="AP1067">
        <v>0</v>
      </c>
    </row>
    <row r="1068" spans="1:42" ht="16.8" x14ac:dyDescent="0.3">
      <c r="A1068" s="273">
        <v>123040</v>
      </c>
      <c r="B1068" s="273" t="s">
        <v>2199</v>
      </c>
      <c r="C1068" s="273" t="s">
        <v>78</v>
      </c>
      <c r="D1068" s="273" t="s">
        <v>240</v>
      </c>
      <c r="E1068" s="273"/>
      <c r="F1068" s="273"/>
      <c r="G1068" s="266"/>
      <c r="H1068" s="266"/>
      <c r="I1068" t="s">
        <v>474</v>
      </c>
      <c r="J1068" s="279"/>
      <c r="K1068" s="280"/>
      <c r="L1068" s="279"/>
      <c r="N1068" s="284"/>
      <c r="O1068"/>
      <c r="AC1068" s="279"/>
      <c r="AI1068" t="s">
        <v>1546</v>
      </c>
      <c r="AO1068" t="s">
        <v>1539</v>
      </c>
      <c r="AP1068">
        <v>0</v>
      </c>
    </row>
    <row r="1069" spans="1:42" ht="16.8" x14ac:dyDescent="0.3">
      <c r="A1069" s="273">
        <v>123041</v>
      </c>
      <c r="B1069" s="273" t="s">
        <v>2200</v>
      </c>
      <c r="C1069" s="273" t="s">
        <v>60</v>
      </c>
      <c r="D1069" s="273" t="s">
        <v>2201</v>
      </c>
      <c r="E1069" s="273"/>
      <c r="F1069" s="273"/>
      <c r="G1069" s="266"/>
      <c r="H1069" s="266"/>
      <c r="I1069" t="s">
        <v>474</v>
      </c>
      <c r="J1069" s="279"/>
      <c r="K1069" s="280"/>
      <c r="L1069" s="279"/>
      <c r="N1069" s="284"/>
      <c r="O1069"/>
      <c r="AC1069" s="279"/>
      <c r="AI1069" t="s">
        <v>1546</v>
      </c>
      <c r="AO1069" t="s">
        <v>1539</v>
      </c>
      <c r="AP1069">
        <v>0</v>
      </c>
    </row>
    <row r="1070" spans="1:42" ht="16.8" x14ac:dyDescent="0.25">
      <c r="A1070" s="273">
        <v>123043</v>
      </c>
      <c r="B1070" s="273" t="s">
        <v>3188</v>
      </c>
      <c r="C1070" s="273" t="s">
        <v>457</v>
      </c>
      <c r="D1070" s="273" t="s">
        <v>278</v>
      </c>
      <c r="E1070" s="273"/>
      <c r="F1070" s="273"/>
      <c r="G1070" s="266"/>
      <c r="H1070" s="266"/>
      <c r="I1070" t="s">
        <v>474</v>
      </c>
      <c r="O1070"/>
      <c r="AI1070" t="s">
        <v>1547</v>
      </c>
      <c r="AO1070" t="s">
        <v>1539</v>
      </c>
      <c r="AP1070">
        <v>0</v>
      </c>
    </row>
    <row r="1071" spans="1:42" ht="16.8" x14ac:dyDescent="0.3">
      <c r="A1071" s="273">
        <v>123045</v>
      </c>
      <c r="B1071" s="273" t="s">
        <v>2202</v>
      </c>
      <c r="C1071" s="273" t="s">
        <v>151</v>
      </c>
      <c r="D1071" s="273" t="s">
        <v>2203</v>
      </c>
      <c r="E1071" s="273"/>
      <c r="F1071" s="273"/>
      <c r="G1071" s="266"/>
      <c r="H1071" s="266"/>
      <c r="I1071" t="s">
        <v>474</v>
      </c>
      <c r="J1071" s="279"/>
      <c r="K1071" s="280"/>
      <c r="L1071" s="279"/>
      <c r="N1071" s="284"/>
      <c r="O1071"/>
      <c r="AC1071" s="279"/>
      <c r="AI1071" t="s">
        <v>1546</v>
      </c>
      <c r="AO1071" t="s">
        <v>1539</v>
      </c>
      <c r="AP1071">
        <v>0</v>
      </c>
    </row>
    <row r="1072" spans="1:42" ht="16.8" x14ac:dyDescent="0.3">
      <c r="A1072" s="273">
        <v>123048</v>
      </c>
      <c r="B1072" s="273" t="s">
        <v>2204</v>
      </c>
      <c r="C1072" s="273" t="s">
        <v>84</v>
      </c>
      <c r="D1072" s="273" t="s">
        <v>276</v>
      </c>
      <c r="E1072" s="273"/>
      <c r="F1072" s="273"/>
      <c r="G1072" s="266"/>
      <c r="H1072" s="266"/>
      <c r="I1072" t="s">
        <v>474</v>
      </c>
      <c r="J1072" s="279"/>
      <c r="K1072" s="280"/>
      <c r="L1072" s="279"/>
      <c r="N1072" s="284"/>
      <c r="O1072"/>
      <c r="AC1072" s="279"/>
      <c r="AI1072" t="s">
        <v>1546</v>
      </c>
      <c r="AO1072" t="s">
        <v>1539</v>
      </c>
      <c r="AP1072">
        <v>0</v>
      </c>
    </row>
    <row r="1073" spans="1:42" ht="16.8" x14ac:dyDescent="0.3">
      <c r="A1073" s="273">
        <v>123049</v>
      </c>
      <c r="B1073" s="273" t="s">
        <v>2205</v>
      </c>
      <c r="C1073" s="273" t="s">
        <v>152</v>
      </c>
      <c r="D1073" s="273" t="s">
        <v>2206</v>
      </c>
      <c r="E1073" s="273"/>
      <c r="F1073" s="273"/>
      <c r="G1073" s="266"/>
      <c r="H1073" s="266"/>
      <c r="I1073" t="s">
        <v>474</v>
      </c>
      <c r="J1073" s="279"/>
      <c r="K1073" s="280"/>
      <c r="L1073" s="279"/>
      <c r="N1073" s="284"/>
      <c r="O1073"/>
      <c r="AC1073" s="279"/>
      <c r="AI1073" t="s">
        <v>1546</v>
      </c>
      <c r="AO1073" t="s">
        <v>1539</v>
      </c>
      <c r="AP1073">
        <v>0</v>
      </c>
    </row>
    <row r="1074" spans="1:42" x14ac:dyDescent="0.25">
      <c r="A1074">
        <v>123056</v>
      </c>
      <c r="B1074" t="s">
        <v>1127</v>
      </c>
      <c r="C1074" t="s">
        <v>90</v>
      </c>
      <c r="D1074" t="s">
        <v>254</v>
      </c>
      <c r="E1074" t="s">
        <v>380</v>
      </c>
      <c r="F1074" s="230">
        <v>35240</v>
      </c>
      <c r="G1074" t="s">
        <v>363</v>
      </c>
      <c r="H1074" t="s">
        <v>382</v>
      </c>
      <c r="I1074" t="s">
        <v>474</v>
      </c>
      <c r="K1074" t="s">
        <v>364</v>
      </c>
      <c r="L1074">
        <v>2015</v>
      </c>
      <c r="M1074" t="s">
        <v>363</v>
      </c>
      <c r="N1074" t="s">
        <v>365</v>
      </c>
      <c r="O1074"/>
      <c r="AG1074" t="s">
        <v>1777</v>
      </c>
      <c r="AI1074" t="s">
        <v>1777</v>
      </c>
      <c r="AO1074" t="s">
        <v>1539</v>
      </c>
      <c r="AP1074">
        <v>0</v>
      </c>
    </row>
    <row r="1075" spans="1:42" ht="16.8" x14ac:dyDescent="0.3">
      <c r="A1075" s="273">
        <v>123058</v>
      </c>
      <c r="B1075" s="273" t="s">
        <v>2207</v>
      </c>
      <c r="C1075" s="273" t="s">
        <v>745</v>
      </c>
      <c r="D1075" s="273" t="s">
        <v>244</v>
      </c>
      <c r="E1075" s="273"/>
      <c r="F1075" s="273"/>
      <c r="G1075" s="266"/>
      <c r="H1075" s="266"/>
      <c r="I1075" t="s">
        <v>474</v>
      </c>
      <c r="J1075" s="279"/>
      <c r="K1075" s="280"/>
      <c r="L1075" s="279"/>
      <c r="N1075" s="284"/>
      <c r="O1075"/>
      <c r="AC1075" s="279"/>
      <c r="AI1075" t="s">
        <v>1546</v>
      </c>
      <c r="AO1075" t="s">
        <v>1539</v>
      </c>
      <c r="AP1075">
        <v>0</v>
      </c>
    </row>
    <row r="1076" spans="1:42" ht="16.8" x14ac:dyDescent="0.3">
      <c r="A1076" s="273">
        <v>123060</v>
      </c>
      <c r="B1076" s="273" t="s">
        <v>2208</v>
      </c>
      <c r="C1076" s="273" t="s">
        <v>2209</v>
      </c>
      <c r="D1076" s="273" t="s">
        <v>236</v>
      </c>
      <c r="E1076" s="273"/>
      <c r="F1076" s="273"/>
      <c r="G1076" s="266"/>
      <c r="H1076" s="266"/>
      <c r="I1076" t="s">
        <v>474</v>
      </c>
      <c r="J1076" s="279"/>
      <c r="K1076" s="280"/>
      <c r="L1076" s="279"/>
      <c r="N1076" s="284"/>
      <c r="O1076"/>
      <c r="AC1076" s="279"/>
      <c r="AI1076" t="s">
        <v>1546</v>
      </c>
      <c r="AO1076" t="s">
        <v>1539</v>
      </c>
      <c r="AP1076">
        <v>0</v>
      </c>
    </row>
    <row r="1077" spans="1:42" ht="16.8" x14ac:dyDescent="0.3">
      <c r="A1077" s="273">
        <v>123061</v>
      </c>
      <c r="B1077" s="273" t="s">
        <v>2210</v>
      </c>
      <c r="C1077" s="273" t="s">
        <v>149</v>
      </c>
      <c r="D1077" s="273" t="s">
        <v>338</v>
      </c>
      <c r="E1077" s="273"/>
      <c r="F1077" s="273"/>
      <c r="G1077" s="266"/>
      <c r="H1077" s="266"/>
      <c r="I1077" t="s">
        <v>474</v>
      </c>
      <c r="J1077" s="279"/>
      <c r="K1077" s="280"/>
      <c r="L1077" s="279"/>
      <c r="N1077" s="284"/>
      <c r="O1077"/>
      <c r="AC1077" s="279"/>
      <c r="AI1077" t="s">
        <v>1546</v>
      </c>
      <c r="AO1077" t="s">
        <v>1539</v>
      </c>
      <c r="AP1077">
        <v>0</v>
      </c>
    </row>
    <row r="1078" spans="1:42" ht="16.8" x14ac:dyDescent="0.3">
      <c r="A1078" s="273">
        <v>123065</v>
      </c>
      <c r="B1078" s="273" t="s">
        <v>2211</v>
      </c>
      <c r="C1078" s="273" t="s">
        <v>2212</v>
      </c>
      <c r="D1078" s="273" t="s">
        <v>964</v>
      </c>
      <c r="E1078" s="273"/>
      <c r="F1078" s="273"/>
      <c r="G1078" s="266"/>
      <c r="H1078" s="266"/>
      <c r="I1078" t="s">
        <v>474</v>
      </c>
      <c r="J1078" s="279"/>
      <c r="K1078" s="280"/>
      <c r="L1078" s="279"/>
      <c r="N1078" s="284"/>
      <c r="O1078"/>
      <c r="AC1078" s="279"/>
      <c r="AI1078" t="s">
        <v>1546</v>
      </c>
      <c r="AO1078" t="s">
        <v>1539</v>
      </c>
      <c r="AP1078">
        <v>0</v>
      </c>
    </row>
    <row r="1079" spans="1:42" ht="16.8" x14ac:dyDescent="0.3">
      <c r="A1079" s="273">
        <v>123066</v>
      </c>
      <c r="B1079" s="273" t="s">
        <v>2213</v>
      </c>
      <c r="C1079" s="273" t="s">
        <v>538</v>
      </c>
      <c r="D1079" s="273" t="s">
        <v>277</v>
      </c>
      <c r="E1079" s="273"/>
      <c r="F1079" s="273"/>
      <c r="G1079" s="266"/>
      <c r="H1079" s="266"/>
      <c r="I1079" t="s">
        <v>474</v>
      </c>
      <c r="J1079" s="279"/>
      <c r="K1079" s="280"/>
      <c r="L1079" s="279"/>
      <c r="N1079" s="284"/>
      <c r="O1079"/>
      <c r="AC1079" s="279"/>
      <c r="AI1079" t="s">
        <v>1546</v>
      </c>
      <c r="AO1079" t="s">
        <v>1539</v>
      </c>
      <c r="AP1079">
        <v>0</v>
      </c>
    </row>
    <row r="1080" spans="1:42" ht="16.8" x14ac:dyDescent="0.3">
      <c r="A1080" s="273">
        <v>123067</v>
      </c>
      <c r="B1080" s="273" t="s">
        <v>2214</v>
      </c>
      <c r="C1080" s="273" t="s">
        <v>137</v>
      </c>
      <c r="D1080" s="273" t="s">
        <v>247</v>
      </c>
      <c r="E1080" s="273"/>
      <c r="F1080" s="273"/>
      <c r="G1080" s="266"/>
      <c r="H1080" s="266"/>
      <c r="I1080" t="s">
        <v>474</v>
      </c>
      <c r="J1080" s="279"/>
      <c r="K1080" s="280"/>
      <c r="L1080" s="279"/>
      <c r="N1080" s="284"/>
      <c r="O1080"/>
      <c r="AC1080" s="279"/>
      <c r="AI1080" t="s">
        <v>1546</v>
      </c>
      <c r="AO1080" t="s">
        <v>1539</v>
      </c>
      <c r="AP1080">
        <v>0</v>
      </c>
    </row>
    <row r="1081" spans="1:42" ht="16.8" x14ac:dyDescent="0.3">
      <c r="A1081" s="273">
        <v>123068</v>
      </c>
      <c r="B1081" s="273" t="s">
        <v>2215</v>
      </c>
      <c r="C1081" s="273" t="s">
        <v>90</v>
      </c>
      <c r="D1081" s="273" t="s">
        <v>301</v>
      </c>
      <c r="E1081" s="273"/>
      <c r="F1081" s="273"/>
      <c r="G1081" s="266"/>
      <c r="H1081" s="266"/>
      <c r="I1081" t="s">
        <v>474</v>
      </c>
      <c r="J1081" s="279"/>
      <c r="K1081" s="280"/>
      <c r="L1081" s="279"/>
      <c r="N1081" s="284"/>
      <c r="O1081"/>
      <c r="AC1081" s="279"/>
      <c r="AI1081" t="s">
        <v>1546</v>
      </c>
      <c r="AO1081" t="s">
        <v>1539</v>
      </c>
      <c r="AP1081">
        <v>0</v>
      </c>
    </row>
    <row r="1082" spans="1:42" ht="16.8" x14ac:dyDescent="0.3">
      <c r="A1082" s="273">
        <v>123069</v>
      </c>
      <c r="B1082" s="273" t="s">
        <v>2216</v>
      </c>
      <c r="C1082" s="273" t="s">
        <v>747</v>
      </c>
      <c r="D1082" s="273" t="s">
        <v>281</v>
      </c>
      <c r="E1082" s="273"/>
      <c r="F1082" s="273"/>
      <c r="G1082" s="266"/>
      <c r="H1082" s="266"/>
      <c r="I1082" t="s">
        <v>474</v>
      </c>
      <c r="J1082" s="279"/>
      <c r="K1082" s="280"/>
      <c r="L1082" s="279"/>
      <c r="N1082" s="284"/>
      <c r="O1082"/>
      <c r="AC1082" s="279"/>
      <c r="AI1082" t="s">
        <v>1546</v>
      </c>
      <c r="AO1082" t="s">
        <v>1539</v>
      </c>
      <c r="AP1082">
        <v>0</v>
      </c>
    </row>
    <row r="1083" spans="1:42" ht="16.8" x14ac:dyDescent="0.3">
      <c r="A1083" s="273">
        <v>123070</v>
      </c>
      <c r="B1083" s="273" t="s">
        <v>2217</v>
      </c>
      <c r="C1083" s="273" t="s">
        <v>105</v>
      </c>
      <c r="D1083" s="273" t="s">
        <v>2218</v>
      </c>
      <c r="E1083" s="273"/>
      <c r="F1083" s="273"/>
      <c r="G1083" s="266"/>
      <c r="H1083" s="266"/>
      <c r="I1083" t="s">
        <v>474</v>
      </c>
      <c r="J1083" s="279"/>
      <c r="K1083" s="280"/>
      <c r="L1083" s="279"/>
      <c r="N1083" s="284"/>
      <c r="O1083"/>
      <c r="AC1083" s="279"/>
      <c r="AI1083" t="s">
        <v>1546</v>
      </c>
      <c r="AO1083" t="s">
        <v>1539</v>
      </c>
      <c r="AP1083">
        <v>0</v>
      </c>
    </row>
    <row r="1084" spans="1:42" ht="16.8" x14ac:dyDescent="0.3">
      <c r="A1084" s="273">
        <v>123074</v>
      </c>
      <c r="B1084" s="273" t="s">
        <v>2219</v>
      </c>
      <c r="C1084" s="273" t="s">
        <v>72</v>
      </c>
      <c r="D1084" s="273" t="s">
        <v>627</v>
      </c>
      <c r="E1084" s="273"/>
      <c r="F1084" s="273"/>
      <c r="G1084" s="266"/>
      <c r="H1084" s="266"/>
      <c r="I1084" t="s">
        <v>474</v>
      </c>
      <c r="J1084" s="279"/>
      <c r="K1084" s="280"/>
      <c r="L1084" s="279"/>
      <c r="N1084" s="284"/>
      <c r="O1084"/>
      <c r="AC1084" s="279"/>
      <c r="AI1084" t="s">
        <v>1546</v>
      </c>
      <c r="AO1084" t="s">
        <v>1539</v>
      </c>
      <c r="AP1084">
        <v>0</v>
      </c>
    </row>
    <row r="1085" spans="1:42" ht="16.8" x14ac:dyDescent="0.3">
      <c r="A1085" s="273">
        <v>123076</v>
      </c>
      <c r="B1085" s="273" t="s">
        <v>2220</v>
      </c>
      <c r="C1085" s="273" t="s">
        <v>116</v>
      </c>
      <c r="D1085" s="273" t="s">
        <v>2221</v>
      </c>
      <c r="E1085" s="273"/>
      <c r="F1085" s="273"/>
      <c r="G1085" s="266"/>
      <c r="H1085" s="266"/>
      <c r="I1085" t="s">
        <v>474</v>
      </c>
      <c r="J1085" s="279"/>
      <c r="K1085" s="280"/>
      <c r="L1085" s="279"/>
      <c r="N1085" s="284"/>
      <c r="O1085"/>
      <c r="AC1085" s="279"/>
      <c r="AI1085" t="s">
        <v>1546</v>
      </c>
      <c r="AO1085" t="s">
        <v>1539</v>
      </c>
      <c r="AP1085">
        <v>0</v>
      </c>
    </row>
    <row r="1086" spans="1:42" ht="16.8" x14ac:dyDescent="0.3">
      <c r="A1086" s="273">
        <v>123077</v>
      </c>
      <c r="B1086" s="273" t="s">
        <v>2222</v>
      </c>
      <c r="C1086" s="273" t="s">
        <v>63</v>
      </c>
      <c r="D1086" s="273" t="s">
        <v>530</v>
      </c>
      <c r="E1086" s="273"/>
      <c r="F1086" s="273"/>
      <c r="G1086" s="266"/>
      <c r="H1086" s="266"/>
      <c r="I1086" t="s">
        <v>474</v>
      </c>
      <c r="J1086" s="279"/>
      <c r="K1086" s="280"/>
      <c r="L1086" s="279"/>
      <c r="N1086" s="284"/>
      <c r="O1086"/>
      <c r="AC1086" s="279"/>
      <c r="AI1086" t="s">
        <v>1546</v>
      </c>
      <c r="AO1086" t="s">
        <v>1539</v>
      </c>
      <c r="AP1086">
        <v>0</v>
      </c>
    </row>
    <row r="1087" spans="1:42" ht="16.8" x14ac:dyDescent="0.3">
      <c r="A1087" s="273">
        <v>123087</v>
      </c>
      <c r="B1087" s="273" t="s">
        <v>2223</v>
      </c>
      <c r="C1087" s="273" t="s">
        <v>563</v>
      </c>
      <c r="D1087" s="273" t="s">
        <v>228</v>
      </c>
      <c r="E1087" s="273"/>
      <c r="F1087" s="273"/>
      <c r="G1087" s="266"/>
      <c r="H1087" s="266"/>
      <c r="I1087" t="s">
        <v>474</v>
      </c>
      <c r="J1087" s="279"/>
      <c r="K1087" s="280"/>
      <c r="L1087" s="279"/>
      <c r="N1087" s="284"/>
      <c r="O1087"/>
      <c r="AC1087" s="279"/>
      <c r="AI1087" t="s">
        <v>1546</v>
      </c>
      <c r="AO1087" t="s">
        <v>1539</v>
      </c>
      <c r="AP1087">
        <v>0</v>
      </c>
    </row>
    <row r="1088" spans="1:42" ht="16.8" x14ac:dyDescent="0.25">
      <c r="A1088" s="273">
        <v>123089</v>
      </c>
      <c r="B1088" s="273" t="s">
        <v>3189</v>
      </c>
      <c r="C1088" s="273" t="s">
        <v>3190</v>
      </c>
      <c r="D1088" s="273" t="s">
        <v>2310</v>
      </c>
      <c r="E1088" s="273"/>
      <c r="F1088" s="273"/>
      <c r="G1088" s="266"/>
      <c r="H1088" s="266"/>
      <c r="I1088" t="s">
        <v>474</v>
      </c>
      <c r="O1088"/>
      <c r="AI1088" t="s">
        <v>1547</v>
      </c>
      <c r="AO1088" t="s">
        <v>1539</v>
      </c>
      <c r="AP1088">
        <v>0</v>
      </c>
    </row>
    <row r="1089" spans="1:42" ht="16.8" x14ac:dyDescent="0.3">
      <c r="A1089" s="273">
        <v>123098</v>
      </c>
      <c r="B1089" s="273" t="s">
        <v>2224</v>
      </c>
      <c r="C1089" s="273" t="s">
        <v>141</v>
      </c>
      <c r="D1089" s="273" t="s">
        <v>282</v>
      </c>
      <c r="E1089" s="273"/>
      <c r="F1089" s="273"/>
      <c r="G1089" s="266"/>
      <c r="H1089" s="266"/>
      <c r="I1089" t="s">
        <v>474</v>
      </c>
      <c r="J1089" s="279"/>
      <c r="K1089" s="280"/>
      <c r="L1089" s="279"/>
      <c r="N1089" s="284"/>
      <c r="O1089"/>
      <c r="AC1089" s="279"/>
      <c r="AI1089" t="s">
        <v>1546</v>
      </c>
      <c r="AO1089" t="s">
        <v>1539</v>
      </c>
      <c r="AP1089">
        <v>0</v>
      </c>
    </row>
    <row r="1090" spans="1:42" ht="16.8" x14ac:dyDescent="0.3">
      <c r="A1090" s="273">
        <v>123099</v>
      </c>
      <c r="B1090" s="273" t="s">
        <v>2225</v>
      </c>
      <c r="C1090" s="273" t="s">
        <v>66</v>
      </c>
      <c r="D1090" s="273" t="s">
        <v>231</v>
      </c>
      <c r="E1090" s="273"/>
      <c r="F1090" s="273"/>
      <c r="G1090" s="266"/>
      <c r="H1090" s="266"/>
      <c r="I1090" t="s">
        <v>474</v>
      </c>
      <c r="J1090" s="279"/>
      <c r="K1090" s="280"/>
      <c r="L1090" s="279"/>
      <c r="N1090" s="284"/>
      <c r="O1090"/>
      <c r="AC1090" s="279"/>
      <c r="AI1090" t="s">
        <v>1546</v>
      </c>
      <c r="AO1090" t="s">
        <v>1539</v>
      </c>
      <c r="AP1090">
        <v>0</v>
      </c>
    </row>
    <row r="1091" spans="1:42" ht="16.8" x14ac:dyDescent="0.3">
      <c r="A1091" s="273">
        <v>123101</v>
      </c>
      <c r="B1091" s="273" t="s">
        <v>2226</v>
      </c>
      <c r="C1091" s="273" t="s">
        <v>152</v>
      </c>
      <c r="D1091" s="273" t="s">
        <v>437</v>
      </c>
      <c r="E1091" s="273"/>
      <c r="F1091" s="273"/>
      <c r="G1091" s="266"/>
      <c r="H1091" s="266"/>
      <c r="I1091" t="s">
        <v>474</v>
      </c>
      <c r="J1091" s="279"/>
      <c r="K1091" s="280"/>
      <c r="L1091" s="279"/>
      <c r="N1091" s="284"/>
      <c r="O1091"/>
      <c r="AC1091" s="279"/>
      <c r="AI1091" t="s">
        <v>1546</v>
      </c>
      <c r="AO1091" t="s">
        <v>1539</v>
      </c>
      <c r="AP1091">
        <v>0</v>
      </c>
    </row>
    <row r="1092" spans="1:42" ht="16.8" x14ac:dyDescent="0.3">
      <c r="A1092" s="273">
        <v>123103</v>
      </c>
      <c r="B1092" s="273" t="s">
        <v>2227</v>
      </c>
      <c r="C1092" s="273" t="s">
        <v>145</v>
      </c>
      <c r="D1092" s="273" t="s">
        <v>231</v>
      </c>
      <c r="E1092" s="273"/>
      <c r="F1092" s="273"/>
      <c r="G1092" s="266"/>
      <c r="H1092" s="266"/>
      <c r="I1092" t="s">
        <v>474</v>
      </c>
      <c r="J1092" s="279"/>
      <c r="K1092" s="280"/>
      <c r="L1092" s="279"/>
      <c r="N1092" s="284"/>
      <c r="O1092"/>
      <c r="AC1092" s="279"/>
      <c r="AI1092" t="s">
        <v>1546</v>
      </c>
      <c r="AO1092" t="s">
        <v>1539</v>
      </c>
      <c r="AP1092">
        <v>0</v>
      </c>
    </row>
    <row r="1093" spans="1:42" ht="16.8" x14ac:dyDescent="0.3">
      <c r="A1093" s="273">
        <v>123110</v>
      </c>
      <c r="B1093" s="273" t="s">
        <v>2228</v>
      </c>
      <c r="C1093" s="273" t="s">
        <v>66</v>
      </c>
      <c r="D1093" s="273" t="s">
        <v>277</v>
      </c>
      <c r="E1093" s="273"/>
      <c r="F1093" s="273"/>
      <c r="G1093" s="266"/>
      <c r="H1093" s="266"/>
      <c r="I1093" t="s">
        <v>474</v>
      </c>
      <c r="J1093" s="279"/>
      <c r="K1093" s="280"/>
      <c r="L1093" s="279"/>
      <c r="N1093" s="284"/>
      <c r="O1093"/>
      <c r="AC1093" s="279"/>
      <c r="AI1093" t="s">
        <v>1546</v>
      </c>
      <c r="AO1093" t="s">
        <v>1539</v>
      </c>
      <c r="AP1093">
        <v>0</v>
      </c>
    </row>
    <row r="1094" spans="1:42" ht="16.8" x14ac:dyDescent="0.3">
      <c r="A1094" s="273">
        <v>123111</v>
      </c>
      <c r="B1094" s="273" t="s">
        <v>2229</v>
      </c>
      <c r="C1094" s="273" t="s">
        <v>447</v>
      </c>
      <c r="D1094" s="273" t="s">
        <v>2230</v>
      </c>
      <c r="E1094" s="273"/>
      <c r="F1094" s="273"/>
      <c r="G1094" s="266"/>
      <c r="H1094" s="266"/>
      <c r="I1094" t="s">
        <v>474</v>
      </c>
      <c r="J1094" s="279"/>
      <c r="K1094" s="280"/>
      <c r="L1094" s="279"/>
      <c r="N1094" s="284"/>
      <c r="O1094"/>
      <c r="AC1094" s="279"/>
      <c r="AI1094" t="s">
        <v>1546</v>
      </c>
      <c r="AO1094" t="s">
        <v>1539</v>
      </c>
      <c r="AP1094">
        <v>0</v>
      </c>
    </row>
    <row r="1095" spans="1:42" ht="16.8" x14ac:dyDescent="0.25">
      <c r="A1095" s="273">
        <v>123125</v>
      </c>
      <c r="B1095" s="273" t="s">
        <v>3191</v>
      </c>
      <c r="C1095" s="273" t="s">
        <v>105</v>
      </c>
      <c r="D1095" s="273" t="s">
        <v>275</v>
      </c>
      <c r="E1095" s="273"/>
      <c r="F1095" s="273"/>
      <c r="G1095" s="266"/>
      <c r="H1095" s="266"/>
      <c r="I1095" t="s">
        <v>474</v>
      </c>
      <c r="O1095"/>
      <c r="AI1095" t="s">
        <v>1547</v>
      </c>
      <c r="AO1095" t="s">
        <v>1539</v>
      </c>
      <c r="AP1095">
        <v>0</v>
      </c>
    </row>
    <row r="1096" spans="1:42" ht="16.8" x14ac:dyDescent="0.25">
      <c r="A1096" s="273">
        <v>123127</v>
      </c>
      <c r="B1096" s="273" t="s">
        <v>3001</v>
      </c>
      <c r="C1096" s="273" t="s">
        <v>150</v>
      </c>
      <c r="D1096" s="273" t="s">
        <v>2411</v>
      </c>
      <c r="E1096" s="273"/>
      <c r="F1096" s="273"/>
      <c r="G1096" s="266"/>
      <c r="H1096" s="266"/>
      <c r="I1096" t="s">
        <v>474</v>
      </c>
      <c r="O1096"/>
      <c r="AI1096" t="s">
        <v>1542</v>
      </c>
      <c r="AO1096" t="s">
        <v>1539</v>
      </c>
      <c r="AP1096">
        <v>0</v>
      </c>
    </row>
    <row r="1097" spans="1:42" ht="16.8" x14ac:dyDescent="0.25">
      <c r="A1097" s="273">
        <v>123128</v>
      </c>
      <c r="B1097" s="273" t="s">
        <v>3192</v>
      </c>
      <c r="C1097" s="273" t="s">
        <v>511</v>
      </c>
      <c r="D1097" s="273" t="s">
        <v>3193</v>
      </c>
      <c r="E1097" s="273"/>
      <c r="F1097" s="273"/>
      <c r="G1097" s="266"/>
      <c r="H1097" s="266"/>
      <c r="I1097" t="s">
        <v>474</v>
      </c>
      <c r="O1097"/>
      <c r="AI1097" t="s">
        <v>1547</v>
      </c>
      <c r="AO1097" t="s">
        <v>1539</v>
      </c>
      <c r="AP1097">
        <v>0</v>
      </c>
    </row>
    <row r="1098" spans="1:42" ht="16.8" x14ac:dyDescent="0.25">
      <c r="A1098" s="273">
        <v>123130</v>
      </c>
      <c r="B1098" s="273" t="s">
        <v>3002</v>
      </c>
      <c r="C1098" s="273" t="s">
        <v>497</v>
      </c>
      <c r="D1098" s="273" t="s">
        <v>770</v>
      </c>
      <c r="E1098" s="273"/>
      <c r="F1098" s="273"/>
      <c r="G1098" s="266"/>
      <c r="H1098" s="266"/>
      <c r="I1098" t="s">
        <v>474</v>
      </c>
      <c r="O1098"/>
      <c r="AI1098" t="s">
        <v>1542</v>
      </c>
      <c r="AO1098" t="s">
        <v>1539</v>
      </c>
      <c r="AP1098">
        <v>0</v>
      </c>
    </row>
    <row r="1099" spans="1:42" ht="16.8" x14ac:dyDescent="0.3">
      <c r="A1099" s="273">
        <v>123131</v>
      </c>
      <c r="B1099" s="273" t="s">
        <v>2231</v>
      </c>
      <c r="C1099" s="273" t="s">
        <v>66</v>
      </c>
      <c r="D1099" s="273" t="s">
        <v>856</v>
      </c>
      <c r="E1099" s="273"/>
      <c r="F1099" s="273"/>
      <c r="G1099" s="266"/>
      <c r="H1099" s="266"/>
      <c r="I1099" t="s">
        <v>474</v>
      </c>
      <c r="J1099" s="279"/>
      <c r="K1099" s="280"/>
      <c r="L1099" s="279"/>
      <c r="N1099" s="284"/>
      <c r="O1099"/>
      <c r="AC1099" s="279"/>
      <c r="AI1099" t="s">
        <v>1546</v>
      </c>
      <c r="AO1099" t="s">
        <v>1539</v>
      </c>
      <c r="AP1099">
        <v>0</v>
      </c>
    </row>
    <row r="1100" spans="1:42" x14ac:dyDescent="0.25">
      <c r="A1100">
        <v>123134</v>
      </c>
      <c r="B1100" t="s">
        <v>1126</v>
      </c>
      <c r="C1100" t="s">
        <v>895</v>
      </c>
      <c r="D1100" t="s">
        <v>762</v>
      </c>
      <c r="E1100" t="s">
        <v>381</v>
      </c>
      <c r="F1100" s="230">
        <v>33479</v>
      </c>
      <c r="G1100" t="s">
        <v>363</v>
      </c>
      <c r="H1100" t="s">
        <v>382</v>
      </c>
      <c r="I1100" t="s">
        <v>474</v>
      </c>
      <c r="K1100" t="s">
        <v>383</v>
      </c>
      <c r="L1100">
        <v>2009</v>
      </c>
      <c r="M1100" t="s">
        <v>363</v>
      </c>
      <c r="N1100" t="s">
        <v>363</v>
      </c>
      <c r="O1100"/>
      <c r="AG1100" t="s">
        <v>1546</v>
      </c>
      <c r="AI1100" t="s">
        <v>1546</v>
      </c>
      <c r="AO1100" t="s">
        <v>1539</v>
      </c>
      <c r="AP1100">
        <v>0</v>
      </c>
    </row>
    <row r="1101" spans="1:42" ht="16.8" x14ac:dyDescent="0.25">
      <c r="A1101" s="266">
        <v>123138</v>
      </c>
      <c r="B1101" s="266" t="s">
        <v>3231</v>
      </c>
      <c r="C1101" s="266" t="s">
        <v>89</v>
      </c>
      <c r="D1101" s="266" t="s">
        <v>734</v>
      </c>
      <c r="E1101" s="266"/>
      <c r="F1101" s="273"/>
      <c r="G1101" s="266"/>
      <c r="H1101" s="266"/>
      <c r="I1101" t="s">
        <v>474</v>
      </c>
      <c r="O1101"/>
      <c r="AI1101" t="s">
        <v>1544</v>
      </c>
      <c r="AO1101" t="s">
        <v>1539</v>
      </c>
      <c r="AP1101">
        <v>0</v>
      </c>
    </row>
    <row r="1102" spans="1:42" ht="16.8" x14ac:dyDescent="0.25">
      <c r="A1102" s="273">
        <v>123139</v>
      </c>
      <c r="B1102" s="273" t="s">
        <v>3003</v>
      </c>
      <c r="C1102" s="273" t="s">
        <v>160</v>
      </c>
      <c r="D1102" s="273" t="s">
        <v>326</v>
      </c>
      <c r="E1102" s="273"/>
      <c r="F1102" s="273"/>
      <c r="G1102" s="266"/>
      <c r="H1102" s="266"/>
      <c r="I1102" t="s">
        <v>474</v>
      </c>
      <c r="O1102"/>
      <c r="AI1102" t="s">
        <v>1542</v>
      </c>
      <c r="AO1102" t="s">
        <v>1539</v>
      </c>
      <c r="AP1102">
        <v>0</v>
      </c>
    </row>
    <row r="1103" spans="1:42" ht="16.8" x14ac:dyDescent="0.25">
      <c r="A1103" s="273">
        <v>123140</v>
      </c>
      <c r="B1103" s="273" t="s">
        <v>3194</v>
      </c>
      <c r="C1103" s="273" t="s">
        <v>66</v>
      </c>
      <c r="D1103" s="273" t="s">
        <v>471</v>
      </c>
      <c r="E1103" s="273"/>
      <c r="F1103" s="273"/>
      <c r="G1103" s="266"/>
      <c r="H1103" s="266"/>
      <c r="I1103" t="s">
        <v>474</v>
      </c>
      <c r="O1103"/>
      <c r="AI1103" t="s">
        <v>1547</v>
      </c>
      <c r="AO1103" t="s">
        <v>1539</v>
      </c>
      <c r="AP1103">
        <v>0</v>
      </c>
    </row>
    <row r="1104" spans="1:42" ht="16.8" x14ac:dyDescent="0.25">
      <c r="A1104" s="266">
        <v>123141</v>
      </c>
      <c r="B1104" s="266" t="s">
        <v>3232</v>
      </c>
      <c r="C1104" s="266" t="s">
        <v>188</v>
      </c>
      <c r="D1104" s="266" t="s">
        <v>219</v>
      </c>
      <c r="E1104" s="266"/>
      <c r="F1104" s="273"/>
      <c r="G1104" s="266"/>
      <c r="H1104" s="266"/>
      <c r="I1104" t="s">
        <v>474</v>
      </c>
      <c r="O1104"/>
      <c r="AI1104" t="s">
        <v>1544</v>
      </c>
      <c r="AO1104" t="s">
        <v>1539</v>
      </c>
      <c r="AP1104">
        <v>0</v>
      </c>
    </row>
    <row r="1105" spans="1:42" ht="16.8" x14ac:dyDescent="0.3">
      <c r="A1105" s="273">
        <v>123145</v>
      </c>
      <c r="B1105" s="273" t="s">
        <v>2232</v>
      </c>
      <c r="C1105" s="273" t="s">
        <v>2233</v>
      </c>
      <c r="D1105" s="273" t="s">
        <v>192</v>
      </c>
      <c r="E1105" s="273"/>
      <c r="F1105" s="273"/>
      <c r="G1105" s="266"/>
      <c r="H1105" s="266"/>
      <c r="I1105" t="s">
        <v>474</v>
      </c>
      <c r="J1105" s="279"/>
      <c r="K1105" s="280"/>
      <c r="L1105" s="279"/>
      <c r="N1105" s="284"/>
      <c r="O1105"/>
      <c r="AC1105" s="279"/>
      <c r="AI1105" t="s">
        <v>1546</v>
      </c>
      <c r="AO1105" t="s">
        <v>1539</v>
      </c>
      <c r="AP1105">
        <v>0</v>
      </c>
    </row>
    <row r="1106" spans="1:42" ht="16.8" x14ac:dyDescent="0.3">
      <c r="A1106" s="273">
        <v>123150</v>
      </c>
      <c r="B1106" s="273" t="s">
        <v>2234</v>
      </c>
      <c r="C1106" s="273" t="s">
        <v>66</v>
      </c>
      <c r="D1106" s="273" t="s">
        <v>811</v>
      </c>
      <c r="E1106" s="273"/>
      <c r="F1106" s="273"/>
      <c r="G1106" s="266"/>
      <c r="H1106" s="266"/>
      <c r="I1106" t="s">
        <v>474</v>
      </c>
      <c r="J1106" s="279"/>
      <c r="K1106" s="280"/>
      <c r="L1106" s="279"/>
      <c r="N1106" s="284"/>
      <c r="O1106"/>
      <c r="AC1106" s="279"/>
      <c r="AI1106" t="s">
        <v>1546</v>
      </c>
      <c r="AO1106" t="s">
        <v>1539</v>
      </c>
      <c r="AP1106">
        <v>0</v>
      </c>
    </row>
    <row r="1107" spans="1:42" ht="16.8" x14ac:dyDescent="0.25">
      <c r="A1107" s="266">
        <v>123156</v>
      </c>
      <c r="B1107" s="266" t="s">
        <v>3233</v>
      </c>
      <c r="C1107" s="266" t="s">
        <v>152</v>
      </c>
      <c r="D1107" s="266" t="s">
        <v>268</v>
      </c>
      <c r="E1107" s="266"/>
      <c r="F1107" s="273"/>
      <c r="G1107" s="266"/>
      <c r="H1107" s="266"/>
      <c r="I1107" t="s">
        <v>474</v>
      </c>
      <c r="O1107"/>
      <c r="AI1107" t="s">
        <v>1544</v>
      </c>
      <c r="AO1107" t="s">
        <v>1539</v>
      </c>
      <c r="AP1107">
        <v>0</v>
      </c>
    </row>
    <row r="1108" spans="1:42" ht="16.8" x14ac:dyDescent="0.3">
      <c r="A1108" s="273">
        <v>123158</v>
      </c>
      <c r="B1108" s="273" t="s">
        <v>2235</v>
      </c>
      <c r="C1108" s="273" t="s">
        <v>2236</v>
      </c>
      <c r="D1108" s="273" t="s">
        <v>246</v>
      </c>
      <c r="E1108" s="273"/>
      <c r="F1108" s="273"/>
      <c r="G1108" s="266"/>
      <c r="H1108" s="266"/>
      <c r="I1108" t="s">
        <v>474</v>
      </c>
      <c r="J1108" s="279"/>
      <c r="K1108" s="280"/>
      <c r="L1108" s="279"/>
      <c r="N1108" s="284"/>
      <c r="O1108"/>
      <c r="AC1108" s="279"/>
      <c r="AI1108" t="s">
        <v>1546</v>
      </c>
      <c r="AO1108" t="s">
        <v>1539</v>
      </c>
      <c r="AP1108">
        <v>0</v>
      </c>
    </row>
    <row r="1109" spans="1:42" ht="16.8" x14ac:dyDescent="0.3">
      <c r="A1109" s="273">
        <v>123159</v>
      </c>
      <c r="B1109" s="273" t="s">
        <v>2237</v>
      </c>
      <c r="C1109" s="273" t="s">
        <v>144</v>
      </c>
      <c r="D1109" s="273" t="s">
        <v>959</v>
      </c>
      <c r="E1109" s="273"/>
      <c r="F1109" s="273"/>
      <c r="G1109" s="266"/>
      <c r="H1109" s="266"/>
      <c r="I1109" t="s">
        <v>474</v>
      </c>
      <c r="J1109" s="279"/>
      <c r="K1109" s="280"/>
      <c r="L1109" s="279"/>
      <c r="N1109" s="284"/>
      <c r="O1109"/>
      <c r="AC1109" s="279"/>
      <c r="AI1109" t="s">
        <v>1546</v>
      </c>
      <c r="AO1109" t="s">
        <v>1539</v>
      </c>
      <c r="AP1109">
        <v>0</v>
      </c>
    </row>
    <row r="1110" spans="1:42" ht="16.8" x14ac:dyDescent="0.3">
      <c r="A1110" s="273">
        <v>123171</v>
      </c>
      <c r="B1110" s="273" t="s">
        <v>2238</v>
      </c>
      <c r="C1110" s="273" t="s">
        <v>595</v>
      </c>
      <c r="D1110" s="273" t="s">
        <v>723</v>
      </c>
      <c r="E1110" s="273"/>
      <c r="F1110" s="273"/>
      <c r="G1110" s="266"/>
      <c r="H1110" s="266"/>
      <c r="I1110" t="s">
        <v>474</v>
      </c>
      <c r="J1110" s="279"/>
      <c r="K1110" s="280"/>
      <c r="L1110" s="279"/>
      <c r="N1110" s="284"/>
      <c r="O1110"/>
      <c r="AC1110" s="279"/>
      <c r="AI1110" t="s">
        <v>1546</v>
      </c>
      <c r="AO1110" t="s">
        <v>1539</v>
      </c>
      <c r="AP1110">
        <v>0</v>
      </c>
    </row>
    <row r="1111" spans="1:42" ht="16.8" x14ac:dyDescent="0.3">
      <c r="A1111" s="273">
        <v>123173</v>
      </c>
      <c r="B1111" s="273" t="s">
        <v>2239</v>
      </c>
      <c r="C1111" s="273" t="s">
        <v>2240</v>
      </c>
      <c r="D1111" s="273" t="s">
        <v>2241</v>
      </c>
      <c r="E1111" s="273"/>
      <c r="F1111" s="273"/>
      <c r="G1111" s="266"/>
      <c r="H1111" s="266"/>
      <c r="I1111" t="s">
        <v>474</v>
      </c>
      <c r="J1111" s="279"/>
      <c r="K1111" s="280"/>
      <c r="L1111" s="279"/>
      <c r="N1111" s="284"/>
      <c r="O1111"/>
      <c r="AC1111" s="279"/>
      <c r="AI1111" t="s">
        <v>1546</v>
      </c>
      <c r="AO1111" t="s">
        <v>1539</v>
      </c>
      <c r="AP1111">
        <v>0</v>
      </c>
    </row>
    <row r="1112" spans="1:42" ht="16.8" x14ac:dyDescent="0.3">
      <c r="A1112" s="273">
        <v>123176</v>
      </c>
      <c r="B1112" s="273" t="s">
        <v>2242</v>
      </c>
      <c r="C1112" s="273" t="s">
        <v>105</v>
      </c>
      <c r="D1112" s="273" t="s">
        <v>2243</v>
      </c>
      <c r="E1112" s="273"/>
      <c r="F1112" s="273"/>
      <c r="G1112" s="266"/>
      <c r="H1112" s="266"/>
      <c r="I1112" t="s">
        <v>474</v>
      </c>
      <c r="J1112" s="279"/>
      <c r="K1112" s="280"/>
      <c r="L1112" s="279"/>
      <c r="N1112" s="284"/>
      <c r="O1112"/>
      <c r="AC1112" s="279"/>
      <c r="AI1112" t="s">
        <v>1546</v>
      </c>
      <c r="AO1112" t="s">
        <v>1539</v>
      </c>
      <c r="AP1112">
        <v>0</v>
      </c>
    </row>
    <row r="1113" spans="1:42" ht="16.8" x14ac:dyDescent="0.3">
      <c r="A1113" s="273">
        <v>123177</v>
      </c>
      <c r="B1113" s="273" t="s">
        <v>566</v>
      </c>
      <c r="C1113" s="273" t="s">
        <v>71</v>
      </c>
      <c r="D1113" s="273" t="s">
        <v>330</v>
      </c>
      <c r="E1113" s="273"/>
      <c r="F1113" s="273"/>
      <c r="G1113" s="266"/>
      <c r="H1113" s="266"/>
      <c r="I1113" t="s">
        <v>474</v>
      </c>
      <c r="J1113" s="279"/>
      <c r="K1113" s="280"/>
      <c r="L1113" s="279"/>
      <c r="N1113" s="284"/>
      <c r="O1113"/>
      <c r="AC1113" s="279"/>
      <c r="AI1113" t="s">
        <v>1546</v>
      </c>
      <c r="AO1113" t="s">
        <v>1539</v>
      </c>
      <c r="AP1113">
        <v>0</v>
      </c>
    </row>
    <row r="1114" spans="1:42" ht="16.8" x14ac:dyDescent="0.3">
      <c r="A1114" s="273">
        <v>123178</v>
      </c>
      <c r="B1114" s="273" t="s">
        <v>2244</v>
      </c>
      <c r="C1114" s="273" t="s">
        <v>722</v>
      </c>
      <c r="D1114" s="273" t="s">
        <v>838</v>
      </c>
      <c r="E1114" s="273"/>
      <c r="F1114" s="273"/>
      <c r="G1114" s="266"/>
      <c r="H1114" s="266"/>
      <c r="I1114" t="s">
        <v>474</v>
      </c>
      <c r="J1114" s="279"/>
      <c r="K1114" s="280"/>
      <c r="L1114" s="279"/>
      <c r="N1114" s="284"/>
      <c r="O1114"/>
      <c r="AC1114" s="279"/>
      <c r="AI1114" t="s">
        <v>1546</v>
      </c>
      <c r="AO1114" t="s">
        <v>1539</v>
      </c>
      <c r="AP1114">
        <v>0</v>
      </c>
    </row>
    <row r="1115" spans="1:42" ht="16.8" x14ac:dyDescent="0.3">
      <c r="A1115" s="273">
        <v>123180</v>
      </c>
      <c r="B1115" s="273" t="s">
        <v>2245</v>
      </c>
      <c r="C1115" s="273" t="s">
        <v>105</v>
      </c>
      <c r="D1115" s="273" t="s">
        <v>563</v>
      </c>
      <c r="E1115" s="273"/>
      <c r="F1115" s="273"/>
      <c r="G1115" s="266"/>
      <c r="H1115" s="266"/>
      <c r="I1115" t="s">
        <v>474</v>
      </c>
      <c r="J1115" s="279"/>
      <c r="K1115" s="280"/>
      <c r="L1115" s="279"/>
      <c r="N1115" s="284"/>
      <c r="O1115"/>
      <c r="AC1115" s="279"/>
      <c r="AI1115" t="s">
        <v>1546</v>
      </c>
      <c r="AO1115" t="s">
        <v>1539</v>
      </c>
      <c r="AP1115">
        <v>0</v>
      </c>
    </row>
    <row r="1116" spans="1:42" ht="16.8" x14ac:dyDescent="0.3">
      <c r="A1116" s="273">
        <v>123186</v>
      </c>
      <c r="B1116" s="273" t="s">
        <v>2246</v>
      </c>
      <c r="C1116" s="273" t="s">
        <v>2002</v>
      </c>
      <c r="D1116" s="273" t="s">
        <v>872</v>
      </c>
      <c r="E1116" s="273"/>
      <c r="F1116" s="273"/>
      <c r="G1116" s="266"/>
      <c r="H1116" s="266"/>
      <c r="I1116" t="s">
        <v>474</v>
      </c>
      <c r="J1116" s="279"/>
      <c r="K1116" s="280"/>
      <c r="L1116" s="279"/>
      <c r="N1116" s="284"/>
      <c r="O1116"/>
      <c r="AC1116" s="279"/>
      <c r="AI1116" t="s">
        <v>1546</v>
      </c>
      <c r="AO1116" t="s">
        <v>1539</v>
      </c>
      <c r="AP1116">
        <v>0</v>
      </c>
    </row>
    <row r="1117" spans="1:42" ht="16.8" x14ac:dyDescent="0.3">
      <c r="A1117" s="273">
        <v>123189</v>
      </c>
      <c r="B1117" s="273" t="s">
        <v>2247</v>
      </c>
      <c r="C1117" s="273" t="s">
        <v>540</v>
      </c>
      <c r="D1117" s="273" t="s">
        <v>2248</v>
      </c>
      <c r="E1117" s="273"/>
      <c r="F1117" s="273"/>
      <c r="G1117" s="266"/>
      <c r="H1117" s="266"/>
      <c r="I1117" t="s">
        <v>474</v>
      </c>
      <c r="J1117" s="279"/>
      <c r="K1117" s="280"/>
      <c r="L1117" s="279"/>
      <c r="N1117" s="284"/>
      <c r="O1117"/>
      <c r="AC1117" s="279"/>
      <c r="AI1117" t="s">
        <v>1546</v>
      </c>
      <c r="AO1117" t="s">
        <v>1539</v>
      </c>
      <c r="AP1117">
        <v>0</v>
      </c>
    </row>
    <row r="1118" spans="1:42" ht="16.8" x14ac:dyDescent="0.3">
      <c r="A1118" s="273">
        <v>123193</v>
      </c>
      <c r="B1118" s="273" t="s">
        <v>2249</v>
      </c>
      <c r="C1118" s="273" t="s">
        <v>124</v>
      </c>
      <c r="D1118" s="273" t="s">
        <v>449</v>
      </c>
      <c r="E1118" s="273"/>
      <c r="F1118" s="273"/>
      <c r="G1118" s="266"/>
      <c r="H1118" s="266"/>
      <c r="I1118" t="s">
        <v>474</v>
      </c>
      <c r="J1118" s="279"/>
      <c r="K1118" s="280"/>
      <c r="L1118" s="279"/>
      <c r="N1118" s="284"/>
      <c r="O1118"/>
      <c r="AC1118" s="279"/>
      <c r="AI1118" t="s">
        <v>1546</v>
      </c>
      <c r="AO1118" t="s">
        <v>1539</v>
      </c>
      <c r="AP1118">
        <v>0</v>
      </c>
    </row>
    <row r="1119" spans="1:42" ht="16.8" x14ac:dyDescent="0.3">
      <c r="A1119" s="273">
        <v>123196</v>
      </c>
      <c r="B1119" s="273" t="s">
        <v>2250</v>
      </c>
      <c r="C1119" s="273" t="s">
        <v>70</v>
      </c>
      <c r="D1119" s="273" t="s">
        <v>502</v>
      </c>
      <c r="E1119" s="273"/>
      <c r="F1119" s="273"/>
      <c r="G1119" s="266"/>
      <c r="H1119" s="266"/>
      <c r="I1119" t="s">
        <v>474</v>
      </c>
      <c r="J1119" s="279"/>
      <c r="K1119" s="280"/>
      <c r="L1119" s="279"/>
      <c r="N1119" s="284"/>
      <c r="O1119"/>
      <c r="AC1119" s="279"/>
      <c r="AI1119" t="s">
        <v>1546</v>
      </c>
      <c r="AO1119" t="s">
        <v>1539</v>
      </c>
      <c r="AP1119">
        <v>0</v>
      </c>
    </row>
    <row r="1120" spans="1:42" ht="16.8" x14ac:dyDescent="0.25">
      <c r="A1120" s="266">
        <v>123197</v>
      </c>
      <c r="B1120" s="266" t="s">
        <v>3234</v>
      </c>
      <c r="C1120" s="266" t="s">
        <v>506</v>
      </c>
      <c r="D1120" s="266" t="s">
        <v>289</v>
      </c>
      <c r="E1120" s="266"/>
      <c r="F1120" s="273"/>
      <c r="G1120" s="266"/>
      <c r="H1120" s="266"/>
      <c r="I1120" t="s">
        <v>474</v>
      </c>
      <c r="O1120"/>
      <c r="AI1120" t="s">
        <v>1544</v>
      </c>
      <c r="AO1120" t="s">
        <v>1539</v>
      </c>
      <c r="AP1120">
        <v>0</v>
      </c>
    </row>
    <row r="1121" spans="1:42" ht="16.8" x14ac:dyDescent="0.3">
      <c r="A1121" s="273">
        <v>123201</v>
      </c>
      <c r="B1121" s="273" t="s">
        <v>2251</v>
      </c>
      <c r="C1121" s="273" t="s">
        <v>70</v>
      </c>
      <c r="D1121" s="273" t="s">
        <v>2252</v>
      </c>
      <c r="E1121" s="273"/>
      <c r="F1121" s="273"/>
      <c r="G1121" s="266"/>
      <c r="H1121" s="266"/>
      <c r="I1121" t="s">
        <v>474</v>
      </c>
      <c r="J1121" s="279"/>
      <c r="K1121" s="280"/>
      <c r="L1121" s="279"/>
      <c r="N1121" s="284"/>
      <c r="O1121"/>
      <c r="AC1121" s="279"/>
      <c r="AI1121" t="s">
        <v>1546</v>
      </c>
      <c r="AO1121" t="s">
        <v>1539</v>
      </c>
      <c r="AP1121">
        <v>0</v>
      </c>
    </row>
    <row r="1122" spans="1:42" ht="16.8" x14ac:dyDescent="0.3">
      <c r="A1122" s="273">
        <v>123203</v>
      </c>
      <c r="B1122" s="273" t="s">
        <v>2253</v>
      </c>
      <c r="C1122" s="273" t="s">
        <v>792</v>
      </c>
      <c r="D1122" s="273" t="s">
        <v>2004</v>
      </c>
      <c r="E1122" s="273"/>
      <c r="F1122" s="273"/>
      <c r="G1122" s="266"/>
      <c r="H1122" s="266"/>
      <c r="I1122" t="s">
        <v>474</v>
      </c>
      <c r="J1122" s="279"/>
      <c r="K1122" s="280"/>
      <c r="L1122" s="279"/>
      <c r="N1122" s="284"/>
      <c r="O1122"/>
      <c r="AC1122" s="279"/>
      <c r="AI1122" t="s">
        <v>1546</v>
      </c>
      <c r="AO1122" t="s">
        <v>1539</v>
      </c>
      <c r="AP1122">
        <v>0</v>
      </c>
    </row>
    <row r="1123" spans="1:42" ht="16.8" x14ac:dyDescent="0.3">
      <c r="A1123" s="273">
        <v>123204</v>
      </c>
      <c r="B1123" s="273" t="s">
        <v>2254</v>
      </c>
      <c r="C1123" s="273" t="s">
        <v>443</v>
      </c>
      <c r="D1123" s="273" t="s">
        <v>465</v>
      </c>
      <c r="E1123" s="273"/>
      <c r="F1123" s="273"/>
      <c r="G1123" s="266"/>
      <c r="H1123" s="266"/>
      <c r="I1123" t="s">
        <v>474</v>
      </c>
      <c r="J1123" s="279"/>
      <c r="K1123" s="280"/>
      <c r="L1123" s="279"/>
      <c r="N1123" s="284"/>
      <c r="O1123"/>
      <c r="AC1123" s="279"/>
      <c r="AI1123" t="s">
        <v>1546</v>
      </c>
      <c r="AO1123" t="s">
        <v>1539</v>
      </c>
      <c r="AP1123">
        <v>0</v>
      </c>
    </row>
    <row r="1124" spans="1:42" ht="16.8" x14ac:dyDescent="0.3">
      <c r="A1124" s="273">
        <v>123206</v>
      </c>
      <c r="B1124" s="273" t="s">
        <v>2255</v>
      </c>
      <c r="C1124" s="273" t="s">
        <v>753</v>
      </c>
      <c r="D1124" s="273" t="s">
        <v>502</v>
      </c>
      <c r="E1124" s="273"/>
      <c r="F1124" s="273"/>
      <c r="G1124" s="266"/>
      <c r="H1124" s="266"/>
      <c r="I1124" t="s">
        <v>474</v>
      </c>
      <c r="J1124" s="279"/>
      <c r="K1124" s="280"/>
      <c r="L1124" s="279"/>
      <c r="N1124" s="284"/>
      <c r="O1124"/>
      <c r="AC1124" s="279"/>
      <c r="AI1124" t="s">
        <v>1546</v>
      </c>
      <c r="AO1124" t="s">
        <v>1539</v>
      </c>
      <c r="AP1124">
        <v>0</v>
      </c>
    </row>
    <row r="1125" spans="1:42" ht="16.8" x14ac:dyDescent="0.25">
      <c r="A1125" s="273">
        <v>123207</v>
      </c>
      <c r="B1125" s="273" t="s">
        <v>3195</v>
      </c>
      <c r="C1125" s="273" t="s">
        <v>140</v>
      </c>
      <c r="D1125" s="273" t="s">
        <v>284</v>
      </c>
      <c r="E1125" s="273"/>
      <c r="F1125" s="273"/>
      <c r="G1125" s="266"/>
      <c r="H1125" s="266"/>
      <c r="I1125" t="s">
        <v>474</v>
      </c>
      <c r="O1125"/>
      <c r="AI1125" t="s">
        <v>1547</v>
      </c>
      <c r="AO1125" t="s">
        <v>1539</v>
      </c>
      <c r="AP1125">
        <v>0</v>
      </c>
    </row>
    <row r="1126" spans="1:42" ht="16.8" x14ac:dyDescent="0.3">
      <c r="A1126" s="273">
        <v>123211</v>
      </c>
      <c r="B1126" s="273" t="s">
        <v>2256</v>
      </c>
      <c r="C1126" s="273" t="s">
        <v>159</v>
      </c>
      <c r="D1126" s="273" t="s">
        <v>2257</v>
      </c>
      <c r="E1126" s="273"/>
      <c r="F1126" s="273"/>
      <c r="G1126" s="266"/>
      <c r="H1126" s="266"/>
      <c r="I1126" t="s">
        <v>474</v>
      </c>
      <c r="J1126" s="279"/>
      <c r="K1126" s="280"/>
      <c r="L1126" s="279"/>
      <c r="N1126" s="284"/>
      <c r="O1126"/>
      <c r="AC1126" s="279"/>
      <c r="AI1126" t="s">
        <v>1546</v>
      </c>
      <c r="AO1126" t="s">
        <v>1539</v>
      </c>
      <c r="AP1126">
        <v>0</v>
      </c>
    </row>
    <row r="1127" spans="1:42" ht="16.8" x14ac:dyDescent="0.3">
      <c r="A1127" s="273">
        <v>123214</v>
      </c>
      <c r="B1127" s="273" t="s">
        <v>2258</v>
      </c>
      <c r="C1127" s="273" t="s">
        <v>779</v>
      </c>
      <c r="D1127" s="273" t="s">
        <v>811</v>
      </c>
      <c r="E1127" s="273"/>
      <c r="F1127" s="273"/>
      <c r="G1127" s="266"/>
      <c r="H1127" s="266"/>
      <c r="I1127" t="s">
        <v>474</v>
      </c>
      <c r="J1127" s="279"/>
      <c r="K1127" s="280"/>
      <c r="L1127" s="279"/>
      <c r="N1127" s="284"/>
      <c r="O1127"/>
      <c r="AC1127" s="279"/>
      <c r="AI1127" t="s">
        <v>1546</v>
      </c>
      <c r="AO1127" t="s">
        <v>1539</v>
      </c>
      <c r="AP1127">
        <v>0</v>
      </c>
    </row>
    <row r="1128" spans="1:42" ht="16.8" x14ac:dyDescent="0.25">
      <c r="A1128" s="273">
        <v>123215</v>
      </c>
      <c r="B1128" s="273" t="s">
        <v>3196</v>
      </c>
      <c r="C1128" s="273" t="s">
        <v>105</v>
      </c>
      <c r="D1128" s="273" t="s">
        <v>274</v>
      </c>
      <c r="E1128" s="273"/>
      <c r="F1128" s="273"/>
      <c r="G1128" s="266"/>
      <c r="H1128" s="266"/>
      <c r="I1128" t="s">
        <v>474</v>
      </c>
      <c r="O1128"/>
      <c r="AI1128" t="s">
        <v>1547</v>
      </c>
      <c r="AO1128" t="s">
        <v>1539</v>
      </c>
      <c r="AP1128">
        <v>0</v>
      </c>
    </row>
    <row r="1129" spans="1:42" ht="16.8" x14ac:dyDescent="0.3">
      <c r="A1129" s="273">
        <v>123216</v>
      </c>
      <c r="B1129" s="273" t="s">
        <v>2259</v>
      </c>
      <c r="C1129" s="273" t="s">
        <v>60</v>
      </c>
      <c r="D1129" s="273" t="s">
        <v>259</v>
      </c>
      <c r="E1129" s="273"/>
      <c r="F1129" s="273"/>
      <c r="G1129" s="266"/>
      <c r="H1129" s="266"/>
      <c r="I1129" t="s">
        <v>474</v>
      </c>
      <c r="J1129" s="279"/>
      <c r="K1129" s="280"/>
      <c r="L1129" s="279"/>
      <c r="N1129" s="284"/>
      <c r="O1129"/>
      <c r="AC1129" s="279"/>
      <c r="AI1129" t="s">
        <v>1546</v>
      </c>
      <c r="AO1129" t="s">
        <v>1539</v>
      </c>
      <c r="AP1129">
        <v>0</v>
      </c>
    </row>
    <row r="1130" spans="1:42" ht="16.8" x14ac:dyDescent="0.25">
      <c r="A1130" s="266">
        <v>123218</v>
      </c>
      <c r="B1130" s="266" t="s">
        <v>3235</v>
      </c>
      <c r="C1130" s="266" t="s">
        <v>88</v>
      </c>
      <c r="D1130" s="266" t="s">
        <v>302</v>
      </c>
      <c r="E1130" s="266"/>
      <c r="F1130" s="273"/>
      <c r="G1130" s="266"/>
      <c r="H1130" s="266"/>
      <c r="I1130" t="s">
        <v>474</v>
      </c>
      <c r="O1130"/>
      <c r="AI1130" t="s">
        <v>1544</v>
      </c>
      <c r="AO1130" t="s">
        <v>1539</v>
      </c>
      <c r="AP1130">
        <v>0</v>
      </c>
    </row>
    <row r="1131" spans="1:42" ht="16.8" x14ac:dyDescent="0.3">
      <c r="A1131" s="273">
        <v>123223</v>
      </c>
      <c r="B1131" s="273" t="s">
        <v>2260</v>
      </c>
      <c r="C1131" s="273" t="s">
        <v>66</v>
      </c>
      <c r="D1131" s="273" t="s">
        <v>530</v>
      </c>
      <c r="E1131" s="273"/>
      <c r="F1131" s="273"/>
      <c r="G1131" s="266"/>
      <c r="H1131" s="266"/>
      <c r="I1131" t="s">
        <v>474</v>
      </c>
      <c r="J1131" s="279"/>
      <c r="K1131" s="280"/>
      <c r="L1131" s="279"/>
      <c r="N1131" s="284"/>
      <c r="O1131"/>
      <c r="AC1131" s="279"/>
      <c r="AI1131" t="s">
        <v>1546</v>
      </c>
      <c r="AO1131" t="s">
        <v>1539</v>
      </c>
      <c r="AP1131">
        <v>0</v>
      </c>
    </row>
    <row r="1132" spans="1:42" ht="16.8" x14ac:dyDescent="0.3">
      <c r="A1132" s="273">
        <v>123232</v>
      </c>
      <c r="B1132" s="273" t="s">
        <v>2261</v>
      </c>
      <c r="C1132" s="273" t="s">
        <v>2262</v>
      </c>
      <c r="D1132" s="273" t="s">
        <v>235</v>
      </c>
      <c r="E1132" s="273"/>
      <c r="F1132" s="273"/>
      <c r="G1132" s="266"/>
      <c r="H1132" s="266"/>
      <c r="I1132" t="s">
        <v>474</v>
      </c>
      <c r="J1132" s="279"/>
      <c r="K1132" s="280"/>
      <c r="L1132" s="279"/>
      <c r="N1132" s="284"/>
      <c r="O1132"/>
      <c r="AC1132" s="279"/>
      <c r="AI1132" t="s">
        <v>1546</v>
      </c>
      <c r="AO1132" t="s">
        <v>1539</v>
      </c>
      <c r="AP1132">
        <v>0</v>
      </c>
    </row>
    <row r="1133" spans="1:42" ht="16.8" x14ac:dyDescent="0.25">
      <c r="A1133" s="273">
        <v>123235</v>
      </c>
      <c r="B1133" s="273" t="s">
        <v>3197</v>
      </c>
      <c r="C1133" s="273" t="s">
        <v>481</v>
      </c>
      <c r="D1133" s="273" t="s">
        <v>284</v>
      </c>
      <c r="E1133" s="273"/>
      <c r="F1133" s="273"/>
      <c r="G1133" s="266"/>
      <c r="H1133" s="266"/>
      <c r="I1133" t="s">
        <v>474</v>
      </c>
      <c r="O1133"/>
      <c r="AI1133" t="s">
        <v>1547</v>
      </c>
      <c r="AO1133" t="s">
        <v>1539</v>
      </c>
      <c r="AP1133">
        <v>0</v>
      </c>
    </row>
    <row r="1134" spans="1:42" ht="16.8" x14ac:dyDescent="0.3">
      <c r="A1134" s="273">
        <v>123237</v>
      </c>
      <c r="B1134" s="273" t="s">
        <v>2263</v>
      </c>
      <c r="C1134" s="273" t="s">
        <v>126</v>
      </c>
      <c r="D1134" s="273" t="s">
        <v>2264</v>
      </c>
      <c r="E1134" s="273"/>
      <c r="F1134" s="273"/>
      <c r="G1134" s="266"/>
      <c r="H1134" s="266"/>
      <c r="I1134" t="s">
        <v>474</v>
      </c>
      <c r="J1134" s="279"/>
      <c r="K1134" s="280"/>
      <c r="L1134" s="279"/>
      <c r="N1134" s="284"/>
      <c r="O1134"/>
      <c r="AC1134" s="279"/>
      <c r="AI1134" t="s">
        <v>1546</v>
      </c>
      <c r="AO1134" t="s">
        <v>1539</v>
      </c>
      <c r="AP1134">
        <v>0</v>
      </c>
    </row>
    <row r="1135" spans="1:42" ht="16.8" x14ac:dyDescent="0.3">
      <c r="A1135" s="273">
        <v>123239</v>
      </c>
      <c r="B1135" s="273" t="s">
        <v>2265</v>
      </c>
      <c r="C1135" s="273" t="s">
        <v>186</v>
      </c>
      <c r="D1135" s="273" t="s">
        <v>243</v>
      </c>
      <c r="E1135" s="273"/>
      <c r="F1135" s="273"/>
      <c r="G1135" s="266"/>
      <c r="H1135" s="266"/>
      <c r="I1135" t="s">
        <v>474</v>
      </c>
      <c r="J1135" s="279"/>
      <c r="K1135" s="280"/>
      <c r="L1135" s="279"/>
      <c r="N1135" s="284"/>
      <c r="O1135"/>
      <c r="AC1135" s="279"/>
      <c r="AI1135" t="s">
        <v>1546</v>
      </c>
      <c r="AO1135" t="s">
        <v>1539</v>
      </c>
      <c r="AP1135">
        <v>0</v>
      </c>
    </row>
    <row r="1136" spans="1:42" ht="16.8" x14ac:dyDescent="0.25">
      <c r="A1136" s="266">
        <v>123241</v>
      </c>
      <c r="B1136" s="266" t="s">
        <v>3236</v>
      </c>
      <c r="C1136" s="266" t="s">
        <v>70</v>
      </c>
      <c r="D1136" s="266" t="s">
        <v>3237</v>
      </c>
      <c r="E1136" s="266"/>
      <c r="F1136" s="273"/>
      <c r="G1136" s="266"/>
      <c r="H1136" s="266"/>
      <c r="I1136" t="s">
        <v>474</v>
      </c>
      <c r="O1136"/>
      <c r="AI1136" t="s">
        <v>1544</v>
      </c>
      <c r="AO1136" t="s">
        <v>1539</v>
      </c>
      <c r="AP1136">
        <v>0</v>
      </c>
    </row>
    <row r="1137" spans="1:42" ht="16.8" x14ac:dyDescent="0.3">
      <c r="A1137" s="273">
        <v>123243</v>
      </c>
      <c r="B1137" s="273" t="s">
        <v>2266</v>
      </c>
      <c r="C1137" s="273" t="s">
        <v>1940</v>
      </c>
      <c r="D1137" s="273" t="s">
        <v>866</v>
      </c>
      <c r="E1137" s="273"/>
      <c r="F1137" s="273"/>
      <c r="G1137" s="266"/>
      <c r="H1137" s="266"/>
      <c r="I1137" t="s">
        <v>474</v>
      </c>
      <c r="J1137" s="279"/>
      <c r="K1137" s="280"/>
      <c r="L1137" s="279"/>
      <c r="N1137" s="284"/>
      <c r="O1137"/>
      <c r="AC1137" s="279"/>
      <c r="AI1137" t="s">
        <v>1546</v>
      </c>
      <c r="AO1137" t="s">
        <v>1539</v>
      </c>
      <c r="AP1137">
        <v>0</v>
      </c>
    </row>
    <row r="1138" spans="1:42" ht="16.8" x14ac:dyDescent="0.3">
      <c r="A1138" s="273">
        <v>123246</v>
      </c>
      <c r="B1138" s="273" t="s">
        <v>2267</v>
      </c>
      <c r="C1138" s="273" t="s">
        <v>92</v>
      </c>
      <c r="D1138" s="273" t="s">
        <v>1123</v>
      </c>
      <c r="E1138" s="273"/>
      <c r="F1138" s="273"/>
      <c r="G1138" s="266"/>
      <c r="H1138" s="266"/>
      <c r="I1138" t="s">
        <v>474</v>
      </c>
      <c r="J1138" s="279"/>
      <c r="K1138" s="280"/>
      <c r="L1138" s="279"/>
      <c r="N1138" s="284"/>
      <c r="O1138"/>
      <c r="AC1138" s="279"/>
      <c r="AI1138" t="s">
        <v>1546</v>
      </c>
      <c r="AO1138" t="s">
        <v>1539</v>
      </c>
      <c r="AP1138">
        <v>0</v>
      </c>
    </row>
    <row r="1139" spans="1:42" ht="16.8" x14ac:dyDescent="0.25">
      <c r="A1139" s="273">
        <v>123248</v>
      </c>
      <c r="B1139" s="273" t="s">
        <v>3205</v>
      </c>
      <c r="C1139" s="273" t="s">
        <v>61</v>
      </c>
      <c r="D1139" s="273" t="s">
        <v>752</v>
      </c>
      <c r="E1139" s="273"/>
      <c r="F1139" s="273"/>
      <c r="G1139" s="266"/>
      <c r="H1139" s="266"/>
      <c r="I1139" t="s">
        <v>474</v>
      </c>
      <c r="O1139">
        <v>489</v>
      </c>
      <c r="P1139" s="230">
        <v>45722</v>
      </c>
      <c r="Q1139">
        <v>250000</v>
      </c>
      <c r="AI1139" t="s">
        <v>1544</v>
      </c>
      <c r="AP1139">
        <v>0</v>
      </c>
    </row>
    <row r="1140" spans="1:42" ht="16.8" x14ac:dyDescent="0.3">
      <c r="A1140" s="273">
        <v>123249</v>
      </c>
      <c r="B1140" s="273" t="s">
        <v>2268</v>
      </c>
      <c r="C1140" s="273" t="s">
        <v>105</v>
      </c>
      <c r="D1140" s="273" t="s">
        <v>268</v>
      </c>
      <c r="E1140" s="273"/>
      <c r="F1140" s="273"/>
      <c r="G1140" s="266"/>
      <c r="H1140" s="266"/>
      <c r="I1140" t="s">
        <v>474</v>
      </c>
      <c r="J1140" s="279"/>
      <c r="K1140" s="280"/>
      <c r="L1140" s="279"/>
      <c r="N1140" s="284"/>
      <c r="O1140"/>
      <c r="AC1140" s="279"/>
      <c r="AI1140" t="s">
        <v>1546</v>
      </c>
      <c r="AO1140" t="s">
        <v>1539</v>
      </c>
      <c r="AP1140">
        <v>0</v>
      </c>
    </row>
    <row r="1141" spans="1:42" ht="16.8" x14ac:dyDescent="0.3">
      <c r="A1141" s="273">
        <v>123250</v>
      </c>
      <c r="B1141" s="273" t="s">
        <v>2269</v>
      </c>
      <c r="C1141" s="273" t="s">
        <v>834</v>
      </c>
      <c r="D1141" s="273" t="s">
        <v>1104</v>
      </c>
      <c r="E1141" s="273"/>
      <c r="F1141" s="273"/>
      <c r="G1141" s="266"/>
      <c r="H1141" s="266"/>
      <c r="I1141" t="s">
        <v>474</v>
      </c>
      <c r="J1141" s="279"/>
      <c r="K1141" s="280"/>
      <c r="L1141" s="279"/>
      <c r="N1141" s="284"/>
      <c r="O1141"/>
      <c r="AC1141" s="279"/>
      <c r="AI1141" t="s">
        <v>1546</v>
      </c>
      <c r="AO1141" t="s">
        <v>1539</v>
      </c>
      <c r="AP1141">
        <v>0</v>
      </c>
    </row>
    <row r="1142" spans="1:42" ht="16.8" x14ac:dyDescent="0.3">
      <c r="A1142" s="273">
        <v>123258</v>
      </c>
      <c r="B1142" s="273" t="s">
        <v>2270</v>
      </c>
      <c r="C1142" s="273" t="s">
        <v>89</v>
      </c>
      <c r="D1142" s="273"/>
      <c r="E1142" s="273"/>
      <c r="F1142" s="273"/>
      <c r="G1142" s="266"/>
      <c r="H1142" s="266"/>
      <c r="I1142" t="s">
        <v>474</v>
      </c>
      <c r="J1142" s="279"/>
      <c r="K1142" s="280"/>
      <c r="L1142" s="279"/>
      <c r="N1142" s="284"/>
      <c r="O1142"/>
      <c r="AC1142" s="279"/>
      <c r="AI1142" t="s">
        <v>1546</v>
      </c>
      <c r="AO1142" t="s">
        <v>1539</v>
      </c>
      <c r="AP1142">
        <v>0</v>
      </c>
    </row>
    <row r="1143" spans="1:42" ht="16.8" x14ac:dyDescent="0.3">
      <c r="A1143" s="273">
        <v>123260</v>
      </c>
      <c r="B1143" s="273" t="s">
        <v>2271</v>
      </c>
      <c r="C1143" s="273" t="s">
        <v>167</v>
      </c>
      <c r="D1143" s="273" t="s">
        <v>254</v>
      </c>
      <c r="E1143" s="273"/>
      <c r="F1143" s="273"/>
      <c r="G1143" s="266"/>
      <c r="H1143" s="266"/>
      <c r="I1143" t="s">
        <v>474</v>
      </c>
      <c r="J1143" s="279"/>
      <c r="K1143" s="280"/>
      <c r="L1143" s="279"/>
      <c r="N1143" s="284"/>
      <c r="O1143"/>
      <c r="AC1143" s="279"/>
      <c r="AI1143" t="s">
        <v>1546</v>
      </c>
      <c r="AO1143" t="s">
        <v>1539</v>
      </c>
      <c r="AP1143">
        <v>0</v>
      </c>
    </row>
    <row r="1144" spans="1:42" ht="16.8" x14ac:dyDescent="0.3">
      <c r="A1144" s="273">
        <v>123261</v>
      </c>
      <c r="B1144" s="273" t="s">
        <v>2272</v>
      </c>
      <c r="C1144" s="273" t="s">
        <v>116</v>
      </c>
      <c r="D1144" s="273" t="s">
        <v>492</v>
      </c>
      <c r="E1144" s="273"/>
      <c r="F1144" s="273"/>
      <c r="G1144" s="266"/>
      <c r="H1144" s="266"/>
      <c r="I1144" t="s">
        <v>474</v>
      </c>
      <c r="J1144" s="279"/>
      <c r="K1144" s="280"/>
      <c r="L1144" s="279"/>
      <c r="N1144" s="284"/>
      <c r="O1144"/>
      <c r="AC1144" s="279"/>
      <c r="AI1144" t="s">
        <v>1546</v>
      </c>
      <c r="AO1144" t="s">
        <v>1539</v>
      </c>
      <c r="AP1144">
        <v>0</v>
      </c>
    </row>
    <row r="1145" spans="1:42" ht="16.8" x14ac:dyDescent="0.3">
      <c r="A1145" s="273">
        <v>123262</v>
      </c>
      <c r="B1145" s="273" t="s">
        <v>2273</v>
      </c>
      <c r="C1145" s="273" t="s">
        <v>90</v>
      </c>
      <c r="D1145" s="273" t="s">
        <v>278</v>
      </c>
      <c r="E1145" s="273"/>
      <c r="F1145" s="273"/>
      <c r="G1145" s="266"/>
      <c r="H1145" s="266"/>
      <c r="I1145" t="s">
        <v>474</v>
      </c>
      <c r="J1145" s="279"/>
      <c r="K1145" s="280"/>
      <c r="L1145" s="279"/>
      <c r="N1145" s="284"/>
      <c r="O1145"/>
      <c r="AC1145" s="279"/>
      <c r="AI1145" t="s">
        <v>1546</v>
      </c>
      <c r="AO1145" t="s">
        <v>1539</v>
      </c>
      <c r="AP1145">
        <v>0</v>
      </c>
    </row>
    <row r="1146" spans="1:42" ht="16.8" x14ac:dyDescent="0.3">
      <c r="A1146" s="273">
        <v>123264</v>
      </c>
      <c r="B1146" s="273" t="s">
        <v>2274</v>
      </c>
      <c r="C1146" s="273" t="s">
        <v>801</v>
      </c>
      <c r="D1146" s="273" t="s">
        <v>2275</v>
      </c>
      <c r="E1146" s="273"/>
      <c r="F1146" s="273"/>
      <c r="G1146" s="266"/>
      <c r="H1146" s="266"/>
      <c r="I1146" t="s">
        <v>474</v>
      </c>
      <c r="J1146" s="279"/>
      <c r="K1146" s="280"/>
      <c r="L1146" s="279"/>
      <c r="N1146" s="284"/>
      <c r="O1146"/>
      <c r="AC1146" s="279"/>
      <c r="AI1146" t="s">
        <v>1546</v>
      </c>
      <c r="AO1146" t="s">
        <v>1539</v>
      </c>
      <c r="AP1146">
        <v>0</v>
      </c>
    </row>
    <row r="1147" spans="1:42" ht="16.8" x14ac:dyDescent="0.3">
      <c r="A1147" s="273">
        <v>123265</v>
      </c>
      <c r="B1147" s="273" t="s">
        <v>2276</v>
      </c>
      <c r="C1147" s="273" t="s">
        <v>2277</v>
      </c>
      <c r="D1147" s="273" t="s">
        <v>269</v>
      </c>
      <c r="E1147" s="273"/>
      <c r="F1147" s="273"/>
      <c r="G1147" s="266"/>
      <c r="H1147" s="266"/>
      <c r="I1147" t="s">
        <v>474</v>
      </c>
      <c r="J1147" s="279"/>
      <c r="K1147" s="280"/>
      <c r="L1147" s="279"/>
      <c r="N1147" s="284"/>
      <c r="O1147"/>
      <c r="AC1147" s="279"/>
      <c r="AI1147" t="s">
        <v>1546</v>
      </c>
      <c r="AO1147" t="s">
        <v>1539</v>
      </c>
      <c r="AP1147">
        <v>0</v>
      </c>
    </row>
    <row r="1148" spans="1:42" ht="16.8" x14ac:dyDescent="0.25">
      <c r="A1148" s="273">
        <v>123266</v>
      </c>
      <c r="B1148" s="273" t="s">
        <v>3198</v>
      </c>
      <c r="C1148" s="273" t="s">
        <v>3199</v>
      </c>
      <c r="D1148" s="273" t="s">
        <v>331</v>
      </c>
      <c r="E1148" s="273"/>
      <c r="F1148" s="273"/>
      <c r="G1148" s="266"/>
      <c r="H1148" s="266"/>
      <c r="I1148" t="s">
        <v>474</v>
      </c>
      <c r="O1148"/>
      <c r="AI1148" t="s">
        <v>1547</v>
      </c>
      <c r="AO1148" t="s">
        <v>1539</v>
      </c>
      <c r="AP1148">
        <v>0</v>
      </c>
    </row>
    <row r="1149" spans="1:42" ht="16.8" x14ac:dyDescent="0.3">
      <c r="A1149" s="273">
        <v>123269</v>
      </c>
      <c r="B1149" s="273" t="s">
        <v>2278</v>
      </c>
      <c r="C1149" s="273" t="s">
        <v>145</v>
      </c>
      <c r="D1149" s="273" t="s">
        <v>2279</v>
      </c>
      <c r="E1149" s="273"/>
      <c r="F1149" s="273"/>
      <c r="G1149" s="266"/>
      <c r="H1149" s="266"/>
      <c r="I1149" t="s">
        <v>474</v>
      </c>
      <c r="J1149" s="279"/>
      <c r="K1149" s="280"/>
      <c r="L1149" s="279"/>
      <c r="N1149" s="284"/>
      <c r="O1149"/>
      <c r="AC1149" s="279"/>
      <c r="AI1149" t="s">
        <v>1546</v>
      </c>
      <c r="AO1149" t="s">
        <v>1539</v>
      </c>
      <c r="AP1149">
        <v>0</v>
      </c>
    </row>
    <row r="1150" spans="1:42" ht="16.8" x14ac:dyDescent="0.25">
      <c r="A1150" s="266">
        <v>123271</v>
      </c>
      <c r="B1150" s="266" t="s">
        <v>3238</v>
      </c>
      <c r="C1150" s="266" t="s">
        <v>78</v>
      </c>
      <c r="D1150" s="266" t="s">
        <v>216</v>
      </c>
      <c r="E1150" s="266"/>
      <c r="F1150" s="273"/>
      <c r="G1150" s="266"/>
      <c r="H1150" s="266"/>
      <c r="I1150" t="s">
        <v>474</v>
      </c>
      <c r="O1150"/>
      <c r="AI1150" t="s">
        <v>1544</v>
      </c>
      <c r="AO1150" t="s">
        <v>1539</v>
      </c>
      <c r="AP1150">
        <v>0</v>
      </c>
    </row>
    <row r="1151" spans="1:42" ht="16.8" x14ac:dyDescent="0.3">
      <c r="A1151" s="273">
        <v>123272</v>
      </c>
      <c r="B1151" s="273" t="s">
        <v>2280</v>
      </c>
      <c r="C1151" s="273" t="s">
        <v>90</v>
      </c>
      <c r="D1151" s="273" t="s">
        <v>306</v>
      </c>
      <c r="E1151" s="273"/>
      <c r="F1151" s="273"/>
      <c r="G1151" s="266"/>
      <c r="H1151" s="266"/>
      <c r="I1151" t="s">
        <v>474</v>
      </c>
      <c r="J1151" s="279"/>
      <c r="K1151" s="280"/>
      <c r="L1151" s="279"/>
      <c r="N1151" s="284"/>
      <c r="O1151"/>
      <c r="AC1151" s="279"/>
      <c r="AI1151" t="s">
        <v>1546</v>
      </c>
      <c r="AO1151" t="s">
        <v>1539</v>
      </c>
      <c r="AP1151">
        <v>0</v>
      </c>
    </row>
    <row r="1152" spans="1:42" ht="16.8" x14ac:dyDescent="0.3">
      <c r="A1152" s="273">
        <v>123273</v>
      </c>
      <c r="B1152" s="273" t="s">
        <v>2281</v>
      </c>
      <c r="C1152" s="273" t="s">
        <v>850</v>
      </c>
      <c r="D1152" s="273" t="s">
        <v>2282</v>
      </c>
      <c r="E1152" s="273"/>
      <c r="F1152" s="273"/>
      <c r="G1152" s="266"/>
      <c r="H1152" s="266"/>
      <c r="I1152" t="s">
        <v>474</v>
      </c>
      <c r="J1152" s="279"/>
      <c r="K1152" s="280"/>
      <c r="L1152" s="279"/>
      <c r="N1152" s="284"/>
      <c r="O1152"/>
      <c r="AC1152" s="279"/>
      <c r="AI1152" t="s">
        <v>1546</v>
      </c>
      <c r="AO1152" t="s">
        <v>1539</v>
      </c>
      <c r="AP1152">
        <v>0</v>
      </c>
    </row>
    <row r="1153" spans="1:42" ht="16.8" x14ac:dyDescent="0.3">
      <c r="A1153" s="273">
        <v>123274</v>
      </c>
      <c r="B1153" s="273" t="s">
        <v>2283</v>
      </c>
      <c r="C1153" s="273" t="s">
        <v>127</v>
      </c>
      <c r="D1153" s="273" t="s">
        <v>223</v>
      </c>
      <c r="E1153" s="273"/>
      <c r="F1153" s="273"/>
      <c r="G1153" s="266"/>
      <c r="H1153" s="266"/>
      <c r="I1153" t="s">
        <v>474</v>
      </c>
      <c r="J1153" s="279"/>
      <c r="K1153" s="280"/>
      <c r="L1153" s="279"/>
      <c r="N1153" s="284"/>
      <c r="O1153"/>
      <c r="AC1153" s="279"/>
      <c r="AI1153" t="s">
        <v>1546</v>
      </c>
      <c r="AO1153" t="s">
        <v>1539</v>
      </c>
      <c r="AP1153">
        <v>0</v>
      </c>
    </row>
    <row r="1154" spans="1:42" ht="16.8" x14ac:dyDescent="0.3">
      <c r="A1154" s="273">
        <v>123275</v>
      </c>
      <c r="B1154" s="273" t="s">
        <v>2284</v>
      </c>
      <c r="C1154" s="273" t="s">
        <v>158</v>
      </c>
      <c r="D1154" s="273" t="s">
        <v>719</v>
      </c>
      <c r="E1154" s="273"/>
      <c r="F1154" s="273"/>
      <c r="G1154" s="266"/>
      <c r="H1154" s="266"/>
      <c r="I1154" t="s">
        <v>474</v>
      </c>
      <c r="J1154" s="279"/>
      <c r="K1154" s="280"/>
      <c r="L1154" s="279"/>
      <c r="N1154" s="284"/>
      <c r="O1154"/>
      <c r="AC1154" s="279"/>
      <c r="AI1154" t="s">
        <v>1546</v>
      </c>
      <c r="AO1154" t="s">
        <v>1539</v>
      </c>
      <c r="AP1154">
        <v>0</v>
      </c>
    </row>
    <row r="1155" spans="1:42" ht="16.8" x14ac:dyDescent="0.25">
      <c r="A1155" s="273">
        <v>123276</v>
      </c>
      <c r="B1155" s="273" t="s">
        <v>3200</v>
      </c>
      <c r="C1155" s="273" t="s">
        <v>69</v>
      </c>
      <c r="D1155" s="273" t="s">
        <v>3201</v>
      </c>
      <c r="E1155" s="273"/>
      <c r="F1155" s="273"/>
      <c r="G1155" s="266"/>
      <c r="H1155" s="266"/>
      <c r="I1155" t="s">
        <v>474</v>
      </c>
      <c r="O1155"/>
      <c r="AI1155" t="s">
        <v>1547</v>
      </c>
      <c r="AO1155" t="s">
        <v>1539</v>
      </c>
      <c r="AP1155">
        <v>0</v>
      </c>
    </row>
    <row r="1156" spans="1:42" ht="16.8" x14ac:dyDescent="0.25">
      <c r="A1156" s="266">
        <v>123280</v>
      </c>
      <c r="B1156" s="266" t="s">
        <v>3239</v>
      </c>
      <c r="C1156" s="266" t="s">
        <v>3240</v>
      </c>
      <c r="D1156" s="266" t="s">
        <v>2311</v>
      </c>
      <c r="E1156" s="266"/>
      <c r="F1156" s="273"/>
      <c r="G1156" s="266"/>
      <c r="H1156" s="266"/>
      <c r="I1156" t="s">
        <v>474</v>
      </c>
      <c r="O1156"/>
      <c r="AI1156" t="s">
        <v>1544</v>
      </c>
      <c r="AO1156" t="s">
        <v>1539</v>
      </c>
      <c r="AP1156">
        <v>0</v>
      </c>
    </row>
    <row r="1157" spans="1:42" ht="16.8" x14ac:dyDescent="0.3">
      <c r="A1157" s="273">
        <v>123282</v>
      </c>
      <c r="B1157" s="273" t="s">
        <v>2285</v>
      </c>
      <c r="C1157" s="273" t="s">
        <v>466</v>
      </c>
      <c r="D1157" s="273" t="s">
        <v>1122</v>
      </c>
      <c r="E1157" s="273"/>
      <c r="F1157" s="273"/>
      <c r="G1157" s="266"/>
      <c r="H1157" s="266"/>
      <c r="I1157" t="s">
        <v>474</v>
      </c>
      <c r="J1157" s="279"/>
      <c r="K1157" s="280"/>
      <c r="L1157" s="279"/>
      <c r="N1157" s="284"/>
      <c r="O1157"/>
      <c r="AC1157" s="279"/>
      <c r="AI1157" t="s">
        <v>1546</v>
      </c>
      <c r="AO1157" t="s">
        <v>1539</v>
      </c>
      <c r="AP1157">
        <v>0</v>
      </c>
    </row>
    <row r="1158" spans="1:42" ht="16.8" x14ac:dyDescent="0.3">
      <c r="A1158" s="273">
        <v>123306</v>
      </c>
      <c r="B1158" s="273" t="s">
        <v>2286</v>
      </c>
      <c r="C1158" s="273" t="s">
        <v>70</v>
      </c>
      <c r="D1158" s="273" t="s">
        <v>236</v>
      </c>
      <c r="E1158" s="273"/>
      <c r="F1158" s="273"/>
      <c r="G1158" s="266"/>
      <c r="H1158" s="266"/>
      <c r="I1158" t="s">
        <v>474</v>
      </c>
      <c r="J1158" s="279"/>
      <c r="K1158" s="280"/>
      <c r="L1158" s="279"/>
      <c r="N1158" s="284"/>
      <c r="O1158"/>
      <c r="AC1158" s="279"/>
      <c r="AI1158" t="s">
        <v>1546</v>
      </c>
      <c r="AO1158" t="s">
        <v>1539</v>
      </c>
      <c r="AP1158">
        <v>0</v>
      </c>
    </row>
    <row r="1159" spans="1:42" ht="16.8" x14ac:dyDescent="0.3">
      <c r="A1159" s="273">
        <v>123310</v>
      </c>
      <c r="B1159" s="273" t="s">
        <v>2287</v>
      </c>
      <c r="C1159" s="273" t="s">
        <v>160</v>
      </c>
      <c r="D1159" s="273" t="s">
        <v>2288</v>
      </c>
      <c r="E1159" s="273"/>
      <c r="F1159" s="273"/>
      <c r="G1159" s="266"/>
      <c r="H1159" s="266"/>
      <c r="I1159" t="s">
        <v>474</v>
      </c>
      <c r="J1159" s="279"/>
      <c r="K1159" s="280"/>
      <c r="L1159" s="279"/>
      <c r="N1159" s="284"/>
      <c r="O1159"/>
      <c r="AC1159" s="279"/>
      <c r="AI1159" t="s">
        <v>1546</v>
      </c>
      <c r="AO1159" t="s">
        <v>1539</v>
      </c>
      <c r="AP1159">
        <v>0</v>
      </c>
    </row>
    <row r="1160" spans="1:42" ht="16.8" x14ac:dyDescent="0.3">
      <c r="A1160" s="273">
        <v>123311</v>
      </c>
      <c r="B1160" s="273" t="s">
        <v>2289</v>
      </c>
      <c r="C1160" s="273" t="s">
        <v>62</v>
      </c>
      <c r="D1160" s="273" t="s">
        <v>243</v>
      </c>
      <c r="E1160" s="273"/>
      <c r="F1160" s="273"/>
      <c r="G1160" s="266"/>
      <c r="H1160" s="266"/>
      <c r="I1160" t="s">
        <v>474</v>
      </c>
      <c r="J1160" s="279"/>
      <c r="K1160" s="280"/>
      <c r="L1160" s="279"/>
      <c r="N1160" s="284"/>
      <c r="O1160"/>
      <c r="AC1160" s="279"/>
      <c r="AI1160" t="s">
        <v>1546</v>
      </c>
      <c r="AO1160" t="s">
        <v>1539</v>
      </c>
      <c r="AP1160">
        <v>0</v>
      </c>
    </row>
    <row r="1161" spans="1:42" ht="16.8" x14ac:dyDescent="0.25">
      <c r="A1161" s="273">
        <v>123312</v>
      </c>
      <c r="B1161" s="273" t="s">
        <v>3202</v>
      </c>
      <c r="C1161" s="273" t="s">
        <v>457</v>
      </c>
      <c r="D1161" s="273" t="s">
        <v>529</v>
      </c>
      <c r="E1161" s="273"/>
      <c r="F1161" s="273"/>
      <c r="G1161" s="266"/>
      <c r="H1161" s="266"/>
      <c r="I1161" t="s">
        <v>474</v>
      </c>
      <c r="O1161"/>
      <c r="AI1161" t="s">
        <v>1547</v>
      </c>
      <c r="AO1161" t="s">
        <v>1539</v>
      </c>
      <c r="AP1161">
        <v>0</v>
      </c>
    </row>
    <row r="1162" spans="1:42" ht="16.8" x14ac:dyDescent="0.3">
      <c r="A1162" s="273">
        <v>123313</v>
      </c>
      <c r="B1162" s="273" t="s">
        <v>2290</v>
      </c>
      <c r="C1162" s="273" t="s">
        <v>469</v>
      </c>
      <c r="D1162" s="273" t="s">
        <v>2291</v>
      </c>
      <c r="E1162" s="273"/>
      <c r="F1162" s="273"/>
      <c r="G1162" s="266"/>
      <c r="H1162" s="266"/>
      <c r="I1162" t="s">
        <v>474</v>
      </c>
      <c r="J1162" s="279"/>
      <c r="K1162" s="280"/>
      <c r="L1162" s="279"/>
      <c r="N1162" s="284"/>
      <c r="O1162"/>
      <c r="AC1162" s="279"/>
      <c r="AI1162" t="s">
        <v>1546</v>
      </c>
      <c r="AO1162" t="s">
        <v>1539</v>
      </c>
      <c r="AP1162">
        <v>0</v>
      </c>
    </row>
    <row r="1163" spans="1:42" ht="16.8" x14ac:dyDescent="0.3">
      <c r="A1163" s="273">
        <v>123314</v>
      </c>
      <c r="B1163" s="273" t="s">
        <v>2292</v>
      </c>
      <c r="C1163" s="273" t="s">
        <v>2293</v>
      </c>
      <c r="D1163" s="273" t="s">
        <v>221</v>
      </c>
      <c r="E1163" s="273"/>
      <c r="F1163" s="273"/>
      <c r="G1163" s="266"/>
      <c r="H1163" s="266"/>
      <c r="I1163" t="s">
        <v>474</v>
      </c>
      <c r="J1163" s="279"/>
      <c r="K1163" s="280"/>
      <c r="L1163" s="279"/>
      <c r="N1163" s="284"/>
      <c r="O1163"/>
      <c r="AC1163" s="279"/>
      <c r="AI1163" t="s">
        <v>1546</v>
      </c>
      <c r="AO1163" t="s">
        <v>1539</v>
      </c>
      <c r="AP1163">
        <v>0</v>
      </c>
    </row>
    <row r="1164" spans="1:42" ht="16.8" x14ac:dyDescent="0.3">
      <c r="A1164" s="273">
        <v>123315</v>
      </c>
      <c r="B1164" s="273" t="s">
        <v>2294</v>
      </c>
      <c r="C1164" s="273" t="s">
        <v>116</v>
      </c>
      <c r="D1164" s="273" t="s">
        <v>2295</v>
      </c>
      <c r="E1164" s="273"/>
      <c r="F1164" s="273"/>
      <c r="G1164" s="266"/>
      <c r="H1164" s="266"/>
      <c r="I1164" t="s">
        <v>474</v>
      </c>
      <c r="J1164" s="279"/>
      <c r="K1164" s="280"/>
      <c r="L1164" s="279"/>
      <c r="N1164" s="284"/>
      <c r="O1164"/>
      <c r="AC1164" s="279"/>
      <c r="AI1164" t="s">
        <v>1546</v>
      </c>
      <c r="AO1164" t="s">
        <v>1539</v>
      </c>
      <c r="AP1164">
        <v>0</v>
      </c>
    </row>
    <row r="1165" spans="1:42" ht="16.8" x14ac:dyDescent="0.25">
      <c r="A1165" s="266">
        <v>123317</v>
      </c>
      <c r="B1165" s="266" t="s">
        <v>3241</v>
      </c>
      <c r="C1165" s="266" t="s">
        <v>110</v>
      </c>
      <c r="D1165" s="266" t="s">
        <v>243</v>
      </c>
      <c r="E1165" s="266"/>
      <c r="F1165" s="273"/>
      <c r="G1165" s="266"/>
      <c r="H1165" s="266"/>
      <c r="I1165" t="s">
        <v>474</v>
      </c>
      <c r="O1165"/>
      <c r="AI1165" t="s">
        <v>1544</v>
      </c>
      <c r="AO1165" t="s">
        <v>1539</v>
      </c>
      <c r="AP1165">
        <v>0</v>
      </c>
    </row>
    <row r="1166" spans="1:42" ht="16.8" x14ac:dyDescent="0.25">
      <c r="A1166" s="273">
        <v>123318</v>
      </c>
      <c r="B1166" s="273" t="s">
        <v>3203</v>
      </c>
      <c r="C1166" s="273" t="s">
        <v>795</v>
      </c>
      <c r="D1166" s="273" t="s">
        <v>3204</v>
      </c>
      <c r="E1166" s="273"/>
      <c r="F1166" s="273"/>
      <c r="G1166" s="266"/>
      <c r="H1166" s="266"/>
      <c r="I1166" t="s">
        <v>474</v>
      </c>
      <c r="O1166"/>
      <c r="AI1166" t="s">
        <v>1547</v>
      </c>
      <c r="AO1166" t="s">
        <v>1539</v>
      </c>
      <c r="AP1166">
        <v>0</v>
      </c>
    </row>
    <row r="1167" spans="1:42" ht="16.8" x14ac:dyDescent="0.3">
      <c r="A1167" s="273">
        <v>123320</v>
      </c>
      <c r="B1167" s="273" t="s">
        <v>2296</v>
      </c>
      <c r="C1167" s="273" t="s">
        <v>87</v>
      </c>
      <c r="D1167" s="273" t="s">
        <v>235</v>
      </c>
      <c r="E1167" s="273"/>
      <c r="F1167" s="273"/>
      <c r="G1167" s="266"/>
      <c r="H1167" s="266"/>
      <c r="I1167" t="s">
        <v>474</v>
      </c>
      <c r="J1167" s="279"/>
      <c r="K1167" s="280"/>
      <c r="L1167" s="279"/>
      <c r="N1167" s="284"/>
      <c r="O1167"/>
      <c r="AC1167" s="279"/>
      <c r="AI1167" t="s">
        <v>1546</v>
      </c>
      <c r="AO1167" t="s">
        <v>1539</v>
      </c>
      <c r="AP1167">
        <v>0</v>
      </c>
    </row>
    <row r="1168" spans="1:42" ht="16.8" x14ac:dyDescent="0.25">
      <c r="A1168" s="266">
        <v>123321</v>
      </c>
      <c r="B1168" s="266" t="s">
        <v>3242</v>
      </c>
      <c r="C1168" s="266" t="s">
        <v>141</v>
      </c>
      <c r="D1168" s="266" t="s">
        <v>2444</v>
      </c>
      <c r="E1168" s="266"/>
      <c r="F1168" s="273"/>
      <c r="G1168" s="266"/>
      <c r="H1168" s="266"/>
      <c r="I1168" t="s">
        <v>474</v>
      </c>
      <c r="O1168"/>
      <c r="AI1168" t="s">
        <v>1544</v>
      </c>
      <c r="AO1168" t="s">
        <v>1539</v>
      </c>
      <c r="AP1168">
        <v>0</v>
      </c>
    </row>
    <row r="1169" spans="1:42" ht="16.8" x14ac:dyDescent="0.3">
      <c r="A1169" s="273">
        <v>123324</v>
      </c>
      <c r="B1169" s="273" t="s">
        <v>2297</v>
      </c>
      <c r="C1169" s="273" t="s">
        <v>66</v>
      </c>
      <c r="D1169" s="273" t="s">
        <v>224</v>
      </c>
      <c r="E1169" s="273"/>
      <c r="F1169" s="273"/>
      <c r="G1169" s="266"/>
      <c r="H1169" s="266"/>
      <c r="I1169" t="s">
        <v>474</v>
      </c>
      <c r="J1169" s="279"/>
      <c r="K1169" s="280"/>
      <c r="L1169" s="279"/>
      <c r="N1169" s="284"/>
      <c r="O1169"/>
      <c r="AC1169" s="279"/>
      <c r="AI1169" t="s">
        <v>1546</v>
      </c>
      <c r="AO1169" t="s">
        <v>1539</v>
      </c>
      <c r="AP1169">
        <v>0</v>
      </c>
    </row>
    <row r="1170" spans="1:42" ht="16.8" x14ac:dyDescent="0.3">
      <c r="A1170" s="273">
        <v>123325</v>
      </c>
      <c r="B1170" s="273" t="s">
        <v>2298</v>
      </c>
      <c r="C1170" s="273" t="s">
        <v>66</v>
      </c>
      <c r="D1170" s="273" t="s">
        <v>293</v>
      </c>
      <c r="E1170" s="273"/>
      <c r="F1170" s="273"/>
      <c r="G1170" s="266"/>
      <c r="H1170" s="266"/>
      <c r="I1170" t="s">
        <v>474</v>
      </c>
      <c r="J1170" s="279"/>
      <c r="K1170" s="280"/>
      <c r="L1170" s="279"/>
      <c r="N1170" s="284"/>
      <c r="O1170"/>
      <c r="AC1170" s="279"/>
      <c r="AI1170" t="s">
        <v>1546</v>
      </c>
      <c r="AO1170" t="s">
        <v>1539</v>
      </c>
      <c r="AP1170">
        <v>0</v>
      </c>
    </row>
    <row r="1171" spans="1:42" ht="16.8" x14ac:dyDescent="0.3">
      <c r="A1171" s="273">
        <v>123327</v>
      </c>
      <c r="B1171" s="273" t="s">
        <v>2299</v>
      </c>
      <c r="C1171" s="273" t="s">
        <v>66</v>
      </c>
      <c r="D1171" s="273" t="s">
        <v>2300</v>
      </c>
      <c r="E1171" s="273"/>
      <c r="F1171" s="273"/>
      <c r="G1171" s="266"/>
      <c r="H1171" s="266"/>
      <c r="I1171" t="s">
        <v>474</v>
      </c>
      <c r="J1171" s="279"/>
      <c r="K1171" s="280"/>
      <c r="L1171" s="279"/>
      <c r="N1171" s="284"/>
      <c r="O1171"/>
      <c r="AC1171" s="279"/>
      <c r="AI1171" t="s">
        <v>1546</v>
      </c>
      <c r="AO1171" t="s">
        <v>1539</v>
      </c>
      <c r="AP1171">
        <v>0</v>
      </c>
    </row>
    <row r="1172" spans="1:42" ht="16.8" x14ac:dyDescent="0.3">
      <c r="A1172" s="273">
        <v>123329</v>
      </c>
      <c r="B1172" s="273" t="s">
        <v>2301</v>
      </c>
      <c r="C1172" s="273" t="s">
        <v>128</v>
      </c>
      <c r="D1172" s="273" t="s">
        <v>235</v>
      </c>
      <c r="E1172" s="273"/>
      <c r="F1172" s="273"/>
      <c r="G1172" s="266"/>
      <c r="H1172" s="266"/>
      <c r="I1172" t="s">
        <v>474</v>
      </c>
      <c r="J1172" s="279"/>
      <c r="K1172" s="280"/>
      <c r="L1172" s="279"/>
      <c r="N1172" s="284"/>
      <c r="O1172"/>
      <c r="AC1172" s="279"/>
      <c r="AI1172" t="s">
        <v>1546</v>
      </c>
      <c r="AO1172" t="s">
        <v>1539</v>
      </c>
      <c r="AP1172">
        <v>0</v>
      </c>
    </row>
    <row r="1173" spans="1:42" ht="16.8" x14ac:dyDescent="0.25">
      <c r="A1173" s="266">
        <v>123333</v>
      </c>
      <c r="B1173" s="266" t="s">
        <v>3243</v>
      </c>
      <c r="C1173" s="266" t="s">
        <v>107</v>
      </c>
      <c r="D1173" s="266" t="s">
        <v>227</v>
      </c>
      <c r="E1173" s="266"/>
      <c r="F1173" s="273"/>
      <c r="G1173" s="266"/>
      <c r="H1173" s="266"/>
      <c r="I1173" t="s">
        <v>474</v>
      </c>
      <c r="O1173"/>
      <c r="AI1173" t="s">
        <v>1544</v>
      </c>
      <c r="AO1173" t="s">
        <v>1539</v>
      </c>
      <c r="AP1173">
        <v>0</v>
      </c>
    </row>
    <row r="1174" spans="1:42" ht="16.8" x14ac:dyDescent="0.25">
      <c r="A1174" s="266">
        <v>123339</v>
      </c>
      <c r="B1174" s="266" t="s">
        <v>3244</v>
      </c>
      <c r="C1174" s="266" t="s">
        <v>3245</v>
      </c>
      <c r="D1174" s="266" t="s">
        <v>284</v>
      </c>
      <c r="E1174" s="266"/>
      <c r="F1174" s="273"/>
      <c r="G1174" s="266"/>
      <c r="H1174" s="266"/>
      <c r="I1174" t="s">
        <v>474</v>
      </c>
      <c r="O1174"/>
      <c r="AI1174" t="s">
        <v>1544</v>
      </c>
      <c r="AO1174" t="s">
        <v>1539</v>
      </c>
      <c r="AP1174">
        <v>0</v>
      </c>
    </row>
    <row r="1175" spans="1:42" ht="16.8" x14ac:dyDescent="0.25">
      <c r="A1175" s="266">
        <v>123340</v>
      </c>
      <c r="B1175" s="266" t="s">
        <v>1931</v>
      </c>
      <c r="C1175" s="266" t="s">
        <v>182</v>
      </c>
      <c r="D1175" s="266" t="s">
        <v>324</v>
      </c>
      <c r="E1175" s="266"/>
      <c r="F1175" s="273"/>
      <c r="G1175" s="266"/>
      <c r="H1175" s="266"/>
      <c r="I1175" t="s">
        <v>474</v>
      </c>
      <c r="O1175"/>
      <c r="AI1175" t="s">
        <v>1544</v>
      </c>
      <c r="AO1175" t="s">
        <v>1539</v>
      </c>
      <c r="AP1175">
        <v>0</v>
      </c>
    </row>
    <row r="1176" spans="1:42" ht="16.8" x14ac:dyDescent="0.25">
      <c r="A1176" s="266">
        <v>123343</v>
      </c>
      <c r="B1176" s="266" t="s">
        <v>3246</v>
      </c>
      <c r="C1176" s="266" t="s">
        <v>66</v>
      </c>
      <c r="D1176" s="266" t="s">
        <v>724</v>
      </c>
      <c r="E1176" s="266"/>
      <c r="F1176" s="273"/>
      <c r="G1176" s="266"/>
      <c r="H1176" s="266"/>
      <c r="I1176" t="s">
        <v>474</v>
      </c>
      <c r="O1176"/>
      <c r="AI1176" t="s">
        <v>1544</v>
      </c>
      <c r="AO1176" t="s">
        <v>1539</v>
      </c>
      <c r="AP1176">
        <v>0</v>
      </c>
    </row>
    <row r="1177" spans="1:42" ht="16.8" x14ac:dyDescent="0.25">
      <c r="A1177" s="266">
        <v>123344</v>
      </c>
      <c r="B1177" s="266" t="s">
        <v>3247</v>
      </c>
      <c r="C1177" s="266" t="s">
        <v>118</v>
      </c>
      <c r="D1177" s="266" t="s">
        <v>1532</v>
      </c>
      <c r="E1177" s="266"/>
      <c r="F1177" s="273"/>
      <c r="G1177" s="266"/>
      <c r="H1177" s="266"/>
      <c r="I1177" t="s">
        <v>474</v>
      </c>
      <c r="O1177"/>
      <c r="AI1177" t="s">
        <v>1544</v>
      </c>
      <c r="AO1177" t="s">
        <v>1539</v>
      </c>
      <c r="AP1177">
        <v>0</v>
      </c>
    </row>
    <row r="1178" spans="1:42" ht="16.8" x14ac:dyDescent="0.25">
      <c r="A1178" s="266">
        <v>123346</v>
      </c>
      <c r="B1178" s="266" t="s">
        <v>3248</v>
      </c>
      <c r="C1178" s="266" t="s">
        <v>71</v>
      </c>
      <c r="D1178" s="266" t="s">
        <v>521</v>
      </c>
      <c r="E1178" s="266"/>
      <c r="F1178" s="273"/>
      <c r="G1178" s="266"/>
      <c r="H1178" s="266"/>
      <c r="I1178" t="s">
        <v>474</v>
      </c>
      <c r="O1178"/>
      <c r="AI1178" t="s">
        <v>1544</v>
      </c>
      <c r="AO1178" t="s">
        <v>1539</v>
      </c>
      <c r="AP1178">
        <v>0</v>
      </c>
    </row>
    <row r="1179" spans="1:42" ht="16.8" x14ac:dyDescent="0.25">
      <c r="A1179" s="266">
        <v>123347</v>
      </c>
      <c r="B1179" s="266" t="s">
        <v>3249</v>
      </c>
      <c r="C1179" s="266" t="s">
        <v>116</v>
      </c>
      <c r="D1179" s="266" t="s">
        <v>1119</v>
      </c>
      <c r="E1179" s="266"/>
      <c r="F1179" s="273"/>
      <c r="G1179" s="266"/>
      <c r="H1179" s="266"/>
      <c r="I1179" t="s">
        <v>474</v>
      </c>
      <c r="O1179"/>
      <c r="AI1179" t="s">
        <v>1544</v>
      </c>
      <c r="AO1179" t="s">
        <v>1539</v>
      </c>
      <c r="AP1179">
        <v>0</v>
      </c>
    </row>
    <row r="1180" spans="1:42" ht="16.8" x14ac:dyDescent="0.25">
      <c r="A1180" s="266">
        <v>123349</v>
      </c>
      <c r="B1180" s="266" t="s">
        <v>3250</v>
      </c>
      <c r="C1180" s="266" t="s">
        <v>130</v>
      </c>
      <c r="D1180" s="266" t="s">
        <v>572</v>
      </c>
      <c r="E1180" s="266"/>
      <c r="F1180" s="273"/>
      <c r="G1180" s="266"/>
      <c r="H1180" s="266"/>
      <c r="I1180" t="s">
        <v>474</v>
      </c>
      <c r="O1180"/>
      <c r="AI1180" t="s">
        <v>1544</v>
      </c>
      <c r="AO1180" t="s">
        <v>1539</v>
      </c>
      <c r="AP1180">
        <v>0</v>
      </c>
    </row>
    <row r="1181" spans="1:42" ht="16.8" x14ac:dyDescent="0.25">
      <c r="A1181" s="266">
        <v>123350</v>
      </c>
      <c r="B1181" s="266" t="s">
        <v>3251</v>
      </c>
      <c r="C1181" s="266" t="s">
        <v>160</v>
      </c>
      <c r="D1181" s="266" t="s">
        <v>252</v>
      </c>
      <c r="E1181" s="266"/>
      <c r="F1181" s="273"/>
      <c r="G1181" s="266"/>
      <c r="H1181" s="266"/>
      <c r="I1181" t="s">
        <v>474</v>
      </c>
      <c r="O1181"/>
      <c r="AI1181" t="s">
        <v>1544</v>
      </c>
      <c r="AO1181" t="s">
        <v>1539</v>
      </c>
      <c r="AP1181">
        <v>0</v>
      </c>
    </row>
    <row r="1182" spans="1:42" ht="16.8" x14ac:dyDescent="0.25">
      <c r="A1182" s="266">
        <v>123352</v>
      </c>
      <c r="B1182" s="266" t="s">
        <v>3252</v>
      </c>
      <c r="C1182" s="266" t="s">
        <v>160</v>
      </c>
      <c r="D1182" s="266" t="s">
        <v>242</v>
      </c>
      <c r="E1182" s="266"/>
      <c r="F1182" s="273"/>
      <c r="G1182" s="266"/>
      <c r="H1182" s="266"/>
      <c r="I1182" t="s">
        <v>474</v>
      </c>
      <c r="O1182"/>
      <c r="AI1182" t="s">
        <v>1544</v>
      </c>
      <c r="AO1182" t="s">
        <v>1539</v>
      </c>
      <c r="AP1182">
        <v>0</v>
      </c>
    </row>
    <row r="1183" spans="1:42" ht="16.8" x14ac:dyDescent="0.25">
      <c r="A1183" s="266">
        <v>123355</v>
      </c>
      <c r="B1183" s="266" t="s">
        <v>3253</v>
      </c>
      <c r="C1183" s="266" t="s">
        <v>71</v>
      </c>
      <c r="D1183" s="266" t="s">
        <v>1118</v>
      </c>
      <c r="E1183" s="266"/>
      <c r="F1183" s="273"/>
      <c r="G1183" s="266"/>
      <c r="H1183" s="266"/>
      <c r="I1183" t="s">
        <v>474</v>
      </c>
      <c r="O1183"/>
      <c r="AI1183" t="s">
        <v>1544</v>
      </c>
      <c r="AO1183" t="s">
        <v>1539</v>
      </c>
      <c r="AP1183">
        <v>0</v>
      </c>
    </row>
    <row r="1184" spans="1:42" ht="16.8" x14ac:dyDescent="0.25">
      <c r="A1184" s="266">
        <v>123357</v>
      </c>
      <c r="B1184" s="266" t="s">
        <v>3254</v>
      </c>
      <c r="C1184" s="266" t="s">
        <v>70</v>
      </c>
      <c r="D1184" s="266" t="s">
        <v>492</v>
      </c>
      <c r="E1184" s="266"/>
      <c r="F1184" s="273"/>
      <c r="G1184" s="266"/>
      <c r="H1184" s="266"/>
      <c r="I1184" t="s">
        <v>474</v>
      </c>
      <c r="O1184"/>
      <c r="AI1184" t="s">
        <v>1544</v>
      </c>
      <c r="AO1184" t="s">
        <v>1539</v>
      </c>
      <c r="AP1184">
        <v>0</v>
      </c>
    </row>
    <row r="1185" spans="1:42" x14ac:dyDescent="0.25">
      <c r="A1185">
        <v>123358</v>
      </c>
      <c r="B1185" t="s">
        <v>1117</v>
      </c>
      <c r="C1185" t="s">
        <v>318</v>
      </c>
      <c r="D1185" t="s">
        <v>238</v>
      </c>
      <c r="I1185" t="s">
        <v>474</v>
      </c>
      <c r="O1185"/>
      <c r="AE1185" t="str">
        <f>IFERROR(VLOOKUP(#REF!,[1]Sheet2!#REF!,2,0),"")</f>
        <v/>
      </c>
      <c r="AG1185" t="s">
        <v>1545</v>
      </c>
      <c r="AI1185" t="s">
        <v>1545</v>
      </c>
      <c r="AL1185" t="str">
        <f>IFERROR(VLOOKUP(A1185,[1]Sheet2!A$2:C$3613,2,0),"")</f>
        <v>م</v>
      </c>
      <c r="AM1185" t="str">
        <f>IFERROR(VLOOKUP(A1186,[1]Sheet2!A$2:C$3613,3,0),"")</f>
        <v>م</v>
      </c>
      <c r="AN1185" t="s">
        <v>1539</v>
      </c>
      <c r="AO1185" t="s">
        <v>1539</v>
      </c>
      <c r="AP1185">
        <v>0</v>
      </c>
    </row>
    <row r="1186" spans="1:42" x14ac:dyDescent="0.25">
      <c r="A1186">
        <v>123362</v>
      </c>
      <c r="B1186" t="s">
        <v>1116</v>
      </c>
      <c r="C1186" t="s">
        <v>714</v>
      </c>
      <c r="D1186" t="s">
        <v>752</v>
      </c>
      <c r="I1186" t="s">
        <v>474</v>
      </c>
      <c r="O1186"/>
      <c r="AG1186" t="s">
        <v>1545</v>
      </c>
      <c r="AI1186" t="s">
        <v>1545</v>
      </c>
      <c r="AO1186" t="s">
        <v>1539</v>
      </c>
      <c r="AP1186">
        <v>0</v>
      </c>
    </row>
    <row r="1187" spans="1:42" ht="16.8" x14ac:dyDescent="0.25">
      <c r="A1187" s="266">
        <v>123363</v>
      </c>
      <c r="B1187" s="266" t="s">
        <v>3255</v>
      </c>
      <c r="C1187" s="266" t="s">
        <v>3208</v>
      </c>
      <c r="D1187" s="266" t="s">
        <v>450</v>
      </c>
      <c r="E1187" s="266"/>
      <c r="F1187" s="273"/>
      <c r="G1187" s="266"/>
      <c r="H1187" s="266"/>
      <c r="I1187" t="s">
        <v>474</v>
      </c>
      <c r="O1187"/>
      <c r="AI1187" t="s">
        <v>1544</v>
      </c>
      <c r="AO1187" t="s">
        <v>1539</v>
      </c>
      <c r="AP1187">
        <v>0</v>
      </c>
    </row>
    <row r="1188" spans="1:42" x14ac:dyDescent="0.25">
      <c r="A1188">
        <v>123364</v>
      </c>
      <c r="B1188" t="s">
        <v>1115</v>
      </c>
      <c r="C1188" t="s">
        <v>90</v>
      </c>
      <c r="D1188" t="s">
        <v>426</v>
      </c>
      <c r="I1188" t="s">
        <v>474</v>
      </c>
      <c r="O1188"/>
      <c r="AG1188" t="s">
        <v>1545</v>
      </c>
      <c r="AI1188" t="s">
        <v>1545</v>
      </c>
      <c r="AO1188" t="s">
        <v>1539</v>
      </c>
      <c r="AP1188">
        <v>0</v>
      </c>
    </row>
    <row r="1189" spans="1:42" ht="16.8" x14ac:dyDescent="0.25">
      <c r="A1189" s="266">
        <v>123366</v>
      </c>
      <c r="B1189" s="266" t="s">
        <v>3256</v>
      </c>
      <c r="C1189" s="266" t="s">
        <v>156</v>
      </c>
      <c r="D1189" s="266" t="s">
        <v>259</v>
      </c>
      <c r="E1189" s="266"/>
      <c r="F1189" s="273"/>
      <c r="G1189" s="266"/>
      <c r="H1189" s="266"/>
      <c r="I1189" t="s">
        <v>474</v>
      </c>
      <c r="O1189"/>
      <c r="AI1189" t="s">
        <v>1544</v>
      </c>
      <c r="AO1189" t="s">
        <v>1539</v>
      </c>
      <c r="AP1189">
        <v>0</v>
      </c>
    </row>
    <row r="1190" spans="1:42" ht="16.8" x14ac:dyDescent="0.25">
      <c r="A1190" s="266">
        <v>123368</v>
      </c>
      <c r="B1190" s="266" t="s">
        <v>3257</v>
      </c>
      <c r="C1190" s="266" t="s">
        <v>145</v>
      </c>
      <c r="D1190" s="266" t="s">
        <v>572</v>
      </c>
      <c r="E1190" s="266"/>
      <c r="F1190" s="273"/>
      <c r="G1190" s="266"/>
      <c r="H1190" s="266"/>
      <c r="I1190" t="s">
        <v>474</v>
      </c>
      <c r="O1190"/>
      <c r="AI1190" t="s">
        <v>1544</v>
      </c>
      <c r="AO1190" t="s">
        <v>1539</v>
      </c>
      <c r="AP1190">
        <v>0</v>
      </c>
    </row>
    <row r="1191" spans="1:42" ht="16.8" x14ac:dyDescent="0.25">
      <c r="A1191" s="266">
        <v>123372</v>
      </c>
      <c r="B1191" s="266" t="s">
        <v>3258</v>
      </c>
      <c r="C1191" s="266" t="s">
        <v>417</v>
      </c>
      <c r="D1191" s="266" t="s">
        <v>899</v>
      </c>
      <c r="E1191" s="266"/>
      <c r="F1191" s="273"/>
      <c r="G1191" s="266"/>
      <c r="H1191" s="266"/>
      <c r="I1191" t="s">
        <v>474</v>
      </c>
      <c r="O1191"/>
      <c r="AI1191" t="s">
        <v>1544</v>
      </c>
      <c r="AO1191" t="s">
        <v>1539</v>
      </c>
      <c r="AP1191">
        <v>0</v>
      </c>
    </row>
    <row r="1192" spans="1:42" ht="16.8" x14ac:dyDescent="0.25">
      <c r="A1192" s="266">
        <v>123373</v>
      </c>
      <c r="B1192" s="266" t="s">
        <v>3259</v>
      </c>
      <c r="C1192" s="266" t="s">
        <v>188</v>
      </c>
      <c r="D1192" s="266" t="s">
        <v>240</v>
      </c>
      <c r="E1192" s="266"/>
      <c r="F1192" s="273"/>
      <c r="G1192" s="266"/>
      <c r="H1192" s="266"/>
      <c r="I1192" t="s">
        <v>474</v>
      </c>
      <c r="O1192"/>
      <c r="AI1192" t="s">
        <v>1544</v>
      </c>
      <c r="AO1192" t="s">
        <v>1539</v>
      </c>
      <c r="AP1192">
        <v>0</v>
      </c>
    </row>
    <row r="1193" spans="1:42" ht="16.8" x14ac:dyDescent="0.25">
      <c r="A1193" s="266">
        <v>123377</v>
      </c>
      <c r="B1193" s="266" t="s">
        <v>3260</v>
      </c>
      <c r="C1193" s="266" t="s">
        <v>139</v>
      </c>
      <c r="D1193" s="266" t="s">
        <v>291</v>
      </c>
      <c r="E1193" s="266"/>
      <c r="F1193" s="273"/>
      <c r="G1193" s="266"/>
      <c r="H1193" s="266"/>
      <c r="I1193" t="s">
        <v>474</v>
      </c>
      <c r="O1193"/>
      <c r="AI1193" t="s">
        <v>1544</v>
      </c>
      <c r="AO1193" t="s">
        <v>1539</v>
      </c>
      <c r="AP1193">
        <v>0</v>
      </c>
    </row>
    <row r="1194" spans="1:42" ht="16.8" x14ac:dyDescent="0.25">
      <c r="A1194" s="266">
        <v>123383</v>
      </c>
      <c r="B1194" s="266" t="s">
        <v>3261</v>
      </c>
      <c r="C1194" s="266" t="s">
        <v>3262</v>
      </c>
      <c r="D1194" s="266" t="s">
        <v>439</v>
      </c>
      <c r="E1194" s="266"/>
      <c r="F1194" s="273"/>
      <c r="G1194" s="266"/>
      <c r="H1194" s="266"/>
      <c r="I1194" t="s">
        <v>474</v>
      </c>
      <c r="O1194"/>
      <c r="AI1194" t="s">
        <v>1544</v>
      </c>
      <c r="AO1194" t="s">
        <v>1539</v>
      </c>
      <c r="AP1194">
        <v>0</v>
      </c>
    </row>
    <row r="1195" spans="1:42" ht="16.8" x14ac:dyDescent="0.25">
      <c r="A1195" s="266">
        <v>123384</v>
      </c>
      <c r="B1195" s="266" t="s">
        <v>3263</v>
      </c>
      <c r="C1195" s="266" t="s">
        <v>173</v>
      </c>
      <c r="D1195" s="266" t="s">
        <v>301</v>
      </c>
      <c r="E1195" s="266"/>
      <c r="F1195" s="273"/>
      <c r="G1195" s="266"/>
      <c r="H1195" s="266"/>
      <c r="I1195" t="s">
        <v>474</v>
      </c>
      <c r="O1195"/>
      <c r="AI1195" t="s">
        <v>1544</v>
      </c>
      <c r="AO1195" t="s">
        <v>1539</v>
      </c>
      <c r="AP1195">
        <v>0</v>
      </c>
    </row>
    <row r="1196" spans="1:42" ht="16.8" x14ac:dyDescent="0.25">
      <c r="A1196" s="266">
        <v>123385</v>
      </c>
      <c r="B1196" s="266" t="s">
        <v>3264</v>
      </c>
      <c r="C1196" s="266" t="s">
        <v>118</v>
      </c>
      <c r="D1196" s="266" t="s">
        <v>294</v>
      </c>
      <c r="E1196" s="266"/>
      <c r="F1196" s="273"/>
      <c r="G1196" s="266"/>
      <c r="H1196" s="266"/>
      <c r="I1196" t="s">
        <v>474</v>
      </c>
      <c r="O1196"/>
      <c r="AI1196" t="s">
        <v>1544</v>
      </c>
      <c r="AO1196" t="s">
        <v>1539</v>
      </c>
      <c r="AP1196">
        <v>0</v>
      </c>
    </row>
    <row r="1197" spans="1:42" ht="16.8" x14ac:dyDescent="0.25">
      <c r="A1197" s="266">
        <v>123388</v>
      </c>
      <c r="B1197" s="266" t="s">
        <v>3265</v>
      </c>
      <c r="C1197" s="266" t="s">
        <v>63</v>
      </c>
      <c r="D1197" s="266" t="s">
        <v>3227</v>
      </c>
      <c r="E1197" s="266"/>
      <c r="F1197" s="273"/>
      <c r="G1197" s="266"/>
      <c r="H1197" s="266"/>
      <c r="I1197" t="s">
        <v>474</v>
      </c>
      <c r="O1197"/>
      <c r="AI1197" t="s">
        <v>1544</v>
      </c>
      <c r="AO1197" t="s">
        <v>1539</v>
      </c>
      <c r="AP1197">
        <v>0</v>
      </c>
    </row>
    <row r="1198" spans="1:42" ht="16.8" x14ac:dyDescent="0.25">
      <c r="A1198" s="266">
        <v>123392</v>
      </c>
      <c r="B1198" s="266" t="s">
        <v>3266</v>
      </c>
      <c r="C1198" s="266" t="s">
        <v>124</v>
      </c>
      <c r="D1198" s="266" t="s">
        <v>899</v>
      </c>
      <c r="E1198" s="266"/>
      <c r="F1198" s="273"/>
      <c r="G1198" s="266"/>
      <c r="H1198" s="266"/>
      <c r="I1198" t="s">
        <v>474</v>
      </c>
      <c r="O1198"/>
      <c r="AI1198" t="s">
        <v>1544</v>
      </c>
      <c r="AO1198" t="s">
        <v>1539</v>
      </c>
      <c r="AP1198">
        <v>0</v>
      </c>
    </row>
    <row r="1199" spans="1:42" ht="16.8" x14ac:dyDescent="0.25">
      <c r="A1199" s="266">
        <v>123396</v>
      </c>
      <c r="B1199" s="266" t="s">
        <v>3267</v>
      </c>
      <c r="C1199" s="266" t="s">
        <v>812</v>
      </c>
      <c r="D1199" s="266" t="s">
        <v>626</v>
      </c>
      <c r="E1199" s="266"/>
      <c r="F1199" s="273"/>
      <c r="G1199" s="266"/>
      <c r="H1199" s="266"/>
      <c r="I1199" t="s">
        <v>474</v>
      </c>
      <c r="O1199"/>
      <c r="AI1199" t="s">
        <v>1544</v>
      </c>
      <c r="AO1199" t="s">
        <v>1539</v>
      </c>
      <c r="AP1199">
        <v>0</v>
      </c>
    </row>
    <row r="1200" spans="1:42" ht="16.8" x14ac:dyDescent="0.25">
      <c r="A1200" s="266">
        <v>123399</v>
      </c>
      <c r="B1200" s="266" t="s">
        <v>3268</v>
      </c>
      <c r="C1200" s="266" t="s">
        <v>545</v>
      </c>
      <c r="D1200" s="266" t="s">
        <v>235</v>
      </c>
      <c r="E1200" s="266"/>
      <c r="F1200" s="273"/>
      <c r="G1200" s="266"/>
      <c r="H1200" s="266"/>
      <c r="I1200" t="s">
        <v>474</v>
      </c>
      <c r="O1200"/>
      <c r="AI1200" t="s">
        <v>1544</v>
      </c>
      <c r="AO1200" t="s">
        <v>1539</v>
      </c>
      <c r="AP1200">
        <v>0</v>
      </c>
    </row>
    <row r="1201" spans="1:42" ht="16.8" x14ac:dyDescent="0.25">
      <c r="A1201" s="266">
        <v>123401</v>
      </c>
      <c r="B1201" s="266" t="s">
        <v>3269</v>
      </c>
      <c r="C1201" s="266" t="s">
        <v>542</v>
      </c>
      <c r="D1201" s="266" t="s">
        <v>416</v>
      </c>
      <c r="E1201" s="266"/>
      <c r="F1201" s="273"/>
      <c r="G1201" s="266"/>
      <c r="H1201" s="266"/>
      <c r="I1201" t="s">
        <v>474</v>
      </c>
      <c r="O1201"/>
      <c r="AI1201" t="s">
        <v>1544</v>
      </c>
      <c r="AO1201" t="s">
        <v>1539</v>
      </c>
      <c r="AP1201">
        <v>0</v>
      </c>
    </row>
    <row r="1202" spans="1:42" ht="16.8" x14ac:dyDescent="0.25">
      <c r="A1202" s="266">
        <v>123405</v>
      </c>
      <c r="B1202" s="266" t="s">
        <v>3270</v>
      </c>
      <c r="C1202" s="266" t="s">
        <v>3271</v>
      </c>
      <c r="D1202" s="266" t="s">
        <v>3272</v>
      </c>
      <c r="E1202" s="266"/>
      <c r="F1202" s="273"/>
      <c r="G1202" s="266"/>
      <c r="H1202" s="266"/>
      <c r="I1202" t="s">
        <v>474</v>
      </c>
      <c r="O1202"/>
      <c r="AI1202" t="s">
        <v>1544</v>
      </c>
      <c r="AO1202" t="s">
        <v>1539</v>
      </c>
      <c r="AP1202">
        <v>0</v>
      </c>
    </row>
    <row r="1203" spans="1:42" x14ac:dyDescent="0.25">
      <c r="A1203">
        <v>123406</v>
      </c>
      <c r="B1203" t="s">
        <v>1113</v>
      </c>
      <c r="C1203" t="s">
        <v>99</v>
      </c>
      <c r="D1203" t="s">
        <v>1114</v>
      </c>
      <c r="I1203" t="s">
        <v>474</v>
      </c>
      <c r="O1203"/>
      <c r="AE1203" t="str">
        <f>IFERROR(VLOOKUP(#REF!,[1]Sheet2!#REF!,2,0),"")</f>
        <v/>
      </c>
      <c r="AI1203" t="s">
        <v>3650</v>
      </c>
      <c r="AL1203" t="str">
        <f>IFERROR(VLOOKUP(A1203,[1]Sheet2!A$2:C$3613,2,0),"")</f>
        <v>م</v>
      </c>
      <c r="AN1203" t="s">
        <v>1539</v>
      </c>
      <c r="AO1203" t="s">
        <v>1539</v>
      </c>
      <c r="AP1203">
        <v>0</v>
      </c>
    </row>
    <row r="1204" spans="1:42" ht="16.8" x14ac:dyDescent="0.25">
      <c r="A1204" s="266">
        <v>123411</v>
      </c>
      <c r="B1204" s="266" t="s">
        <v>3273</v>
      </c>
      <c r="C1204" s="266" t="s">
        <v>505</v>
      </c>
      <c r="D1204" s="266" t="s">
        <v>1112</v>
      </c>
      <c r="E1204" s="266"/>
      <c r="F1204" s="273"/>
      <c r="G1204" s="266"/>
      <c r="H1204" s="266"/>
      <c r="I1204" t="s">
        <v>474</v>
      </c>
      <c r="O1204"/>
      <c r="AI1204" t="s">
        <v>1544</v>
      </c>
      <c r="AO1204" t="s">
        <v>1539</v>
      </c>
      <c r="AP1204">
        <v>0</v>
      </c>
    </row>
    <row r="1205" spans="1:42" ht="16.8" x14ac:dyDescent="0.25">
      <c r="A1205" s="266">
        <v>123412</v>
      </c>
      <c r="B1205" s="266" t="s">
        <v>3274</v>
      </c>
      <c r="C1205" s="266" t="s">
        <v>721</v>
      </c>
      <c r="D1205" s="266" t="s">
        <v>238</v>
      </c>
      <c r="E1205" s="266"/>
      <c r="F1205" s="273"/>
      <c r="G1205" s="266"/>
      <c r="H1205" s="266"/>
      <c r="I1205" t="s">
        <v>474</v>
      </c>
      <c r="O1205"/>
      <c r="AI1205" t="s">
        <v>1544</v>
      </c>
      <c r="AO1205" t="s">
        <v>1539</v>
      </c>
      <c r="AP1205">
        <v>0</v>
      </c>
    </row>
    <row r="1206" spans="1:42" ht="16.8" x14ac:dyDescent="0.25">
      <c r="A1206" s="266">
        <v>123414</v>
      </c>
      <c r="B1206" s="266" t="s">
        <v>3275</v>
      </c>
      <c r="C1206" s="266" t="s">
        <v>175</v>
      </c>
      <c r="D1206" s="266" t="s">
        <v>309</v>
      </c>
      <c r="E1206" s="266"/>
      <c r="F1206" s="273"/>
      <c r="G1206" s="266"/>
      <c r="H1206" s="266"/>
      <c r="I1206" t="s">
        <v>474</v>
      </c>
      <c r="O1206"/>
      <c r="AI1206" t="s">
        <v>1544</v>
      </c>
      <c r="AO1206" t="s">
        <v>1539</v>
      </c>
      <c r="AP1206">
        <v>0</v>
      </c>
    </row>
    <row r="1207" spans="1:42" x14ac:dyDescent="0.25">
      <c r="A1207">
        <v>123420</v>
      </c>
      <c r="B1207" t="s">
        <v>1110</v>
      </c>
      <c r="C1207" t="s">
        <v>132</v>
      </c>
      <c r="D1207" t="s">
        <v>319</v>
      </c>
      <c r="I1207" t="s">
        <v>474</v>
      </c>
      <c r="O1207"/>
      <c r="AE1207" t="str">
        <f>IFERROR(VLOOKUP(#REF!,[1]Sheet2!#REF!,2,0),"")</f>
        <v/>
      </c>
      <c r="AG1207" t="s">
        <v>1777</v>
      </c>
      <c r="AI1207" t="s">
        <v>1777</v>
      </c>
      <c r="AL1207" t="str">
        <f>IFERROR(VLOOKUP(A1207,[1]Sheet2!A$2:C$3613,2,0),"")</f>
        <v>م</v>
      </c>
      <c r="AN1207" t="s">
        <v>1539</v>
      </c>
      <c r="AO1207" t="s">
        <v>1539</v>
      </c>
      <c r="AP1207">
        <v>0</v>
      </c>
    </row>
    <row r="1208" spans="1:42" ht="16.8" x14ac:dyDescent="0.25">
      <c r="A1208" s="266">
        <v>123425</v>
      </c>
      <c r="B1208" s="266" t="s">
        <v>3276</v>
      </c>
      <c r="C1208" s="266" t="s">
        <v>94</v>
      </c>
      <c r="D1208" s="266" t="s">
        <v>719</v>
      </c>
      <c r="E1208" s="266"/>
      <c r="F1208" s="273"/>
      <c r="G1208" s="266"/>
      <c r="H1208" s="266"/>
      <c r="I1208" t="s">
        <v>474</v>
      </c>
      <c r="O1208"/>
      <c r="AI1208" t="s">
        <v>1544</v>
      </c>
      <c r="AO1208" t="s">
        <v>1539</v>
      </c>
      <c r="AP1208">
        <v>0</v>
      </c>
    </row>
    <row r="1209" spans="1:42" ht="16.8" x14ac:dyDescent="0.25">
      <c r="A1209" s="266">
        <v>123434</v>
      </c>
      <c r="B1209" s="266" t="s">
        <v>3277</v>
      </c>
      <c r="C1209" s="266" t="s">
        <v>96</v>
      </c>
      <c r="D1209" s="266" t="s">
        <v>539</v>
      </c>
      <c r="E1209" s="266"/>
      <c r="F1209" s="273"/>
      <c r="G1209" s="266"/>
      <c r="H1209" s="266"/>
      <c r="I1209" t="s">
        <v>474</v>
      </c>
      <c r="O1209"/>
      <c r="AI1209" t="s">
        <v>1544</v>
      </c>
      <c r="AO1209" t="s">
        <v>1539</v>
      </c>
      <c r="AP1209">
        <v>0</v>
      </c>
    </row>
    <row r="1210" spans="1:42" ht="16.8" x14ac:dyDescent="0.25">
      <c r="A1210" s="266">
        <v>123435</v>
      </c>
      <c r="B1210" s="266" t="s">
        <v>3278</v>
      </c>
      <c r="C1210" s="266" t="s">
        <v>91</v>
      </c>
      <c r="D1210" s="266" t="s">
        <v>287</v>
      </c>
      <c r="E1210" s="266"/>
      <c r="F1210" s="273"/>
      <c r="G1210" s="266"/>
      <c r="H1210" s="266"/>
      <c r="I1210" t="s">
        <v>474</v>
      </c>
      <c r="O1210"/>
      <c r="AI1210" t="s">
        <v>1544</v>
      </c>
      <c r="AO1210" t="s">
        <v>1539</v>
      </c>
      <c r="AP1210">
        <v>0</v>
      </c>
    </row>
    <row r="1211" spans="1:42" ht="16.8" x14ac:dyDescent="0.25">
      <c r="A1211" s="266">
        <v>123441</v>
      </c>
      <c r="B1211" s="266" t="s">
        <v>3279</v>
      </c>
      <c r="C1211" s="266" t="s">
        <v>531</v>
      </c>
      <c r="D1211" s="266" t="s">
        <v>259</v>
      </c>
      <c r="E1211" s="266"/>
      <c r="F1211" s="273"/>
      <c r="G1211" s="266"/>
      <c r="H1211" s="266"/>
      <c r="I1211" t="s">
        <v>474</v>
      </c>
      <c r="O1211"/>
      <c r="AI1211" t="s">
        <v>1544</v>
      </c>
      <c r="AO1211" t="s">
        <v>1539</v>
      </c>
      <c r="AP1211">
        <v>0</v>
      </c>
    </row>
    <row r="1212" spans="1:42" x14ac:dyDescent="0.25">
      <c r="A1212">
        <v>123442</v>
      </c>
      <c r="B1212" t="s">
        <v>1109</v>
      </c>
      <c r="C1212" t="s">
        <v>60</v>
      </c>
      <c r="D1212" t="s">
        <v>219</v>
      </c>
      <c r="I1212" t="s">
        <v>474</v>
      </c>
      <c r="O1212"/>
      <c r="AE1212" t="str">
        <f>IFERROR(VLOOKUP(#REF!,[1]Sheet2!#REF!,2,0),"")</f>
        <v/>
      </c>
      <c r="AG1212" t="s">
        <v>1545</v>
      </c>
      <c r="AI1212" t="s">
        <v>1545</v>
      </c>
      <c r="AL1212" t="str">
        <f>IFERROR(VLOOKUP(A1212,[1]Sheet2!A$2:C$3613,2,0),"")</f>
        <v>م</v>
      </c>
      <c r="AM1212" t="str">
        <f>IFERROR(VLOOKUP(A1213,[1]Sheet2!A$2:C$3613,3,0),"")</f>
        <v/>
      </c>
      <c r="AN1212" t="s">
        <v>1539</v>
      </c>
      <c r="AO1212" t="s">
        <v>1539</v>
      </c>
      <c r="AP1212">
        <v>0</v>
      </c>
    </row>
    <row r="1213" spans="1:42" ht="16.8" x14ac:dyDescent="0.25">
      <c r="A1213" s="266">
        <v>123447</v>
      </c>
      <c r="B1213" s="266" t="s">
        <v>3280</v>
      </c>
      <c r="C1213" s="266" t="s">
        <v>147</v>
      </c>
      <c r="D1213" s="266" t="s">
        <v>253</v>
      </c>
      <c r="E1213" s="266"/>
      <c r="F1213" s="273"/>
      <c r="G1213" s="266"/>
      <c r="H1213" s="266"/>
      <c r="I1213" t="s">
        <v>474</v>
      </c>
      <c r="O1213"/>
      <c r="AI1213" t="s">
        <v>1544</v>
      </c>
      <c r="AO1213" t="s">
        <v>1539</v>
      </c>
      <c r="AP1213">
        <v>0</v>
      </c>
    </row>
    <row r="1214" spans="1:42" ht="16.8" x14ac:dyDescent="0.25">
      <c r="A1214" s="266">
        <v>123450</v>
      </c>
      <c r="B1214" s="266" t="s">
        <v>3281</v>
      </c>
      <c r="C1214" s="266" t="s">
        <v>834</v>
      </c>
      <c r="D1214" s="266" t="s">
        <v>3282</v>
      </c>
      <c r="E1214" s="266"/>
      <c r="F1214" s="273"/>
      <c r="G1214" s="266"/>
      <c r="H1214" s="266"/>
      <c r="I1214" t="s">
        <v>474</v>
      </c>
      <c r="O1214"/>
      <c r="AI1214" t="s">
        <v>1544</v>
      </c>
      <c r="AO1214" t="s">
        <v>1539</v>
      </c>
      <c r="AP1214">
        <v>0</v>
      </c>
    </row>
    <row r="1215" spans="1:42" ht="16.8" x14ac:dyDescent="0.25">
      <c r="A1215" s="266">
        <v>123452</v>
      </c>
      <c r="B1215" s="266" t="s">
        <v>3283</v>
      </c>
      <c r="C1215" s="266" t="s">
        <v>498</v>
      </c>
      <c r="D1215" s="266" t="s">
        <v>256</v>
      </c>
      <c r="E1215" s="266"/>
      <c r="F1215" s="273"/>
      <c r="G1215" s="266"/>
      <c r="H1215" s="266"/>
      <c r="I1215" t="s">
        <v>474</v>
      </c>
      <c r="O1215"/>
      <c r="AI1215" t="s">
        <v>1544</v>
      </c>
      <c r="AO1215" t="s">
        <v>1539</v>
      </c>
      <c r="AP1215">
        <v>0</v>
      </c>
    </row>
    <row r="1216" spans="1:42" ht="16.8" x14ac:dyDescent="0.25">
      <c r="A1216" s="266">
        <v>123453</v>
      </c>
      <c r="B1216" s="266" t="s">
        <v>3284</v>
      </c>
      <c r="C1216" s="266" t="s">
        <v>70</v>
      </c>
      <c r="D1216" s="266" t="s">
        <v>225</v>
      </c>
      <c r="E1216" s="266"/>
      <c r="F1216" s="273"/>
      <c r="G1216" s="266"/>
      <c r="H1216" s="266"/>
      <c r="I1216" t="s">
        <v>474</v>
      </c>
      <c r="O1216"/>
      <c r="AI1216" t="s">
        <v>1544</v>
      </c>
      <c r="AO1216" t="s">
        <v>1539</v>
      </c>
      <c r="AP1216">
        <v>0</v>
      </c>
    </row>
    <row r="1217" spans="1:42" ht="16.8" x14ac:dyDescent="0.25">
      <c r="A1217" s="266">
        <v>123454</v>
      </c>
      <c r="B1217" s="266" t="s">
        <v>3285</v>
      </c>
      <c r="C1217" s="266" t="s">
        <v>70</v>
      </c>
      <c r="D1217" s="266" t="s">
        <v>3286</v>
      </c>
      <c r="E1217" s="266"/>
      <c r="F1217" s="273"/>
      <c r="G1217" s="266"/>
      <c r="H1217" s="266"/>
      <c r="I1217" t="s">
        <v>474</v>
      </c>
      <c r="O1217"/>
      <c r="AI1217" t="s">
        <v>1544</v>
      </c>
      <c r="AO1217" t="s">
        <v>1539</v>
      </c>
      <c r="AP1217">
        <v>0</v>
      </c>
    </row>
    <row r="1218" spans="1:42" ht="16.8" x14ac:dyDescent="0.25">
      <c r="A1218" s="266">
        <v>123456</v>
      </c>
      <c r="B1218" s="266" t="s">
        <v>1108</v>
      </c>
      <c r="C1218" s="266" t="s">
        <v>66</v>
      </c>
      <c r="D1218" s="266" t="s">
        <v>247</v>
      </c>
      <c r="E1218" s="266"/>
      <c r="F1218" s="273"/>
      <c r="G1218" s="266"/>
      <c r="H1218" s="266"/>
      <c r="I1218" t="s">
        <v>474</v>
      </c>
      <c r="O1218"/>
      <c r="AI1218" t="s">
        <v>1544</v>
      </c>
      <c r="AO1218" t="s">
        <v>1539</v>
      </c>
      <c r="AP1218">
        <v>0</v>
      </c>
    </row>
    <row r="1219" spans="1:42" ht="16.8" x14ac:dyDescent="0.25">
      <c r="A1219" s="266">
        <v>123466</v>
      </c>
      <c r="B1219" s="266" t="s">
        <v>3287</v>
      </c>
      <c r="C1219" s="266" t="s">
        <v>86</v>
      </c>
      <c r="D1219" s="266" t="s">
        <v>217</v>
      </c>
      <c r="E1219" s="266"/>
      <c r="F1219" s="273"/>
      <c r="G1219" s="266"/>
      <c r="H1219" s="266"/>
      <c r="I1219" t="s">
        <v>474</v>
      </c>
      <c r="O1219"/>
      <c r="AI1219" t="s">
        <v>1544</v>
      </c>
      <c r="AO1219" t="s">
        <v>1539</v>
      </c>
      <c r="AP1219">
        <v>0</v>
      </c>
    </row>
    <row r="1220" spans="1:42" ht="16.8" x14ac:dyDescent="0.25">
      <c r="A1220" s="266">
        <v>123468</v>
      </c>
      <c r="B1220" s="266" t="s">
        <v>3288</v>
      </c>
      <c r="C1220" s="266" t="s">
        <v>1106</v>
      </c>
      <c r="D1220" s="266" t="s">
        <v>192</v>
      </c>
      <c r="E1220" s="266"/>
      <c r="F1220" s="273"/>
      <c r="G1220" s="266"/>
      <c r="H1220" s="266"/>
      <c r="I1220" t="s">
        <v>474</v>
      </c>
      <c r="O1220"/>
      <c r="AI1220" t="s">
        <v>1544</v>
      </c>
      <c r="AO1220" t="s">
        <v>1539</v>
      </c>
      <c r="AP1220">
        <v>0</v>
      </c>
    </row>
    <row r="1221" spans="1:42" ht="16.8" x14ac:dyDescent="0.25">
      <c r="A1221" s="266">
        <v>123469</v>
      </c>
      <c r="B1221" s="266" t="s">
        <v>3289</v>
      </c>
      <c r="C1221" s="266" t="s">
        <v>140</v>
      </c>
      <c r="D1221" s="266" t="s">
        <v>3290</v>
      </c>
      <c r="E1221" s="266"/>
      <c r="F1221" s="273"/>
      <c r="G1221" s="266"/>
      <c r="H1221" s="266"/>
      <c r="I1221" t="s">
        <v>474</v>
      </c>
      <c r="O1221"/>
      <c r="AI1221" t="s">
        <v>1544</v>
      </c>
      <c r="AO1221" t="s">
        <v>1539</v>
      </c>
      <c r="AP1221">
        <v>0</v>
      </c>
    </row>
    <row r="1222" spans="1:42" ht="16.8" x14ac:dyDescent="0.25">
      <c r="A1222" s="266">
        <v>123473</v>
      </c>
      <c r="B1222" s="266" t="s">
        <v>3291</v>
      </c>
      <c r="C1222" s="266" t="s">
        <v>801</v>
      </c>
      <c r="D1222" s="266" t="s">
        <v>312</v>
      </c>
      <c r="E1222" s="266"/>
      <c r="F1222" s="273"/>
      <c r="G1222" s="266"/>
      <c r="H1222" s="266"/>
      <c r="I1222" t="s">
        <v>474</v>
      </c>
      <c r="O1222"/>
      <c r="AI1222" t="s">
        <v>1544</v>
      </c>
      <c r="AO1222" t="s">
        <v>1539</v>
      </c>
      <c r="AP1222">
        <v>0</v>
      </c>
    </row>
    <row r="1223" spans="1:42" x14ac:dyDescent="0.25">
      <c r="A1223">
        <v>123478</v>
      </c>
      <c r="B1223" t="s">
        <v>606</v>
      </c>
      <c r="C1223" t="s">
        <v>761</v>
      </c>
      <c r="D1223" t="s">
        <v>299</v>
      </c>
      <c r="I1223" t="s">
        <v>474</v>
      </c>
      <c r="O1223"/>
      <c r="AE1223" t="str">
        <f>IFERROR(VLOOKUP(#REF!,[1]Sheet2!#REF!,2,0),"")</f>
        <v/>
      </c>
      <c r="AG1223" t="s">
        <v>1545</v>
      </c>
      <c r="AI1223" t="s">
        <v>1545</v>
      </c>
      <c r="AL1223" t="str">
        <f>IFERROR(VLOOKUP(A1223,[1]Sheet2!A$2:C$3613,2,0),"")</f>
        <v>م</v>
      </c>
      <c r="AN1223" t="s">
        <v>1539</v>
      </c>
      <c r="AO1223" t="s">
        <v>1539</v>
      </c>
      <c r="AP1223">
        <v>0</v>
      </c>
    </row>
    <row r="1224" spans="1:42" ht="16.8" x14ac:dyDescent="0.25">
      <c r="A1224" s="266">
        <v>123479</v>
      </c>
      <c r="B1224" s="266" t="s">
        <v>3292</v>
      </c>
      <c r="C1224" s="266" t="s">
        <v>105</v>
      </c>
      <c r="D1224" s="266" t="s">
        <v>274</v>
      </c>
      <c r="E1224" s="266"/>
      <c r="F1224" s="273"/>
      <c r="G1224" s="266"/>
      <c r="H1224" s="266"/>
      <c r="I1224" t="s">
        <v>474</v>
      </c>
      <c r="O1224"/>
      <c r="AI1224" t="s">
        <v>1544</v>
      </c>
      <c r="AO1224" t="s">
        <v>1539</v>
      </c>
      <c r="AP1224">
        <v>0</v>
      </c>
    </row>
    <row r="1225" spans="1:42" ht="16.8" x14ac:dyDescent="0.25">
      <c r="A1225" s="266">
        <v>123480</v>
      </c>
      <c r="B1225" s="266" t="s">
        <v>3293</v>
      </c>
      <c r="C1225" s="266" t="s">
        <v>94</v>
      </c>
      <c r="D1225" s="266" t="s">
        <v>3294</v>
      </c>
      <c r="E1225" s="266"/>
      <c r="F1225" s="273"/>
      <c r="G1225" s="266"/>
      <c r="H1225" s="266"/>
      <c r="I1225" t="s">
        <v>474</v>
      </c>
      <c r="O1225"/>
      <c r="AI1225" t="s">
        <v>1544</v>
      </c>
      <c r="AO1225" t="s">
        <v>1539</v>
      </c>
      <c r="AP1225">
        <v>0</v>
      </c>
    </row>
    <row r="1226" spans="1:42" x14ac:dyDescent="0.25">
      <c r="A1226">
        <v>123484</v>
      </c>
      <c r="B1226" t="s">
        <v>1105</v>
      </c>
      <c r="C1226" t="s">
        <v>194</v>
      </c>
      <c r="D1226" t="s">
        <v>228</v>
      </c>
      <c r="I1226" t="s">
        <v>474</v>
      </c>
      <c r="O1226"/>
      <c r="AE1226" t="str">
        <f>IFERROR(VLOOKUP(#REF!,[1]Sheet2!#REF!,2,0),"")</f>
        <v/>
      </c>
      <c r="AG1226" t="s">
        <v>1545</v>
      </c>
      <c r="AI1226" t="s">
        <v>1545</v>
      </c>
      <c r="AL1226" t="str">
        <f>IFERROR(VLOOKUP(A1226,[1]Sheet2!A$2:C$3613,2,0),"")</f>
        <v>م</v>
      </c>
      <c r="AN1226" t="s">
        <v>1539</v>
      </c>
      <c r="AO1226" t="s">
        <v>1539</v>
      </c>
      <c r="AP1226">
        <v>0</v>
      </c>
    </row>
    <row r="1227" spans="1:42" ht="16.8" x14ac:dyDescent="0.25">
      <c r="A1227" s="266">
        <v>123486</v>
      </c>
      <c r="B1227" s="266" t="s">
        <v>3295</v>
      </c>
      <c r="C1227" s="266" t="s">
        <v>63</v>
      </c>
      <c r="D1227" s="266" t="s">
        <v>3296</v>
      </c>
      <c r="E1227" s="266"/>
      <c r="F1227" s="273"/>
      <c r="G1227" s="266"/>
      <c r="H1227" s="266"/>
      <c r="I1227" t="s">
        <v>474</v>
      </c>
      <c r="O1227"/>
      <c r="AI1227" t="s">
        <v>1544</v>
      </c>
      <c r="AO1227" t="s">
        <v>1539</v>
      </c>
      <c r="AP1227">
        <v>0</v>
      </c>
    </row>
    <row r="1228" spans="1:42" ht="16.8" x14ac:dyDescent="0.25">
      <c r="A1228" s="266">
        <v>123491</v>
      </c>
      <c r="B1228" s="266" t="s">
        <v>3297</v>
      </c>
      <c r="C1228" s="266" t="s">
        <v>66</v>
      </c>
      <c r="D1228" s="266" t="s">
        <v>247</v>
      </c>
      <c r="E1228" s="266"/>
      <c r="F1228" s="273"/>
      <c r="G1228" s="266"/>
      <c r="H1228" s="266"/>
      <c r="I1228" t="s">
        <v>474</v>
      </c>
      <c r="O1228"/>
      <c r="AI1228" t="s">
        <v>1544</v>
      </c>
      <c r="AO1228" t="s">
        <v>1539</v>
      </c>
      <c r="AP1228">
        <v>0</v>
      </c>
    </row>
    <row r="1229" spans="1:42" ht="16.8" x14ac:dyDescent="0.25">
      <c r="A1229" s="266">
        <v>123492</v>
      </c>
      <c r="B1229" s="266" t="s">
        <v>3298</v>
      </c>
      <c r="C1229" s="266" t="s">
        <v>469</v>
      </c>
      <c r="D1229" s="266" t="s">
        <v>316</v>
      </c>
      <c r="E1229" s="266"/>
      <c r="F1229" s="273"/>
      <c r="G1229" s="266"/>
      <c r="H1229" s="266"/>
      <c r="I1229" t="s">
        <v>474</v>
      </c>
      <c r="O1229"/>
      <c r="AI1229" t="s">
        <v>1544</v>
      </c>
      <c r="AO1229" t="s">
        <v>1539</v>
      </c>
      <c r="AP1229">
        <v>0</v>
      </c>
    </row>
    <row r="1230" spans="1:42" ht="16.8" x14ac:dyDescent="0.25">
      <c r="A1230" s="266">
        <v>123493</v>
      </c>
      <c r="B1230" s="266" t="s">
        <v>3299</v>
      </c>
      <c r="C1230" s="266" t="s">
        <v>116</v>
      </c>
      <c r="D1230" s="266" t="s">
        <v>555</v>
      </c>
      <c r="E1230" s="266"/>
      <c r="F1230" s="273"/>
      <c r="G1230" s="266"/>
      <c r="H1230" s="266"/>
      <c r="I1230" t="s">
        <v>474</v>
      </c>
      <c r="O1230"/>
      <c r="AI1230" t="s">
        <v>1544</v>
      </c>
      <c r="AO1230" t="s">
        <v>1539</v>
      </c>
      <c r="AP1230">
        <v>0</v>
      </c>
    </row>
    <row r="1231" spans="1:42" ht="16.8" x14ac:dyDescent="0.25">
      <c r="A1231" s="266">
        <v>123494</v>
      </c>
      <c r="B1231" s="266" t="s">
        <v>3300</v>
      </c>
      <c r="C1231" s="266" t="s">
        <v>94</v>
      </c>
      <c r="D1231" s="266" t="s">
        <v>294</v>
      </c>
      <c r="E1231" s="266"/>
      <c r="F1231" s="273"/>
      <c r="G1231" s="266"/>
      <c r="H1231" s="266"/>
      <c r="I1231" t="s">
        <v>474</v>
      </c>
      <c r="O1231"/>
      <c r="AI1231" t="s">
        <v>1544</v>
      </c>
      <c r="AO1231" t="s">
        <v>1539</v>
      </c>
      <c r="AP1231">
        <v>0</v>
      </c>
    </row>
    <row r="1232" spans="1:42" ht="16.8" x14ac:dyDescent="0.25">
      <c r="A1232" s="266">
        <v>123495</v>
      </c>
      <c r="B1232" s="266" t="s">
        <v>3301</v>
      </c>
      <c r="C1232" s="266" t="s">
        <v>111</v>
      </c>
      <c r="D1232" s="266" t="s">
        <v>464</v>
      </c>
      <c r="E1232" s="266"/>
      <c r="F1232" s="273"/>
      <c r="G1232" s="266"/>
      <c r="H1232" s="266"/>
      <c r="I1232" t="s">
        <v>474</v>
      </c>
      <c r="O1232"/>
      <c r="AI1232" t="s">
        <v>1544</v>
      </c>
      <c r="AO1232" t="s">
        <v>1539</v>
      </c>
      <c r="AP1232">
        <v>0</v>
      </c>
    </row>
    <row r="1233" spans="1:42" ht="16.8" x14ac:dyDescent="0.25">
      <c r="A1233" s="266">
        <v>123497</v>
      </c>
      <c r="B1233" s="266" t="s">
        <v>3302</v>
      </c>
      <c r="C1233" s="266" t="s">
        <v>116</v>
      </c>
      <c r="D1233" s="266" t="s">
        <v>2517</v>
      </c>
      <c r="E1233" s="266"/>
      <c r="F1233" s="273"/>
      <c r="G1233" s="266"/>
      <c r="H1233" s="266"/>
      <c r="I1233" t="s">
        <v>474</v>
      </c>
      <c r="O1233"/>
      <c r="AI1233" t="s">
        <v>1544</v>
      </c>
      <c r="AO1233" t="s">
        <v>1539</v>
      </c>
      <c r="AP1233">
        <v>0</v>
      </c>
    </row>
    <row r="1234" spans="1:42" ht="16.8" x14ac:dyDescent="0.25">
      <c r="A1234" s="266">
        <v>123498</v>
      </c>
      <c r="B1234" s="266" t="s">
        <v>3303</v>
      </c>
      <c r="C1234" s="266" t="s">
        <v>121</v>
      </c>
      <c r="D1234" s="266" t="s">
        <v>293</v>
      </c>
      <c r="E1234" s="266"/>
      <c r="F1234" s="273"/>
      <c r="G1234" s="266"/>
      <c r="H1234" s="266"/>
      <c r="I1234" t="s">
        <v>474</v>
      </c>
      <c r="O1234"/>
      <c r="AI1234" t="s">
        <v>1544</v>
      </c>
      <c r="AO1234" t="s">
        <v>1539</v>
      </c>
      <c r="AP1234">
        <v>0</v>
      </c>
    </row>
    <row r="1235" spans="1:42" ht="16.8" x14ac:dyDescent="0.25">
      <c r="A1235" s="266">
        <v>123499</v>
      </c>
      <c r="B1235" s="266" t="s">
        <v>3304</v>
      </c>
      <c r="C1235" s="266" t="s">
        <v>1103</v>
      </c>
      <c r="D1235" s="266" t="s">
        <v>3305</v>
      </c>
      <c r="E1235" s="266"/>
      <c r="F1235" s="273"/>
      <c r="G1235" s="266"/>
      <c r="H1235" s="266"/>
      <c r="I1235" t="s">
        <v>474</v>
      </c>
      <c r="O1235"/>
      <c r="AI1235" t="s">
        <v>1544</v>
      </c>
      <c r="AP1235">
        <v>0</v>
      </c>
    </row>
    <row r="1236" spans="1:42" ht="16.8" x14ac:dyDescent="0.25">
      <c r="A1236" s="266">
        <v>123500</v>
      </c>
      <c r="B1236" s="266" t="s">
        <v>3306</v>
      </c>
      <c r="C1236" s="266" t="s">
        <v>3307</v>
      </c>
      <c r="D1236" s="266" t="s">
        <v>1102</v>
      </c>
      <c r="E1236" s="266"/>
      <c r="F1236" s="273"/>
      <c r="G1236" s="266"/>
      <c r="H1236" s="266"/>
      <c r="I1236" t="s">
        <v>474</v>
      </c>
      <c r="O1236"/>
      <c r="AI1236" t="s">
        <v>1544</v>
      </c>
      <c r="AO1236" t="s">
        <v>1539</v>
      </c>
      <c r="AP1236">
        <v>0</v>
      </c>
    </row>
    <row r="1237" spans="1:42" ht="16.8" x14ac:dyDescent="0.25">
      <c r="A1237" s="266">
        <v>123503</v>
      </c>
      <c r="B1237" s="266" t="s">
        <v>3308</v>
      </c>
      <c r="C1237" s="266" t="s">
        <v>178</v>
      </c>
      <c r="D1237" s="266" t="s">
        <v>571</v>
      </c>
      <c r="E1237" s="266"/>
      <c r="F1237" s="273"/>
      <c r="G1237" s="266"/>
      <c r="H1237" s="266"/>
      <c r="I1237" t="s">
        <v>474</v>
      </c>
      <c r="O1237"/>
      <c r="AI1237" t="s">
        <v>1544</v>
      </c>
      <c r="AO1237" t="s">
        <v>1539</v>
      </c>
      <c r="AP1237">
        <v>0</v>
      </c>
    </row>
    <row r="1238" spans="1:42" ht="16.8" x14ac:dyDescent="0.25">
      <c r="A1238" s="266">
        <v>123504</v>
      </c>
      <c r="B1238" s="266" t="s">
        <v>3309</v>
      </c>
      <c r="C1238" s="266" t="s">
        <v>3310</v>
      </c>
      <c r="D1238" s="266" t="s">
        <v>253</v>
      </c>
      <c r="E1238" s="266"/>
      <c r="F1238" s="273"/>
      <c r="G1238" s="266"/>
      <c r="H1238" s="266"/>
      <c r="I1238" t="s">
        <v>474</v>
      </c>
      <c r="O1238"/>
      <c r="AI1238" t="s">
        <v>1544</v>
      </c>
      <c r="AO1238" t="s">
        <v>1539</v>
      </c>
      <c r="AP1238">
        <v>0</v>
      </c>
    </row>
    <row r="1239" spans="1:42" ht="16.8" x14ac:dyDescent="0.25">
      <c r="A1239" s="266">
        <v>123512</v>
      </c>
      <c r="B1239" s="266" t="s">
        <v>3311</v>
      </c>
      <c r="C1239" s="266" t="s">
        <v>106</v>
      </c>
      <c r="D1239" s="266" t="s">
        <v>235</v>
      </c>
      <c r="E1239" s="266"/>
      <c r="F1239" s="273"/>
      <c r="G1239" s="266"/>
      <c r="H1239" s="266"/>
      <c r="I1239" t="s">
        <v>474</v>
      </c>
      <c r="O1239"/>
      <c r="AI1239" t="s">
        <v>1544</v>
      </c>
      <c r="AO1239" t="s">
        <v>1539</v>
      </c>
      <c r="AP1239">
        <v>0</v>
      </c>
    </row>
    <row r="1240" spans="1:42" x14ac:dyDescent="0.25">
      <c r="A1240">
        <v>123516</v>
      </c>
      <c r="B1240" t="s">
        <v>863</v>
      </c>
      <c r="C1240" t="s">
        <v>90</v>
      </c>
      <c r="D1240" t="s">
        <v>517</v>
      </c>
      <c r="I1240" t="s">
        <v>474</v>
      </c>
      <c r="O1240"/>
      <c r="AE1240" t="str">
        <f>IFERROR(VLOOKUP(#REF!,[1]Sheet2!#REF!,2,0),"")</f>
        <v/>
      </c>
      <c r="AG1240" t="s">
        <v>1545</v>
      </c>
      <c r="AI1240" t="s">
        <v>1545</v>
      </c>
      <c r="AL1240" t="str">
        <f>IFERROR(VLOOKUP(A1240,[1]Sheet2!A$2:C$3613,2,0),"")</f>
        <v>م</v>
      </c>
      <c r="AN1240" t="s">
        <v>1539</v>
      </c>
      <c r="AO1240" t="s">
        <v>1539</v>
      </c>
      <c r="AP1240">
        <v>0</v>
      </c>
    </row>
    <row r="1241" spans="1:42" ht="16.8" x14ac:dyDescent="0.25">
      <c r="A1241" s="266">
        <v>123517</v>
      </c>
      <c r="B1241" s="266" t="s">
        <v>3312</v>
      </c>
      <c r="C1241" s="266" t="s">
        <v>610</v>
      </c>
      <c r="D1241" s="266" t="s">
        <v>284</v>
      </c>
      <c r="E1241" s="266"/>
      <c r="F1241" s="273"/>
      <c r="G1241" s="266"/>
      <c r="H1241" s="266"/>
      <c r="I1241" t="s">
        <v>474</v>
      </c>
      <c r="O1241"/>
      <c r="AI1241" t="s">
        <v>1544</v>
      </c>
      <c r="AO1241" t="s">
        <v>1539</v>
      </c>
      <c r="AP1241">
        <v>0</v>
      </c>
    </row>
    <row r="1242" spans="1:42" ht="16.8" x14ac:dyDescent="0.25">
      <c r="A1242" s="266">
        <v>123518</v>
      </c>
      <c r="B1242" s="266" t="s">
        <v>3313</v>
      </c>
      <c r="C1242" s="266" t="s">
        <v>2320</v>
      </c>
      <c r="D1242" s="266" t="s">
        <v>841</v>
      </c>
      <c r="E1242" s="266"/>
      <c r="F1242" s="273"/>
      <c r="G1242" s="266"/>
      <c r="H1242" s="266"/>
      <c r="I1242" t="s">
        <v>474</v>
      </c>
      <c r="O1242"/>
      <c r="AI1242" t="s">
        <v>1544</v>
      </c>
      <c r="AO1242" t="s">
        <v>1539</v>
      </c>
      <c r="AP1242">
        <v>0</v>
      </c>
    </row>
    <row r="1243" spans="1:42" ht="16.8" x14ac:dyDescent="0.25">
      <c r="A1243" s="266">
        <v>123520</v>
      </c>
      <c r="B1243" s="266" t="s">
        <v>3314</v>
      </c>
      <c r="C1243" s="266" t="s">
        <v>574</v>
      </c>
      <c r="D1243" s="266" t="s">
        <v>793</v>
      </c>
      <c r="E1243" s="266"/>
      <c r="F1243" s="273"/>
      <c r="G1243" s="266"/>
      <c r="H1243" s="266"/>
      <c r="I1243" t="s">
        <v>474</v>
      </c>
      <c r="O1243"/>
      <c r="AI1243" t="s">
        <v>1544</v>
      </c>
      <c r="AO1243" t="s">
        <v>1539</v>
      </c>
      <c r="AP1243">
        <v>0</v>
      </c>
    </row>
    <row r="1244" spans="1:42" ht="16.8" x14ac:dyDescent="0.25">
      <c r="A1244" s="266">
        <v>123521</v>
      </c>
      <c r="B1244" s="266" t="s">
        <v>3315</v>
      </c>
      <c r="C1244" s="266" t="s">
        <v>97</v>
      </c>
      <c r="D1244" s="266" t="s">
        <v>1100</v>
      </c>
      <c r="E1244" s="266"/>
      <c r="F1244" s="273"/>
      <c r="G1244" s="266"/>
      <c r="H1244" s="266"/>
      <c r="I1244" t="s">
        <v>474</v>
      </c>
      <c r="O1244"/>
      <c r="AI1244" t="s">
        <v>1544</v>
      </c>
      <c r="AO1244" t="s">
        <v>1539</v>
      </c>
      <c r="AP1244">
        <v>0</v>
      </c>
    </row>
    <row r="1245" spans="1:42" ht="16.8" x14ac:dyDescent="0.25">
      <c r="A1245" s="266">
        <v>123527</v>
      </c>
      <c r="B1245" s="266" t="s">
        <v>3316</v>
      </c>
      <c r="C1245" s="266" t="s">
        <v>66</v>
      </c>
      <c r="D1245" s="266" t="s">
        <v>628</v>
      </c>
      <c r="E1245" s="266"/>
      <c r="F1245" s="273"/>
      <c r="G1245" s="266"/>
      <c r="H1245" s="266"/>
      <c r="I1245" t="s">
        <v>474</v>
      </c>
      <c r="O1245"/>
      <c r="AI1245" t="s">
        <v>1544</v>
      </c>
      <c r="AO1245" t="s">
        <v>1539</v>
      </c>
      <c r="AP1245">
        <v>0</v>
      </c>
    </row>
    <row r="1246" spans="1:42" ht="16.8" x14ac:dyDescent="0.25">
      <c r="A1246" s="266">
        <v>123530</v>
      </c>
      <c r="B1246" s="266" t="s">
        <v>3317</v>
      </c>
      <c r="C1246" s="266" t="s">
        <v>117</v>
      </c>
      <c r="D1246" s="266" t="s">
        <v>222</v>
      </c>
      <c r="E1246" s="266"/>
      <c r="F1246" s="273"/>
      <c r="G1246" s="266"/>
      <c r="H1246" s="266"/>
      <c r="I1246" t="s">
        <v>474</v>
      </c>
      <c r="O1246"/>
      <c r="AI1246" t="s">
        <v>1544</v>
      </c>
      <c r="AO1246" t="s">
        <v>1539</v>
      </c>
      <c r="AP1246">
        <v>0</v>
      </c>
    </row>
    <row r="1247" spans="1:42" x14ac:dyDescent="0.25">
      <c r="A1247">
        <v>123531</v>
      </c>
      <c r="B1247" t="s">
        <v>1099</v>
      </c>
      <c r="C1247" t="s">
        <v>180</v>
      </c>
      <c r="D1247" t="s">
        <v>725</v>
      </c>
      <c r="I1247" t="s">
        <v>474</v>
      </c>
      <c r="O1247"/>
      <c r="AI1247" t="s">
        <v>3650</v>
      </c>
      <c r="AO1247" t="s">
        <v>1539</v>
      </c>
      <c r="AP1247">
        <v>0</v>
      </c>
    </row>
    <row r="1248" spans="1:42" ht="16.8" x14ac:dyDescent="0.25">
      <c r="A1248" s="266">
        <v>123532</v>
      </c>
      <c r="B1248" s="266" t="s">
        <v>3318</v>
      </c>
      <c r="C1248" s="266" t="s">
        <v>578</v>
      </c>
      <c r="D1248" s="266" t="s">
        <v>515</v>
      </c>
      <c r="E1248" s="266"/>
      <c r="F1248" s="273"/>
      <c r="G1248" s="266"/>
      <c r="H1248" s="266"/>
      <c r="I1248" t="s">
        <v>474</v>
      </c>
      <c r="O1248"/>
      <c r="AI1248" t="s">
        <v>1544</v>
      </c>
      <c r="AO1248" t="s">
        <v>1539</v>
      </c>
      <c r="AP1248">
        <v>0</v>
      </c>
    </row>
    <row r="1249" spans="1:42" ht="16.8" x14ac:dyDescent="0.25">
      <c r="A1249" s="266">
        <v>123537</v>
      </c>
      <c r="B1249" s="266" t="s">
        <v>3319</v>
      </c>
      <c r="C1249" s="266" t="s">
        <v>825</v>
      </c>
      <c r="D1249" s="266" t="s">
        <v>2311</v>
      </c>
      <c r="E1249" s="266"/>
      <c r="F1249" s="273"/>
      <c r="G1249" s="266"/>
      <c r="H1249" s="266"/>
      <c r="I1249" t="s">
        <v>474</v>
      </c>
      <c r="O1249"/>
      <c r="AI1249" t="s">
        <v>1544</v>
      </c>
      <c r="AO1249" t="s">
        <v>1539</v>
      </c>
      <c r="AP1249">
        <v>0</v>
      </c>
    </row>
    <row r="1250" spans="1:42" ht="16.8" x14ac:dyDescent="0.25">
      <c r="A1250" s="266">
        <v>123538</v>
      </c>
      <c r="B1250" s="266" t="s">
        <v>3320</v>
      </c>
      <c r="C1250" s="266" t="s">
        <v>456</v>
      </c>
      <c r="D1250" s="266" t="s">
        <v>515</v>
      </c>
      <c r="E1250" s="266"/>
      <c r="F1250" s="273"/>
      <c r="G1250" s="266"/>
      <c r="H1250" s="266"/>
      <c r="I1250" t="s">
        <v>474</v>
      </c>
      <c r="O1250"/>
      <c r="AI1250" t="s">
        <v>1544</v>
      </c>
      <c r="AO1250" t="s">
        <v>1539</v>
      </c>
      <c r="AP1250">
        <v>0</v>
      </c>
    </row>
    <row r="1251" spans="1:42" x14ac:dyDescent="0.25">
      <c r="A1251">
        <v>123540</v>
      </c>
      <c r="B1251" t="s">
        <v>1097</v>
      </c>
      <c r="C1251" t="s">
        <v>140</v>
      </c>
      <c r="D1251" t="s">
        <v>1098</v>
      </c>
      <c r="I1251" t="s">
        <v>474</v>
      </c>
      <c r="O1251"/>
      <c r="AG1251" t="s">
        <v>1777</v>
      </c>
      <c r="AI1251" t="s">
        <v>1777</v>
      </c>
      <c r="AO1251" t="s">
        <v>1539</v>
      </c>
      <c r="AP1251">
        <v>0</v>
      </c>
    </row>
    <row r="1252" spans="1:42" ht="16.8" x14ac:dyDescent="0.25">
      <c r="A1252" s="266">
        <v>123542</v>
      </c>
      <c r="B1252" s="266" t="s">
        <v>3321</v>
      </c>
      <c r="C1252" s="266" t="s">
        <v>118</v>
      </c>
      <c r="D1252" s="266" t="s">
        <v>631</v>
      </c>
      <c r="E1252" s="266"/>
      <c r="F1252" s="273"/>
      <c r="G1252" s="266"/>
      <c r="H1252" s="266"/>
      <c r="I1252" t="s">
        <v>474</v>
      </c>
      <c r="O1252"/>
      <c r="AI1252" t="s">
        <v>1544</v>
      </c>
      <c r="AO1252" t="s">
        <v>1539</v>
      </c>
      <c r="AP1252">
        <v>0</v>
      </c>
    </row>
    <row r="1253" spans="1:42" ht="16.8" x14ac:dyDescent="0.25">
      <c r="A1253" s="266">
        <v>123543</v>
      </c>
      <c r="B1253" s="266" t="s">
        <v>3322</v>
      </c>
      <c r="C1253" s="266" t="s">
        <v>175</v>
      </c>
      <c r="D1253" s="266" t="s">
        <v>247</v>
      </c>
      <c r="E1253" s="266"/>
      <c r="F1253" s="273"/>
      <c r="G1253" s="266"/>
      <c r="H1253" s="266"/>
      <c r="I1253" t="s">
        <v>474</v>
      </c>
      <c r="O1253"/>
      <c r="AI1253" t="s">
        <v>1544</v>
      </c>
      <c r="AO1253" t="s">
        <v>1539</v>
      </c>
      <c r="AP1253">
        <v>0</v>
      </c>
    </row>
    <row r="1254" spans="1:42" ht="16.8" x14ac:dyDescent="0.25">
      <c r="A1254" s="266">
        <v>123545</v>
      </c>
      <c r="B1254" s="266" t="s">
        <v>3323</v>
      </c>
      <c r="C1254" s="266" t="s">
        <v>561</v>
      </c>
      <c r="D1254" s="266" t="s">
        <v>512</v>
      </c>
      <c r="E1254" s="266"/>
      <c r="F1254" s="273"/>
      <c r="G1254" s="266"/>
      <c r="H1254" s="266"/>
      <c r="I1254" t="s">
        <v>474</v>
      </c>
      <c r="O1254"/>
      <c r="AI1254" t="s">
        <v>1544</v>
      </c>
      <c r="AO1254" t="s">
        <v>1539</v>
      </c>
      <c r="AP1254">
        <v>0</v>
      </c>
    </row>
    <row r="1255" spans="1:42" ht="16.8" x14ac:dyDescent="0.25">
      <c r="A1255" s="266">
        <v>123548</v>
      </c>
      <c r="B1255" s="266" t="s">
        <v>3324</v>
      </c>
      <c r="C1255" s="266" t="s">
        <v>891</v>
      </c>
      <c r="D1255" s="266" t="s">
        <v>265</v>
      </c>
      <c r="E1255" s="266"/>
      <c r="F1255" s="273"/>
      <c r="G1255" s="266"/>
      <c r="H1255" s="266"/>
      <c r="I1255" t="s">
        <v>474</v>
      </c>
      <c r="O1255"/>
      <c r="AI1255" t="s">
        <v>1544</v>
      </c>
      <c r="AO1255" t="s">
        <v>1539</v>
      </c>
      <c r="AP1255">
        <v>0</v>
      </c>
    </row>
    <row r="1256" spans="1:42" ht="16.8" x14ac:dyDescent="0.25">
      <c r="A1256" s="266">
        <v>123549</v>
      </c>
      <c r="B1256" s="266" t="s">
        <v>3325</v>
      </c>
      <c r="C1256" s="266" t="s">
        <v>70</v>
      </c>
      <c r="D1256" s="266" t="s">
        <v>433</v>
      </c>
      <c r="E1256" s="266"/>
      <c r="F1256" s="273"/>
      <c r="G1256" s="266"/>
      <c r="H1256" s="266"/>
      <c r="I1256" t="s">
        <v>474</v>
      </c>
      <c r="O1256"/>
      <c r="AI1256" t="s">
        <v>1544</v>
      </c>
      <c r="AO1256" t="s">
        <v>1539</v>
      </c>
      <c r="AP1256">
        <v>0</v>
      </c>
    </row>
    <row r="1257" spans="1:42" ht="16.8" x14ac:dyDescent="0.25">
      <c r="A1257" s="266">
        <v>123552</v>
      </c>
      <c r="B1257" s="266" t="s">
        <v>3326</v>
      </c>
      <c r="C1257" s="266" t="s">
        <v>3327</v>
      </c>
      <c r="D1257" s="266" t="s">
        <v>287</v>
      </c>
      <c r="E1257" s="266"/>
      <c r="F1257" s="273"/>
      <c r="G1257" s="266"/>
      <c r="H1257" s="266"/>
      <c r="I1257" t="s">
        <v>474</v>
      </c>
      <c r="O1257"/>
      <c r="AI1257" t="s">
        <v>1544</v>
      </c>
      <c r="AO1257" t="s">
        <v>1539</v>
      </c>
      <c r="AP1257">
        <v>0</v>
      </c>
    </row>
    <row r="1258" spans="1:42" ht="16.8" x14ac:dyDescent="0.25">
      <c r="A1258" s="266">
        <v>123557</v>
      </c>
      <c r="B1258" s="266" t="s">
        <v>3328</v>
      </c>
      <c r="C1258" s="266" t="s">
        <v>784</v>
      </c>
      <c r="D1258" s="266" t="s">
        <v>321</v>
      </c>
      <c r="E1258" s="266"/>
      <c r="F1258" s="273"/>
      <c r="G1258" s="266"/>
      <c r="H1258" s="266"/>
      <c r="I1258" t="s">
        <v>474</v>
      </c>
      <c r="O1258"/>
      <c r="AI1258" t="s">
        <v>1544</v>
      </c>
      <c r="AO1258" t="s">
        <v>1539</v>
      </c>
      <c r="AP1258">
        <v>0</v>
      </c>
    </row>
    <row r="1259" spans="1:42" ht="16.8" x14ac:dyDescent="0.25">
      <c r="A1259" s="266">
        <v>123559</v>
      </c>
      <c r="B1259" s="266" t="s">
        <v>3329</v>
      </c>
      <c r="C1259" s="266" t="s">
        <v>150</v>
      </c>
      <c r="D1259" s="266" t="s">
        <v>280</v>
      </c>
      <c r="E1259" s="266"/>
      <c r="F1259" s="273"/>
      <c r="G1259" s="266"/>
      <c r="H1259" s="266"/>
      <c r="I1259" t="s">
        <v>474</v>
      </c>
      <c r="O1259"/>
      <c r="AI1259" t="s">
        <v>1544</v>
      </c>
      <c r="AO1259" t="s">
        <v>1539</v>
      </c>
      <c r="AP1259">
        <v>0</v>
      </c>
    </row>
    <row r="1260" spans="1:42" ht="16.8" x14ac:dyDescent="0.25">
      <c r="A1260" s="266">
        <v>123564</v>
      </c>
      <c r="B1260" s="266" t="s">
        <v>3330</v>
      </c>
      <c r="C1260" s="266" t="s">
        <v>62</v>
      </c>
      <c r="D1260" s="266" t="s">
        <v>219</v>
      </c>
      <c r="E1260" s="266"/>
      <c r="F1260" s="273"/>
      <c r="G1260" s="266"/>
      <c r="H1260" s="266"/>
      <c r="I1260" t="s">
        <v>474</v>
      </c>
      <c r="O1260"/>
      <c r="AI1260" t="s">
        <v>1544</v>
      </c>
      <c r="AO1260" t="s">
        <v>1539</v>
      </c>
      <c r="AP1260">
        <v>0</v>
      </c>
    </row>
    <row r="1261" spans="1:42" ht="16.8" x14ac:dyDescent="0.25">
      <c r="A1261" s="266">
        <v>123569</v>
      </c>
      <c r="B1261" s="266" t="s">
        <v>3331</v>
      </c>
      <c r="C1261" s="266" t="s">
        <v>71</v>
      </c>
      <c r="D1261" s="266" t="s">
        <v>231</v>
      </c>
      <c r="E1261" s="266"/>
      <c r="F1261" s="273"/>
      <c r="G1261" s="266"/>
      <c r="H1261" s="266"/>
      <c r="I1261" t="s">
        <v>474</v>
      </c>
      <c r="O1261"/>
      <c r="AI1261" t="s">
        <v>1544</v>
      </c>
      <c r="AO1261" t="s">
        <v>1539</v>
      </c>
      <c r="AP1261">
        <v>0</v>
      </c>
    </row>
    <row r="1262" spans="1:42" ht="16.8" x14ac:dyDescent="0.25">
      <c r="A1262" s="266">
        <v>123570</v>
      </c>
      <c r="B1262" s="266" t="s">
        <v>3332</v>
      </c>
      <c r="C1262" s="266" t="s">
        <v>1850</v>
      </c>
      <c r="D1262" s="266" t="s">
        <v>450</v>
      </c>
      <c r="E1262" s="266"/>
      <c r="F1262" s="273"/>
      <c r="G1262" s="266"/>
      <c r="H1262" s="266"/>
      <c r="I1262" t="s">
        <v>474</v>
      </c>
      <c r="O1262"/>
      <c r="AI1262" t="s">
        <v>1544</v>
      </c>
      <c r="AO1262" t="s">
        <v>1539</v>
      </c>
      <c r="AP1262">
        <v>0</v>
      </c>
    </row>
    <row r="1263" spans="1:42" ht="16.8" x14ac:dyDescent="0.25">
      <c r="A1263" s="266">
        <v>123571</v>
      </c>
      <c r="B1263" s="266" t="s">
        <v>3333</v>
      </c>
      <c r="C1263" s="266" t="s">
        <v>759</v>
      </c>
      <c r="D1263" s="266" t="s">
        <v>299</v>
      </c>
      <c r="E1263" s="266"/>
      <c r="F1263" s="273"/>
      <c r="G1263" s="266"/>
      <c r="H1263" s="266"/>
      <c r="I1263" t="s">
        <v>474</v>
      </c>
      <c r="O1263"/>
      <c r="AI1263" t="s">
        <v>1544</v>
      </c>
      <c r="AO1263" t="s">
        <v>1539</v>
      </c>
      <c r="AP1263">
        <v>0</v>
      </c>
    </row>
    <row r="1264" spans="1:42" x14ac:dyDescent="0.25">
      <c r="A1264">
        <v>123574</v>
      </c>
      <c r="B1264" t="s">
        <v>1095</v>
      </c>
      <c r="C1264" t="s">
        <v>188</v>
      </c>
      <c r="D1264" t="s">
        <v>1096</v>
      </c>
      <c r="I1264" t="s">
        <v>474</v>
      </c>
      <c r="O1264"/>
      <c r="AE1264" t="str">
        <f>IFERROR(VLOOKUP(#REF!,[1]Sheet2!#REF!,2,0),"")</f>
        <v/>
      </c>
      <c r="AG1264" t="s">
        <v>1545</v>
      </c>
      <c r="AI1264" t="s">
        <v>1545</v>
      </c>
      <c r="AL1264" t="str">
        <f>IFERROR(VLOOKUP(A1264,[1]Sheet2!A$2:C$3613,2,0),"")</f>
        <v>م</v>
      </c>
      <c r="AN1264" t="s">
        <v>1539</v>
      </c>
      <c r="AO1264" t="s">
        <v>1539</v>
      </c>
      <c r="AP1264">
        <v>0</v>
      </c>
    </row>
    <row r="1265" spans="1:42" x14ac:dyDescent="0.25">
      <c r="A1265">
        <v>123580</v>
      </c>
      <c r="B1265" t="s">
        <v>1094</v>
      </c>
      <c r="C1265" t="s">
        <v>70</v>
      </c>
      <c r="D1265" t="s">
        <v>557</v>
      </c>
      <c r="I1265" t="s">
        <v>474</v>
      </c>
      <c r="O1265"/>
      <c r="AG1265" t="s">
        <v>1777</v>
      </c>
      <c r="AI1265" t="s">
        <v>1777</v>
      </c>
      <c r="AN1265" t="s">
        <v>1539</v>
      </c>
      <c r="AO1265" t="s">
        <v>1539</v>
      </c>
      <c r="AP1265">
        <v>0</v>
      </c>
    </row>
    <row r="1266" spans="1:42" ht="16.8" x14ac:dyDescent="0.25">
      <c r="A1266" s="266">
        <v>123581</v>
      </c>
      <c r="B1266" s="266" t="s">
        <v>3334</v>
      </c>
      <c r="C1266" s="266" t="s">
        <v>188</v>
      </c>
      <c r="D1266" s="266" t="s">
        <v>723</v>
      </c>
      <c r="E1266" s="266"/>
      <c r="F1266" s="273"/>
      <c r="G1266" s="266"/>
      <c r="H1266" s="266"/>
      <c r="I1266" t="s">
        <v>474</v>
      </c>
      <c r="O1266"/>
      <c r="AI1266" t="s">
        <v>1544</v>
      </c>
      <c r="AO1266" t="s">
        <v>1539</v>
      </c>
      <c r="AP1266">
        <v>0</v>
      </c>
    </row>
    <row r="1267" spans="1:42" ht="16.8" x14ac:dyDescent="0.25">
      <c r="A1267" s="266">
        <v>123585</v>
      </c>
      <c r="B1267" s="266" t="s">
        <v>3335</v>
      </c>
      <c r="C1267" s="266" t="s">
        <v>70</v>
      </c>
      <c r="D1267" s="266" t="s">
        <v>229</v>
      </c>
      <c r="E1267" s="266"/>
      <c r="F1267" s="273"/>
      <c r="G1267" s="266"/>
      <c r="H1267" s="266"/>
      <c r="I1267" t="s">
        <v>474</v>
      </c>
      <c r="O1267"/>
      <c r="AI1267" t="s">
        <v>1544</v>
      </c>
      <c r="AO1267" t="s">
        <v>1539</v>
      </c>
      <c r="AP1267">
        <v>0</v>
      </c>
    </row>
    <row r="1268" spans="1:42" ht="16.8" x14ac:dyDescent="0.25">
      <c r="A1268" s="266">
        <v>123589</v>
      </c>
      <c r="B1268" s="266" t="s">
        <v>3336</v>
      </c>
      <c r="C1268" s="266" t="s">
        <v>128</v>
      </c>
      <c r="D1268" s="266" t="s">
        <v>522</v>
      </c>
      <c r="E1268" s="266"/>
      <c r="F1268" s="273"/>
      <c r="G1268" s="266"/>
      <c r="H1268" s="266"/>
      <c r="I1268" t="s">
        <v>474</v>
      </c>
      <c r="O1268"/>
      <c r="AI1268" t="s">
        <v>1544</v>
      </c>
      <c r="AO1268" t="s">
        <v>1539</v>
      </c>
      <c r="AP1268">
        <v>0</v>
      </c>
    </row>
    <row r="1269" spans="1:42" ht="16.8" x14ac:dyDescent="0.25">
      <c r="A1269" s="266">
        <v>123590</v>
      </c>
      <c r="B1269" s="266" t="s">
        <v>3337</v>
      </c>
      <c r="C1269" s="266" t="s">
        <v>125</v>
      </c>
      <c r="D1269" s="266" t="s">
        <v>233</v>
      </c>
      <c r="E1269" s="266"/>
      <c r="F1269" s="273"/>
      <c r="G1269" s="266"/>
      <c r="H1269" s="266"/>
      <c r="I1269" t="s">
        <v>474</v>
      </c>
      <c r="O1269"/>
      <c r="AI1269" t="s">
        <v>1544</v>
      </c>
      <c r="AO1269" t="s">
        <v>1539</v>
      </c>
      <c r="AP1269">
        <v>0</v>
      </c>
    </row>
    <row r="1270" spans="1:42" ht="16.8" x14ac:dyDescent="0.25">
      <c r="A1270" s="266">
        <v>123592</v>
      </c>
      <c r="B1270" s="266" t="s">
        <v>3338</v>
      </c>
      <c r="C1270" s="266" t="s">
        <v>151</v>
      </c>
      <c r="D1270" s="266" t="s">
        <v>3339</v>
      </c>
      <c r="E1270" s="266"/>
      <c r="F1270" s="273"/>
      <c r="G1270" s="266"/>
      <c r="H1270" s="266"/>
      <c r="I1270" t="s">
        <v>474</v>
      </c>
      <c r="O1270"/>
      <c r="AI1270" t="s">
        <v>1544</v>
      </c>
      <c r="AO1270" t="s">
        <v>1539</v>
      </c>
      <c r="AP1270">
        <v>0</v>
      </c>
    </row>
    <row r="1271" spans="1:42" ht="16.8" x14ac:dyDescent="0.25">
      <c r="A1271" s="266">
        <v>123594</v>
      </c>
      <c r="B1271" s="266" t="s">
        <v>3340</v>
      </c>
      <c r="C1271" s="266" t="s">
        <v>127</v>
      </c>
      <c r="D1271" s="266" t="s">
        <v>764</v>
      </c>
      <c r="E1271" s="266"/>
      <c r="F1271" s="273"/>
      <c r="G1271" s="266"/>
      <c r="H1271" s="266"/>
      <c r="I1271" t="s">
        <v>474</v>
      </c>
      <c r="O1271"/>
      <c r="AI1271" t="s">
        <v>1544</v>
      </c>
      <c r="AO1271" t="s">
        <v>1539</v>
      </c>
      <c r="AP1271">
        <v>0</v>
      </c>
    </row>
    <row r="1272" spans="1:42" x14ac:dyDescent="0.25">
      <c r="A1272">
        <v>123595</v>
      </c>
      <c r="B1272" t="s">
        <v>1093</v>
      </c>
      <c r="C1272" t="s">
        <v>580</v>
      </c>
      <c r="D1272" t="s">
        <v>719</v>
      </c>
      <c r="I1272" t="s">
        <v>474</v>
      </c>
      <c r="O1272"/>
      <c r="AG1272" t="s">
        <v>1777</v>
      </c>
      <c r="AI1272" t="s">
        <v>1777</v>
      </c>
      <c r="AO1272" t="s">
        <v>1539</v>
      </c>
      <c r="AP1272">
        <v>0</v>
      </c>
    </row>
    <row r="1273" spans="1:42" ht="16.8" x14ac:dyDescent="0.25">
      <c r="A1273" s="266">
        <v>123596</v>
      </c>
      <c r="B1273" s="266" t="s">
        <v>3341</v>
      </c>
      <c r="C1273" s="266" t="s">
        <v>66</v>
      </c>
      <c r="D1273" s="266" t="s">
        <v>280</v>
      </c>
      <c r="E1273" s="266"/>
      <c r="F1273" s="273"/>
      <c r="G1273" s="266"/>
      <c r="H1273" s="266"/>
      <c r="I1273" t="s">
        <v>474</v>
      </c>
      <c r="O1273"/>
      <c r="AI1273" t="s">
        <v>1544</v>
      </c>
      <c r="AO1273" t="s">
        <v>1539</v>
      </c>
      <c r="AP1273">
        <v>0</v>
      </c>
    </row>
    <row r="1274" spans="1:42" ht="16.8" x14ac:dyDescent="0.25">
      <c r="A1274" s="266">
        <v>123599</v>
      </c>
      <c r="B1274" s="266" t="s">
        <v>3342</v>
      </c>
      <c r="C1274" s="266" t="s">
        <v>749</v>
      </c>
      <c r="D1274" s="266" t="s">
        <v>3343</v>
      </c>
      <c r="E1274" s="266"/>
      <c r="F1274" s="273"/>
      <c r="G1274" s="266"/>
      <c r="H1274" s="266"/>
      <c r="I1274" t="s">
        <v>474</v>
      </c>
      <c r="O1274"/>
      <c r="AI1274" t="s">
        <v>1544</v>
      </c>
      <c r="AO1274" t="s">
        <v>1539</v>
      </c>
      <c r="AP1274">
        <v>0</v>
      </c>
    </row>
    <row r="1275" spans="1:42" ht="16.8" x14ac:dyDescent="0.25">
      <c r="A1275" s="266">
        <v>123601</v>
      </c>
      <c r="B1275" s="266" t="s">
        <v>3344</v>
      </c>
      <c r="C1275" s="266" t="s">
        <v>83</v>
      </c>
      <c r="D1275" s="266" t="s">
        <v>314</v>
      </c>
      <c r="E1275" s="266"/>
      <c r="F1275" s="273"/>
      <c r="G1275" s="266"/>
      <c r="H1275" s="266"/>
      <c r="I1275" t="s">
        <v>474</v>
      </c>
      <c r="O1275"/>
      <c r="AI1275" t="s">
        <v>1544</v>
      </c>
      <c r="AO1275" t="s">
        <v>1539</v>
      </c>
      <c r="AP1275">
        <v>0</v>
      </c>
    </row>
    <row r="1276" spans="1:42" ht="16.8" x14ac:dyDescent="0.25">
      <c r="A1276" s="266">
        <v>123603</v>
      </c>
      <c r="B1276" s="266" t="s">
        <v>3345</v>
      </c>
      <c r="C1276" s="266" t="s">
        <v>187</v>
      </c>
      <c r="D1276" s="266" t="s">
        <v>323</v>
      </c>
      <c r="E1276" s="266"/>
      <c r="F1276" s="273"/>
      <c r="G1276" s="266"/>
      <c r="H1276" s="266"/>
      <c r="I1276" t="s">
        <v>474</v>
      </c>
      <c r="O1276"/>
      <c r="AI1276" t="s">
        <v>1544</v>
      </c>
      <c r="AO1276" t="s">
        <v>1539</v>
      </c>
      <c r="AP1276">
        <v>0</v>
      </c>
    </row>
    <row r="1277" spans="1:42" ht="16.8" x14ac:dyDescent="0.25">
      <c r="A1277" s="266">
        <v>123605</v>
      </c>
      <c r="B1277" s="266" t="s">
        <v>3346</v>
      </c>
      <c r="C1277" s="266" t="s">
        <v>63</v>
      </c>
      <c r="D1277" s="266" t="s">
        <v>3347</v>
      </c>
      <c r="E1277" s="266"/>
      <c r="F1277" s="273"/>
      <c r="G1277" s="266"/>
      <c r="H1277" s="266"/>
      <c r="I1277" t="s">
        <v>474</v>
      </c>
      <c r="O1277"/>
      <c r="AI1277" t="s">
        <v>1544</v>
      </c>
      <c r="AO1277" t="s">
        <v>1539</v>
      </c>
      <c r="AP1277">
        <v>0</v>
      </c>
    </row>
    <row r="1278" spans="1:42" ht="16.8" x14ac:dyDescent="0.25">
      <c r="A1278" s="266">
        <v>123607</v>
      </c>
      <c r="B1278" s="266" t="s">
        <v>3348</v>
      </c>
      <c r="C1278" s="266" t="s">
        <v>76</v>
      </c>
      <c r="D1278" s="266" t="s">
        <v>260</v>
      </c>
      <c r="E1278" s="266"/>
      <c r="F1278" s="273"/>
      <c r="G1278" s="266"/>
      <c r="H1278" s="266"/>
      <c r="I1278" t="s">
        <v>474</v>
      </c>
      <c r="O1278"/>
      <c r="AI1278" t="s">
        <v>1544</v>
      </c>
      <c r="AO1278" t="s">
        <v>1539</v>
      </c>
      <c r="AP1278">
        <v>0</v>
      </c>
    </row>
    <row r="1279" spans="1:42" ht="16.8" x14ac:dyDescent="0.25">
      <c r="A1279" s="266">
        <v>123609</v>
      </c>
      <c r="B1279" s="266" t="s">
        <v>3349</v>
      </c>
      <c r="C1279" s="266" t="s">
        <v>756</v>
      </c>
      <c r="D1279" s="266" t="s">
        <v>3350</v>
      </c>
      <c r="E1279" s="266"/>
      <c r="F1279" s="273"/>
      <c r="G1279" s="266"/>
      <c r="H1279" s="266"/>
      <c r="I1279" t="s">
        <v>474</v>
      </c>
      <c r="O1279"/>
      <c r="AI1279" t="s">
        <v>1544</v>
      </c>
      <c r="AO1279" t="s">
        <v>1539</v>
      </c>
      <c r="AP1279">
        <v>0</v>
      </c>
    </row>
    <row r="1280" spans="1:42" ht="16.8" x14ac:dyDescent="0.25">
      <c r="A1280" s="266">
        <v>123610</v>
      </c>
      <c r="B1280" s="266" t="s">
        <v>3351</v>
      </c>
      <c r="C1280" s="266" t="s">
        <v>89</v>
      </c>
      <c r="D1280" s="266" t="s">
        <v>449</v>
      </c>
      <c r="E1280" s="266"/>
      <c r="F1280" s="273"/>
      <c r="G1280" s="266"/>
      <c r="H1280" s="266"/>
      <c r="I1280" t="s">
        <v>474</v>
      </c>
      <c r="O1280"/>
      <c r="AI1280" t="s">
        <v>1544</v>
      </c>
      <c r="AO1280" t="s">
        <v>1539</v>
      </c>
      <c r="AP1280">
        <v>0</v>
      </c>
    </row>
    <row r="1281" spans="1:42" ht="16.8" x14ac:dyDescent="0.25">
      <c r="A1281" s="266">
        <v>123613</v>
      </c>
      <c r="B1281" s="266" t="s">
        <v>3352</v>
      </c>
      <c r="C1281" s="266" t="s">
        <v>66</v>
      </c>
      <c r="D1281" s="266" t="s">
        <v>289</v>
      </c>
      <c r="E1281" s="266"/>
      <c r="F1281" s="273"/>
      <c r="G1281" s="266"/>
      <c r="H1281" s="266"/>
      <c r="I1281" t="s">
        <v>474</v>
      </c>
      <c r="O1281"/>
      <c r="AI1281" t="s">
        <v>1544</v>
      </c>
      <c r="AO1281" t="s">
        <v>1539</v>
      </c>
      <c r="AP1281">
        <v>0</v>
      </c>
    </row>
    <row r="1282" spans="1:42" x14ac:dyDescent="0.25">
      <c r="A1282">
        <v>123614</v>
      </c>
      <c r="B1282" t="s">
        <v>1091</v>
      </c>
      <c r="C1282" t="s">
        <v>1092</v>
      </c>
      <c r="D1282" t="s">
        <v>738</v>
      </c>
      <c r="I1282" t="s">
        <v>474</v>
      </c>
      <c r="O1282"/>
      <c r="AG1282" t="s">
        <v>1545</v>
      </c>
      <c r="AI1282" t="s">
        <v>1545</v>
      </c>
      <c r="AO1282" t="s">
        <v>1539</v>
      </c>
      <c r="AP1282">
        <v>0</v>
      </c>
    </row>
    <row r="1283" spans="1:42" ht="16.8" x14ac:dyDescent="0.25">
      <c r="A1283" s="266">
        <v>123615</v>
      </c>
      <c r="B1283" s="266" t="s">
        <v>3353</v>
      </c>
      <c r="C1283" s="266" t="s">
        <v>84</v>
      </c>
      <c r="D1283" s="266" t="s">
        <v>502</v>
      </c>
      <c r="E1283" s="266"/>
      <c r="F1283" s="273"/>
      <c r="G1283" s="266"/>
      <c r="H1283" s="266"/>
      <c r="I1283" t="s">
        <v>474</v>
      </c>
      <c r="O1283"/>
      <c r="AI1283" t="s">
        <v>1544</v>
      </c>
      <c r="AO1283" t="s">
        <v>1539</v>
      </c>
      <c r="AP1283">
        <v>0</v>
      </c>
    </row>
    <row r="1284" spans="1:42" ht="16.8" x14ac:dyDescent="0.25">
      <c r="A1284" s="266">
        <v>123625</v>
      </c>
      <c r="B1284" s="266" t="s">
        <v>3354</v>
      </c>
      <c r="C1284" s="266" t="s">
        <v>185</v>
      </c>
      <c r="D1284" s="266" t="s">
        <v>341</v>
      </c>
      <c r="E1284" s="266"/>
      <c r="F1284" s="273"/>
      <c r="G1284" s="266"/>
      <c r="H1284" s="266"/>
      <c r="I1284" t="s">
        <v>474</v>
      </c>
      <c r="O1284"/>
      <c r="AI1284" t="s">
        <v>1544</v>
      </c>
      <c r="AO1284" t="s">
        <v>1539</v>
      </c>
      <c r="AP1284">
        <v>0</v>
      </c>
    </row>
    <row r="1285" spans="1:42" ht="16.8" x14ac:dyDescent="0.25">
      <c r="A1285" s="266">
        <v>123628</v>
      </c>
      <c r="B1285" s="266" t="s">
        <v>3355</v>
      </c>
      <c r="C1285" s="266" t="s">
        <v>154</v>
      </c>
      <c r="D1285" s="266" t="s">
        <v>243</v>
      </c>
      <c r="E1285" s="266"/>
      <c r="F1285" s="273"/>
      <c r="G1285" s="266"/>
      <c r="H1285" s="266"/>
      <c r="I1285" t="s">
        <v>474</v>
      </c>
      <c r="O1285"/>
      <c r="AI1285" t="s">
        <v>1544</v>
      </c>
      <c r="AO1285" t="s">
        <v>1539</v>
      </c>
      <c r="AP1285">
        <v>0</v>
      </c>
    </row>
    <row r="1286" spans="1:42" ht="16.8" x14ac:dyDescent="0.25">
      <c r="A1286" s="266">
        <v>123629</v>
      </c>
      <c r="B1286" s="266" t="s">
        <v>3356</v>
      </c>
      <c r="C1286" s="266" t="s">
        <v>456</v>
      </c>
      <c r="D1286" s="266" t="s">
        <v>748</v>
      </c>
      <c r="E1286" s="266"/>
      <c r="F1286" s="273"/>
      <c r="G1286" s="266"/>
      <c r="H1286" s="266"/>
      <c r="I1286" t="s">
        <v>474</v>
      </c>
      <c r="O1286"/>
      <c r="AI1286" t="s">
        <v>1544</v>
      </c>
      <c r="AO1286" t="s">
        <v>1539</v>
      </c>
      <c r="AP1286">
        <v>0</v>
      </c>
    </row>
    <row r="1287" spans="1:42" ht="16.8" x14ac:dyDescent="0.25">
      <c r="A1287" s="266">
        <v>123632</v>
      </c>
      <c r="B1287" s="266" t="s">
        <v>3357</v>
      </c>
      <c r="C1287" s="266" t="s">
        <v>137</v>
      </c>
      <c r="D1287" s="266" t="s">
        <v>274</v>
      </c>
      <c r="E1287" s="266"/>
      <c r="F1287" s="273"/>
      <c r="G1287" s="266"/>
      <c r="H1287" s="266"/>
      <c r="I1287" t="s">
        <v>474</v>
      </c>
      <c r="O1287"/>
      <c r="AI1287" t="s">
        <v>1544</v>
      </c>
      <c r="AO1287" t="s">
        <v>1539</v>
      </c>
      <c r="AP1287">
        <v>0</v>
      </c>
    </row>
    <row r="1288" spans="1:42" ht="16.8" x14ac:dyDescent="0.25">
      <c r="A1288" s="266">
        <v>123635</v>
      </c>
      <c r="B1288" s="266" t="s">
        <v>3358</v>
      </c>
      <c r="C1288" s="266" t="s">
        <v>190</v>
      </c>
      <c r="D1288" s="266" t="s">
        <v>294</v>
      </c>
      <c r="E1288" s="266"/>
      <c r="F1288" s="273"/>
      <c r="G1288" s="266"/>
      <c r="H1288" s="266"/>
      <c r="I1288" t="s">
        <v>474</v>
      </c>
      <c r="O1288"/>
      <c r="AI1288" t="s">
        <v>1544</v>
      </c>
      <c r="AO1288" t="s">
        <v>1539</v>
      </c>
      <c r="AP1288">
        <v>0</v>
      </c>
    </row>
    <row r="1289" spans="1:42" ht="16.8" x14ac:dyDescent="0.25">
      <c r="A1289" s="266">
        <v>123637</v>
      </c>
      <c r="B1289" s="266" t="s">
        <v>3359</v>
      </c>
      <c r="C1289" s="266" t="s">
        <v>168</v>
      </c>
      <c r="D1289" s="266" t="s">
        <v>289</v>
      </c>
      <c r="E1289" s="266"/>
      <c r="F1289" s="273"/>
      <c r="G1289" s="266"/>
      <c r="H1289" s="266"/>
      <c r="I1289" t="s">
        <v>474</v>
      </c>
      <c r="O1289"/>
      <c r="AI1289" t="s">
        <v>1544</v>
      </c>
      <c r="AO1289" t="s">
        <v>1539</v>
      </c>
      <c r="AP1289">
        <v>0</v>
      </c>
    </row>
    <row r="1290" spans="1:42" x14ac:dyDescent="0.25">
      <c r="A1290">
        <v>123639</v>
      </c>
      <c r="B1290" t="s">
        <v>1090</v>
      </c>
      <c r="C1290" t="s">
        <v>116</v>
      </c>
      <c r="D1290" t="s">
        <v>243</v>
      </c>
      <c r="I1290" t="s">
        <v>474</v>
      </c>
      <c r="O1290"/>
      <c r="AE1290" t="str">
        <f>IFERROR(VLOOKUP(#REF!,[1]Sheet2!#REF!,2,0),"")</f>
        <v/>
      </c>
      <c r="AG1290" t="s">
        <v>1545</v>
      </c>
      <c r="AI1290" t="s">
        <v>1545</v>
      </c>
      <c r="AL1290" t="str">
        <f>IFERROR(VLOOKUP(A1290,[1]Sheet2!A$2:C$3613,2,0),"")</f>
        <v>م</v>
      </c>
      <c r="AN1290" t="s">
        <v>1539</v>
      </c>
      <c r="AO1290" t="s">
        <v>1539</v>
      </c>
      <c r="AP1290">
        <v>0</v>
      </c>
    </row>
    <row r="1291" spans="1:42" ht="16.8" x14ac:dyDescent="0.25">
      <c r="A1291" s="266">
        <v>123641</v>
      </c>
      <c r="B1291" s="266" t="s">
        <v>3360</v>
      </c>
      <c r="C1291" s="266" t="s">
        <v>116</v>
      </c>
      <c r="D1291" s="266" t="s">
        <v>494</v>
      </c>
      <c r="E1291" s="266"/>
      <c r="F1291" s="273"/>
      <c r="G1291" s="266"/>
      <c r="H1291" s="266"/>
      <c r="I1291" t="s">
        <v>474</v>
      </c>
      <c r="O1291"/>
      <c r="AI1291" t="s">
        <v>1544</v>
      </c>
      <c r="AO1291" t="s">
        <v>1539</v>
      </c>
      <c r="AP1291">
        <v>0</v>
      </c>
    </row>
    <row r="1292" spans="1:42" ht="16.8" x14ac:dyDescent="0.25">
      <c r="A1292" s="266">
        <v>123654</v>
      </c>
      <c r="B1292" s="266" t="s">
        <v>3361</v>
      </c>
      <c r="C1292" s="266" t="s">
        <v>139</v>
      </c>
      <c r="D1292" s="266" t="s">
        <v>499</v>
      </c>
      <c r="E1292" s="266"/>
      <c r="F1292" s="273"/>
      <c r="G1292" s="266"/>
      <c r="H1292" s="266"/>
      <c r="I1292" t="s">
        <v>474</v>
      </c>
      <c r="O1292"/>
      <c r="AI1292" t="s">
        <v>1544</v>
      </c>
      <c r="AO1292" t="s">
        <v>1539</v>
      </c>
      <c r="AP1292">
        <v>0</v>
      </c>
    </row>
    <row r="1293" spans="1:42" ht="16.8" x14ac:dyDescent="0.25">
      <c r="A1293" s="266">
        <v>123656</v>
      </c>
      <c r="B1293" s="266" t="s">
        <v>3362</v>
      </c>
      <c r="C1293" s="266" t="s">
        <v>66</v>
      </c>
      <c r="D1293" s="266" t="s">
        <v>815</v>
      </c>
      <c r="E1293" s="266"/>
      <c r="F1293" s="273"/>
      <c r="G1293" s="266"/>
      <c r="H1293" s="266"/>
      <c r="I1293" t="s">
        <v>474</v>
      </c>
      <c r="O1293"/>
      <c r="AI1293" t="s">
        <v>1544</v>
      </c>
      <c r="AO1293" t="s">
        <v>1539</v>
      </c>
      <c r="AP1293">
        <v>0</v>
      </c>
    </row>
    <row r="1294" spans="1:42" x14ac:dyDescent="0.25">
      <c r="A1294">
        <v>123658</v>
      </c>
      <c r="B1294" t="s">
        <v>1089</v>
      </c>
      <c r="C1294" t="s">
        <v>99</v>
      </c>
      <c r="D1294" t="s">
        <v>225</v>
      </c>
      <c r="I1294" t="s">
        <v>474</v>
      </c>
      <c r="O1294"/>
      <c r="AI1294" t="s">
        <v>3650</v>
      </c>
      <c r="AN1294" t="s">
        <v>1539</v>
      </c>
      <c r="AO1294" t="s">
        <v>1539</v>
      </c>
      <c r="AP1294">
        <v>0</v>
      </c>
    </row>
    <row r="1295" spans="1:42" ht="16.8" x14ac:dyDescent="0.25">
      <c r="A1295" s="266">
        <v>123665</v>
      </c>
      <c r="B1295" s="266" t="s">
        <v>3363</v>
      </c>
      <c r="C1295" s="266" t="s">
        <v>3364</v>
      </c>
      <c r="D1295" s="266" t="s">
        <v>231</v>
      </c>
      <c r="E1295" s="266"/>
      <c r="F1295" s="273"/>
      <c r="G1295" s="266"/>
      <c r="H1295" s="266"/>
      <c r="I1295" t="s">
        <v>474</v>
      </c>
      <c r="O1295"/>
      <c r="AI1295" t="s">
        <v>1544</v>
      </c>
      <c r="AO1295" t="s">
        <v>1539</v>
      </c>
      <c r="AP1295">
        <v>0</v>
      </c>
    </row>
    <row r="1296" spans="1:42" ht="16.8" x14ac:dyDescent="0.25">
      <c r="A1296" s="266">
        <v>123666</v>
      </c>
      <c r="B1296" s="266" t="s">
        <v>3365</v>
      </c>
      <c r="C1296" s="266" t="s">
        <v>66</v>
      </c>
      <c r="D1296" s="266" t="s">
        <v>321</v>
      </c>
      <c r="E1296" s="266"/>
      <c r="F1296" s="273"/>
      <c r="G1296" s="266"/>
      <c r="H1296" s="266"/>
      <c r="I1296" t="s">
        <v>474</v>
      </c>
      <c r="O1296"/>
      <c r="AI1296" t="s">
        <v>1544</v>
      </c>
      <c r="AO1296" t="s">
        <v>1539</v>
      </c>
      <c r="AP1296">
        <v>0</v>
      </c>
    </row>
    <row r="1297" spans="1:42" ht="16.8" x14ac:dyDescent="0.25">
      <c r="A1297" s="266">
        <v>123667</v>
      </c>
      <c r="B1297" s="266" t="s">
        <v>3366</v>
      </c>
      <c r="C1297" s="266" t="s">
        <v>66</v>
      </c>
      <c r="D1297" s="266" t="s">
        <v>462</v>
      </c>
      <c r="E1297" s="266"/>
      <c r="F1297" s="273"/>
      <c r="G1297" s="266"/>
      <c r="H1297" s="266"/>
      <c r="I1297" t="s">
        <v>474</v>
      </c>
      <c r="O1297"/>
      <c r="AI1297" t="s">
        <v>1544</v>
      </c>
      <c r="AO1297" t="s">
        <v>1539</v>
      </c>
      <c r="AP1297">
        <v>0</v>
      </c>
    </row>
    <row r="1298" spans="1:42" ht="16.8" x14ac:dyDescent="0.25">
      <c r="A1298" s="266">
        <v>123670</v>
      </c>
      <c r="B1298" s="266" t="s">
        <v>3367</v>
      </c>
      <c r="C1298" s="266" t="s">
        <v>131</v>
      </c>
      <c r="D1298" s="266" t="s">
        <v>251</v>
      </c>
      <c r="E1298" s="266"/>
      <c r="F1298" s="273"/>
      <c r="G1298" s="266"/>
      <c r="H1298" s="266"/>
      <c r="I1298" t="s">
        <v>474</v>
      </c>
      <c r="O1298"/>
      <c r="AI1298" t="s">
        <v>1544</v>
      </c>
      <c r="AO1298" t="s">
        <v>1539</v>
      </c>
      <c r="AP1298">
        <v>0</v>
      </c>
    </row>
    <row r="1299" spans="1:42" ht="16.8" x14ac:dyDescent="0.25">
      <c r="A1299" s="266">
        <v>123679</v>
      </c>
      <c r="B1299" s="266" t="s">
        <v>3368</v>
      </c>
      <c r="C1299" s="266" t="s">
        <v>769</v>
      </c>
      <c r="D1299" s="266" t="s">
        <v>603</v>
      </c>
      <c r="E1299" s="266"/>
      <c r="F1299" s="273"/>
      <c r="G1299" s="266"/>
      <c r="H1299" s="266"/>
      <c r="I1299" t="s">
        <v>474</v>
      </c>
      <c r="O1299"/>
      <c r="AI1299" t="s">
        <v>1544</v>
      </c>
      <c r="AO1299" t="s">
        <v>1539</v>
      </c>
      <c r="AP1299">
        <v>0</v>
      </c>
    </row>
    <row r="1300" spans="1:42" ht="16.8" x14ac:dyDescent="0.25">
      <c r="A1300" s="266">
        <v>123687</v>
      </c>
      <c r="B1300" s="266" t="s">
        <v>3369</v>
      </c>
      <c r="C1300" s="266" t="s">
        <v>79</v>
      </c>
      <c r="D1300" s="266" t="s">
        <v>240</v>
      </c>
      <c r="E1300" s="266"/>
      <c r="F1300" s="273"/>
      <c r="G1300" s="266"/>
      <c r="H1300" s="266"/>
      <c r="I1300" t="s">
        <v>474</v>
      </c>
      <c r="O1300"/>
      <c r="AI1300" t="s">
        <v>1544</v>
      </c>
      <c r="AO1300" t="s">
        <v>1539</v>
      </c>
      <c r="AP1300">
        <v>0</v>
      </c>
    </row>
    <row r="1301" spans="1:42" x14ac:dyDescent="0.25">
      <c r="A1301">
        <v>123690</v>
      </c>
      <c r="B1301" t="s">
        <v>1084</v>
      </c>
      <c r="C1301" t="s">
        <v>1085</v>
      </c>
      <c r="D1301" t="s">
        <v>1535</v>
      </c>
      <c r="I1301" t="s">
        <v>474</v>
      </c>
      <c r="O1301"/>
      <c r="AE1301" t="str">
        <f>IFERROR(VLOOKUP(#REF!,[1]Sheet2!#REF!,2,0),"")</f>
        <v/>
      </c>
      <c r="AG1301" t="s">
        <v>1545</v>
      </c>
      <c r="AI1301" t="s">
        <v>1545</v>
      </c>
      <c r="AL1301" t="str">
        <f>IFERROR(VLOOKUP(A1301,[1]Sheet2!A$2:C$3613,2,0),"")</f>
        <v>م</v>
      </c>
      <c r="AN1301" t="s">
        <v>1539</v>
      </c>
      <c r="AO1301" t="s">
        <v>1539</v>
      </c>
      <c r="AP1301">
        <v>0</v>
      </c>
    </row>
    <row r="1302" spans="1:42" ht="16.8" x14ac:dyDescent="0.25">
      <c r="A1302" s="266">
        <v>123693</v>
      </c>
      <c r="B1302" s="266" t="s">
        <v>3370</v>
      </c>
      <c r="C1302" s="266" t="s">
        <v>107</v>
      </c>
      <c r="D1302" s="266" t="s">
        <v>301</v>
      </c>
      <c r="E1302" s="266"/>
      <c r="F1302" s="273"/>
      <c r="G1302" s="266"/>
      <c r="H1302" s="266"/>
      <c r="I1302" t="s">
        <v>474</v>
      </c>
      <c r="O1302"/>
      <c r="AI1302" t="s">
        <v>1544</v>
      </c>
      <c r="AO1302" t="s">
        <v>1539</v>
      </c>
      <c r="AP1302">
        <v>0</v>
      </c>
    </row>
    <row r="1303" spans="1:42" ht="16.8" x14ac:dyDescent="0.25">
      <c r="A1303" s="266">
        <v>123697</v>
      </c>
      <c r="B1303" s="266" t="s">
        <v>3371</v>
      </c>
      <c r="C1303" s="266" t="s">
        <v>147</v>
      </c>
      <c r="D1303" s="266" t="s">
        <v>3372</v>
      </c>
      <c r="E1303" s="266"/>
      <c r="F1303" s="273"/>
      <c r="G1303" s="266"/>
      <c r="H1303" s="266"/>
      <c r="I1303" t="s">
        <v>474</v>
      </c>
      <c r="O1303"/>
      <c r="AI1303" t="s">
        <v>1544</v>
      </c>
      <c r="AO1303" t="s">
        <v>1539</v>
      </c>
      <c r="AP1303">
        <v>0</v>
      </c>
    </row>
    <row r="1304" spans="1:42" ht="16.8" x14ac:dyDescent="0.25">
      <c r="A1304" s="266">
        <v>123698</v>
      </c>
      <c r="B1304" s="266" t="s">
        <v>3373</v>
      </c>
      <c r="C1304" s="266" t="s">
        <v>90</v>
      </c>
      <c r="D1304" s="266" t="s">
        <v>3374</v>
      </c>
      <c r="E1304" s="266"/>
      <c r="F1304" s="273"/>
      <c r="G1304" s="266"/>
      <c r="H1304" s="266"/>
      <c r="I1304" t="s">
        <v>474</v>
      </c>
      <c r="O1304"/>
      <c r="AI1304" t="s">
        <v>1544</v>
      </c>
      <c r="AO1304" t="s">
        <v>1539</v>
      </c>
      <c r="AP1304">
        <v>0</v>
      </c>
    </row>
    <row r="1305" spans="1:42" ht="16.8" x14ac:dyDescent="0.25">
      <c r="A1305" s="266">
        <v>123702</v>
      </c>
      <c r="B1305" s="266" t="s">
        <v>3375</v>
      </c>
      <c r="C1305" s="266" t="s">
        <v>3376</v>
      </c>
      <c r="D1305" s="266" t="s">
        <v>254</v>
      </c>
      <c r="E1305" s="266"/>
      <c r="F1305" s="273"/>
      <c r="G1305" s="266"/>
      <c r="H1305" s="266"/>
      <c r="I1305" t="s">
        <v>474</v>
      </c>
      <c r="O1305"/>
      <c r="AI1305" t="s">
        <v>1544</v>
      </c>
      <c r="AO1305" t="s">
        <v>1539</v>
      </c>
      <c r="AP1305">
        <v>0</v>
      </c>
    </row>
    <row r="1306" spans="1:42" x14ac:dyDescent="0.25">
      <c r="A1306">
        <v>123704</v>
      </c>
      <c r="B1306" t="s">
        <v>1083</v>
      </c>
      <c r="C1306" t="s">
        <v>158</v>
      </c>
      <c r="D1306" t="s">
        <v>231</v>
      </c>
      <c r="I1306" t="s">
        <v>474</v>
      </c>
      <c r="O1306"/>
      <c r="AE1306" t="str">
        <f>IFERROR(VLOOKUP(#REF!,[1]Sheet2!#REF!,2,0),"")</f>
        <v/>
      </c>
      <c r="AG1306" t="s">
        <v>1545</v>
      </c>
      <c r="AI1306" t="s">
        <v>1545</v>
      </c>
      <c r="AL1306" t="str">
        <f>IFERROR(VLOOKUP(A1306,[1]Sheet2!A$2:C$3613,2,0),"")</f>
        <v>م</v>
      </c>
      <c r="AM1306" t="str">
        <f>IFERROR(VLOOKUP(A1307,[1]Sheet2!A$2:C$3613,3,0),"")</f>
        <v>م</v>
      </c>
      <c r="AN1306" t="s">
        <v>1539</v>
      </c>
      <c r="AO1306" t="s">
        <v>1539</v>
      </c>
      <c r="AP1306">
        <v>0</v>
      </c>
    </row>
    <row r="1307" spans="1:42" x14ac:dyDescent="0.25">
      <c r="A1307">
        <v>123705</v>
      </c>
      <c r="B1307" t="s">
        <v>1082</v>
      </c>
      <c r="C1307" t="s">
        <v>733</v>
      </c>
      <c r="D1307" t="s">
        <v>614</v>
      </c>
      <c r="I1307" t="s">
        <v>474</v>
      </c>
      <c r="O1307"/>
      <c r="AG1307" t="s">
        <v>1545</v>
      </c>
      <c r="AI1307" t="s">
        <v>1545</v>
      </c>
      <c r="AO1307" t="s">
        <v>1539</v>
      </c>
      <c r="AP1307">
        <v>0</v>
      </c>
    </row>
    <row r="1308" spans="1:42" ht="16.8" x14ac:dyDescent="0.25">
      <c r="A1308" s="266">
        <v>123712</v>
      </c>
      <c r="B1308" s="266" t="s">
        <v>3377</v>
      </c>
      <c r="C1308" s="266" t="s">
        <v>152</v>
      </c>
      <c r="D1308" s="266" t="s">
        <v>3378</v>
      </c>
      <c r="E1308" s="266"/>
      <c r="F1308" s="273"/>
      <c r="G1308" s="266"/>
      <c r="H1308" s="266"/>
      <c r="I1308" t="s">
        <v>474</v>
      </c>
      <c r="O1308"/>
      <c r="AI1308" t="s">
        <v>1544</v>
      </c>
      <c r="AO1308" t="s">
        <v>1539</v>
      </c>
      <c r="AP1308">
        <v>0</v>
      </c>
    </row>
    <row r="1309" spans="1:42" ht="16.8" x14ac:dyDescent="0.25">
      <c r="A1309" s="266">
        <v>123713</v>
      </c>
      <c r="B1309" s="266" t="s">
        <v>3379</v>
      </c>
      <c r="C1309" s="266" t="s">
        <v>72</v>
      </c>
      <c r="D1309" s="266" t="s">
        <v>1081</v>
      </c>
      <c r="E1309" s="266"/>
      <c r="F1309" s="273"/>
      <c r="G1309" s="266"/>
      <c r="H1309" s="266"/>
      <c r="I1309" t="s">
        <v>474</v>
      </c>
      <c r="O1309"/>
      <c r="AI1309" t="s">
        <v>1544</v>
      </c>
      <c r="AO1309" t="s">
        <v>1539</v>
      </c>
      <c r="AP1309">
        <v>0</v>
      </c>
    </row>
    <row r="1310" spans="1:42" ht="16.8" x14ac:dyDescent="0.25">
      <c r="A1310" s="266">
        <v>123714</v>
      </c>
      <c r="B1310" s="266" t="s">
        <v>3380</v>
      </c>
      <c r="C1310" s="266" t="s">
        <v>128</v>
      </c>
      <c r="D1310" s="266" t="s">
        <v>908</v>
      </c>
      <c r="E1310" s="266"/>
      <c r="F1310" s="273"/>
      <c r="G1310" s="266"/>
      <c r="H1310" s="266"/>
      <c r="I1310" t="s">
        <v>474</v>
      </c>
      <c r="O1310"/>
      <c r="AI1310" t="s">
        <v>1544</v>
      </c>
      <c r="AO1310" t="s">
        <v>1539</v>
      </c>
      <c r="AP1310">
        <v>0</v>
      </c>
    </row>
    <row r="1311" spans="1:42" ht="16.8" x14ac:dyDescent="0.25">
      <c r="A1311" s="266">
        <v>123718</v>
      </c>
      <c r="B1311" s="266" t="s">
        <v>3381</v>
      </c>
      <c r="C1311" s="266" t="s">
        <v>66</v>
      </c>
      <c r="D1311" s="266" t="s">
        <v>1080</v>
      </c>
      <c r="E1311" s="266"/>
      <c r="F1311" s="273"/>
      <c r="G1311" s="266"/>
      <c r="H1311" s="266"/>
      <c r="I1311" t="s">
        <v>474</v>
      </c>
      <c r="O1311"/>
      <c r="AI1311" t="s">
        <v>1544</v>
      </c>
      <c r="AO1311" t="s">
        <v>1539</v>
      </c>
      <c r="AP1311">
        <v>0</v>
      </c>
    </row>
    <row r="1312" spans="1:42" ht="16.8" x14ac:dyDescent="0.25">
      <c r="A1312" s="266">
        <v>123719</v>
      </c>
      <c r="B1312" s="266" t="s">
        <v>3382</v>
      </c>
      <c r="C1312" s="266" t="s">
        <v>97</v>
      </c>
      <c r="D1312" s="266" t="s">
        <v>327</v>
      </c>
      <c r="E1312" s="266"/>
      <c r="F1312" s="273"/>
      <c r="G1312" s="266"/>
      <c r="H1312" s="266"/>
      <c r="I1312" t="s">
        <v>474</v>
      </c>
      <c r="O1312"/>
      <c r="AI1312" t="s">
        <v>1544</v>
      </c>
      <c r="AO1312" t="s">
        <v>1539</v>
      </c>
      <c r="AP1312">
        <v>0</v>
      </c>
    </row>
    <row r="1313" spans="1:42" ht="16.8" x14ac:dyDescent="0.25">
      <c r="A1313" s="266">
        <v>123722</v>
      </c>
      <c r="B1313" s="266" t="s">
        <v>3383</v>
      </c>
      <c r="C1313" s="266" t="s">
        <v>444</v>
      </c>
      <c r="D1313" s="266" t="s">
        <v>3384</v>
      </c>
      <c r="E1313" s="266"/>
      <c r="F1313" s="273"/>
      <c r="G1313" s="266"/>
      <c r="H1313" s="266"/>
      <c r="I1313" t="s">
        <v>474</v>
      </c>
      <c r="O1313"/>
      <c r="AI1313" t="s">
        <v>1544</v>
      </c>
      <c r="AO1313" t="s">
        <v>1539</v>
      </c>
      <c r="AP1313">
        <v>0</v>
      </c>
    </row>
    <row r="1314" spans="1:42" ht="16.8" x14ac:dyDescent="0.25">
      <c r="A1314" s="266">
        <v>123723</v>
      </c>
      <c r="B1314" s="266" t="s">
        <v>3385</v>
      </c>
      <c r="C1314" s="266" t="s">
        <v>137</v>
      </c>
      <c r="D1314" s="266" t="s">
        <v>344</v>
      </c>
      <c r="E1314" s="266"/>
      <c r="F1314" s="273"/>
      <c r="G1314" s="266"/>
      <c r="H1314" s="266"/>
      <c r="I1314" t="s">
        <v>474</v>
      </c>
      <c r="O1314"/>
      <c r="AI1314" t="s">
        <v>1544</v>
      </c>
      <c r="AO1314" t="s">
        <v>1539</v>
      </c>
      <c r="AP1314">
        <v>0</v>
      </c>
    </row>
    <row r="1315" spans="1:42" ht="16.8" x14ac:dyDescent="0.25">
      <c r="A1315" s="266">
        <v>123728</v>
      </c>
      <c r="B1315" s="266" t="s">
        <v>3386</v>
      </c>
      <c r="C1315" s="266" t="s">
        <v>66</v>
      </c>
      <c r="D1315" s="266" t="s">
        <v>255</v>
      </c>
      <c r="E1315" s="266"/>
      <c r="F1315" s="273"/>
      <c r="G1315" s="266"/>
      <c r="H1315" s="266"/>
      <c r="I1315" t="s">
        <v>474</v>
      </c>
      <c r="O1315"/>
      <c r="AI1315" t="s">
        <v>1544</v>
      </c>
      <c r="AO1315" t="s">
        <v>1539</v>
      </c>
      <c r="AP1315">
        <v>0</v>
      </c>
    </row>
    <row r="1316" spans="1:42" ht="16.8" x14ac:dyDescent="0.25">
      <c r="A1316" s="266">
        <v>123730</v>
      </c>
      <c r="B1316" s="266" t="s">
        <v>3387</v>
      </c>
      <c r="C1316" s="266" t="s">
        <v>121</v>
      </c>
      <c r="D1316" s="266" t="s">
        <v>271</v>
      </c>
      <c r="E1316" s="266"/>
      <c r="F1316" s="273"/>
      <c r="G1316" s="266"/>
      <c r="H1316" s="266"/>
      <c r="I1316" t="s">
        <v>474</v>
      </c>
      <c r="O1316"/>
      <c r="AI1316" t="s">
        <v>1544</v>
      </c>
      <c r="AO1316" t="s">
        <v>1539</v>
      </c>
      <c r="AP1316">
        <v>0</v>
      </c>
    </row>
    <row r="1317" spans="1:42" x14ac:dyDescent="0.25">
      <c r="A1317">
        <v>123733</v>
      </c>
      <c r="B1317" t="s">
        <v>765</v>
      </c>
      <c r="C1317" t="s">
        <v>565</v>
      </c>
      <c r="D1317" t="s">
        <v>252</v>
      </c>
      <c r="I1317" t="s">
        <v>474</v>
      </c>
      <c r="O1317"/>
      <c r="AE1317" t="str">
        <f>IFERROR(VLOOKUP(#REF!,[1]Sheet2!#REF!,2,0),"")</f>
        <v/>
      </c>
      <c r="AG1317" t="s">
        <v>1545</v>
      </c>
      <c r="AI1317" t="s">
        <v>1545</v>
      </c>
      <c r="AL1317" t="str">
        <f>IFERROR(VLOOKUP(A1317,[1]Sheet2!A$2:C$3613,2,0),"")</f>
        <v>م</v>
      </c>
      <c r="AM1317" t="str">
        <f>IFERROR(VLOOKUP(A1318,[1]Sheet2!A$2:C$3613,3,0),"")</f>
        <v/>
      </c>
      <c r="AN1317" t="s">
        <v>1539</v>
      </c>
      <c r="AO1317" t="s">
        <v>1539</v>
      </c>
      <c r="AP1317">
        <v>0</v>
      </c>
    </row>
    <row r="1318" spans="1:42" ht="16.8" x14ac:dyDescent="0.25">
      <c r="A1318" s="266">
        <v>123734</v>
      </c>
      <c r="B1318" s="266" t="s">
        <v>3388</v>
      </c>
      <c r="C1318" s="266" t="s">
        <v>139</v>
      </c>
      <c r="D1318" s="266" t="s">
        <v>340</v>
      </c>
      <c r="E1318" s="266"/>
      <c r="F1318" s="273"/>
      <c r="G1318" s="266"/>
      <c r="H1318" s="266"/>
      <c r="I1318" t="s">
        <v>474</v>
      </c>
      <c r="O1318"/>
      <c r="AI1318" t="s">
        <v>1544</v>
      </c>
      <c r="AO1318" t="s">
        <v>1539</v>
      </c>
      <c r="AP1318">
        <v>0</v>
      </c>
    </row>
    <row r="1319" spans="1:42" ht="16.8" x14ac:dyDescent="0.25">
      <c r="A1319" s="266">
        <v>123735</v>
      </c>
      <c r="B1319" s="266" t="s">
        <v>3389</v>
      </c>
      <c r="C1319" s="266" t="s">
        <v>105</v>
      </c>
      <c r="D1319" s="266" t="s">
        <v>255</v>
      </c>
      <c r="E1319" s="266"/>
      <c r="F1319" s="273"/>
      <c r="G1319" s="266"/>
      <c r="H1319" s="266"/>
      <c r="I1319" t="s">
        <v>474</v>
      </c>
      <c r="O1319"/>
      <c r="AI1319" t="s">
        <v>1544</v>
      </c>
      <c r="AO1319" t="s">
        <v>1539</v>
      </c>
      <c r="AP1319">
        <v>0</v>
      </c>
    </row>
    <row r="1320" spans="1:42" ht="16.8" x14ac:dyDescent="0.25">
      <c r="A1320" s="266">
        <v>123736</v>
      </c>
      <c r="B1320" s="266" t="s">
        <v>1079</v>
      </c>
      <c r="C1320" s="266" t="s">
        <v>545</v>
      </c>
      <c r="D1320" s="266" t="s">
        <v>115</v>
      </c>
      <c r="E1320" s="266"/>
      <c r="F1320" s="273"/>
      <c r="G1320" s="266"/>
      <c r="H1320" s="266"/>
      <c r="I1320" t="s">
        <v>474</v>
      </c>
      <c r="O1320"/>
      <c r="AI1320" t="s">
        <v>1544</v>
      </c>
      <c r="AO1320" t="s">
        <v>1539</v>
      </c>
      <c r="AP1320">
        <v>0</v>
      </c>
    </row>
    <row r="1321" spans="1:42" x14ac:dyDescent="0.25">
      <c r="A1321">
        <v>123737</v>
      </c>
      <c r="B1321" t="s">
        <v>1078</v>
      </c>
      <c r="C1321" t="s">
        <v>63</v>
      </c>
      <c r="D1321" t="s">
        <v>1534</v>
      </c>
      <c r="I1321" t="s">
        <v>474</v>
      </c>
      <c r="O1321"/>
      <c r="AE1321" t="str">
        <f>IFERROR(VLOOKUP(#REF!,[1]Sheet2!#REF!,2,0),"")</f>
        <v/>
      </c>
      <c r="AG1321" t="s">
        <v>1545</v>
      </c>
      <c r="AI1321" t="s">
        <v>1545</v>
      </c>
      <c r="AL1321" t="str">
        <f>IFERROR(VLOOKUP(A1321,[1]Sheet2!A$2:C$3613,2,0),"")</f>
        <v>م</v>
      </c>
      <c r="AN1321" t="s">
        <v>1539</v>
      </c>
      <c r="AO1321" t="s">
        <v>1539</v>
      </c>
      <c r="AP1321">
        <v>0</v>
      </c>
    </row>
    <row r="1322" spans="1:42" ht="16.8" x14ac:dyDescent="0.25">
      <c r="A1322" s="266">
        <v>123738</v>
      </c>
      <c r="B1322" s="266" t="s">
        <v>3390</v>
      </c>
      <c r="C1322" s="266" t="s">
        <v>3271</v>
      </c>
      <c r="D1322" s="266" t="s">
        <v>225</v>
      </c>
      <c r="E1322" s="266"/>
      <c r="F1322" s="273"/>
      <c r="G1322" s="266"/>
      <c r="H1322" s="266"/>
      <c r="I1322" t="s">
        <v>474</v>
      </c>
      <c r="O1322"/>
      <c r="AI1322" t="s">
        <v>1544</v>
      </c>
      <c r="AO1322" t="s">
        <v>1539</v>
      </c>
      <c r="AP1322">
        <v>0</v>
      </c>
    </row>
    <row r="1323" spans="1:42" ht="16.8" x14ac:dyDescent="0.25">
      <c r="A1323" s="266">
        <v>123741</v>
      </c>
      <c r="B1323" s="266" t="s">
        <v>3391</v>
      </c>
      <c r="C1323" s="266" t="s">
        <v>156</v>
      </c>
      <c r="D1323" s="266" t="s">
        <v>992</v>
      </c>
      <c r="E1323" s="266"/>
      <c r="F1323" s="273"/>
      <c r="G1323" s="266"/>
      <c r="H1323" s="266"/>
      <c r="I1323" t="s">
        <v>474</v>
      </c>
      <c r="O1323"/>
      <c r="AI1323" t="s">
        <v>1544</v>
      </c>
      <c r="AO1323" t="s">
        <v>1539</v>
      </c>
      <c r="AP1323">
        <v>0</v>
      </c>
    </row>
    <row r="1324" spans="1:42" x14ac:dyDescent="0.25">
      <c r="A1324">
        <v>123742</v>
      </c>
      <c r="B1324" t="s">
        <v>1077</v>
      </c>
      <c r="C1324" t="s">
        <v>60</v>
      </c>
      <c r="D1324" t="s">
        <v>325</v>
      </c>
      <c r="I1324" t="s">
        <v>474</v>
      </c>
      <c r="O1324"/>
      <c r="AE1324" t="str">
        <f>IFERROR(VLOOKUP(#REF!,[1]Sheet2!#REF!,2,0),"")</f>
        <v/>
      </c>
      <c r="AG1324" t="s">
        <v>1545</v>
      </c>
      <c r="AI1324" t="s">
        <v>1545</v>
      </c>
      <c r="AL1324" t="str">
        <f>IFERROR(VLOOKUP(A1324,[1]Sheet2!A$2:C$3613,2,0),"")</f>
        <v>م</v>
      </c>
      <c r="AM1324" t="str">
        <f>IFERROR(VLOOKUP(A1325,[1]Sheet2!A$2:C$3613,3,0),"")</f>
        <v/>
      </c>
      <c r="AN1324" t="s">
        <v>1539</v>
      </c>
      <c r="AO1324" t="s">
        <v>1539</v>
      </c>
      <c r="AP1324">
        <v>0</v>
      </c>
    </row>
    <row r="1325" spans="1:42" ht="16.8" x14ac:dyDescent="0.25">
      <c r="A1325" s="266">
        <v>123746</v>
      </c>
      <c r="B1325" s="266" t="s">
        <v>3392</v>
      </c>
      <c r="C1325" s="266" t="s">
        <v>2430</v>
      </c>
      <c r="D1325" s="266" t="s">
        <v>235</v>
      </c>
      <c r="E1325" s="266"/>
      <c r="F1325" s="273"/>
      <c r="G1325" s="266"/>
      <c r="H1325" s="266"/>
      <c r="I1325" t="s">
        <v>474</v>
      </c>
      <c r="O1325"/>
      <c r="AI1325" t="s">
        <v>1544</v>
      </c>
      <c r="AO1325" t="s">
        <v>1539</v>
      </c>
      <c r="AP1325">
        <v>0</v>
      </c>
    </row>
    <row r="1326" spans="1:42" ht="16.8" x14ac:dyDescent="0.25">
      <c r="A1326" s="266">
        <v>123748</v>
      </c>
      <c r="B1326" s="266" t="s">
        <v>3393</v>
      </c>
      <c r="C1326" s="266" t="s">
        <v>189</v>
      </c>
      <c r="D1326" s="266" t="s">
        <v>536</v>
      </c>
      <c r="E1326" s="266"/>
      <c r="F1326" s="273"/>
      <c r="G1326" s="266"/>
      <c r="H1326" s="266"/>
      <c r="I1326" t="s">
        <v>474</v>
      </c>
      <c r="O1326"/>
      <c r="AI1326" t="s">
        <v>1544</v>
      </c>
      <c r="AO1326" t="s">
        <v>1539</v>
      </c>
      <c r="AP1326">
        <v>0</v>
      </c>
    </row>
    <row r="1327" spans="1:42" ht="16.8" x14ac:dyDescent="0.25">
      <c r="A1327" s="266">
        <v>123749</v>
      </c>
      <c r="B1327" s="266" t="s">
        <v>3394</v>
      </c>
      <c r="C1327" s="266" t="s">
        <v>91</v>
      </c>
      <c r="D1327" s="266" t="s">
        <v>306</v>
      </c>
      <c r="E1327" s="266"/>
      <c r="F1327" s="273"/>
      <c r="G1327" s="266"/>
      <c r="H1327" s="266"/>
      <c r="I1327" t="s">
        <v>474</v>
      </c>
      <c r="O1327"/>
      <c r="AI1327" t="s">
        <v>1544</v>
      </c>
      <c r="AO1327" t="s">
        <v>1539</v>
      </c>
      <c r="AP1327">
        <v>0</v>
      </c>
    </row>
    <row r="1328" spans="1:42" x14ac:dyDescent="0.25">
      <c r="A1328">
        <v>123750</v>
      </c>
      <c r="B1328" t="s">
        <v>1076</v>
      </c>
      <c r="C1328" t="s">
        <v>593</v>
      </c>
      <c r="D1328" t="s">
        <v>294</v>
      </c>
      <c r="I1328" t="s">
        <v>474</v>
      </c>
      <c r="O1328"/>
      <c r="AE1328" t="str">
        <f>IFERROR(VLOOKUP(#REF!,[1]Sheet2!#REF!,2,0),"")</f>
        <v/>
      </c>
      <c r="AG1328" t="s">
        <v>1545</v>
      </c>
      <c r="AI1328" t="s">
        <v>1545</v>
      </c>
      <c r="AL1328" t="str">
        <f>IFERROR(VLOOKUP(A1328,[1]Sheet2!A$2:C$3613,2,0),"")</f>
        <v>م</v>
      </c>
      <c r="AN1328" t="s">
        <v>1539</v>
      </c>
      <c r="AO1328" t="s">
        <v>1539</v>
      </c>
      <c r="AP1328">
        <v>0</v>
      </c>
    </row>
    <row r="1329" spans="1:42" ht="16.8" x14ac:dyDescent="0.25">
      <c r="A1329" s="266">
        <v>123752</v>
      </c>
      <c r="B1329" s="266" t="s">
        <v>3395</v>
      </c>
      <c r="C1329" s="266" t="s">
        <v>61</v>
      </c>
      <c r="D1329" s="266" t="s">
        <v>262</v>
      </c>
      <c r="E1329" s="266"/>
      <c r="F1329" s="273"/>
      <c r="G1329" s="266"/>
      <c r="H1329" s="266"/>
      <c r="I1329" t="s">
        <v>474</v>
      </c>
      <c r="O1329"/>
      <c r="AI1329" t="s">
        <v>1544</v>
      </c>
      <c r="AO1329" t="s">
        <v>1539</v>
      </c>
      <c r="AP1329">
        <v>0</v>
      </c>
    </row>
    <row r="1330" spans="1:42" ht="16.8" x14ac:dyDescent="0.25">
      <c r="A1330" s="266">
        <v>123758</v>
      </c>
      <c r="B1330" s="266" t="s">
        <v>3396</v>
      </c>
      <c r="C1330" s="266" t="s">
        <v>105</v>
      </c>
      <c r="D1330" s="266" t="s">
        <v>288</v>
      </c>
      <c r="E1330" s="266"/>
      <c r="F1330" s="273"/>
      <c r="G1330" s="266"/>
      <c r="H1330" s="266"/>
      <c r="I1330" t="s">
        <v>474</v>
      </c>
      <c r="O1330"/>
      <c r="AI1330" t="s">
        <v>1544</v>
      </c>
      <c r="AO1330" t="s">
        <v>1539</v>
      </c>
      <c r="AP1330">
        <v>0</v>
      </c>
    </row>
    <row r="1331" spans="1:42" ht="16.8" x14ac:dyDescent="0.25">
      <c r="A1331" s="266">
        <v>123762</v>
      </c>
      <c r="B1331" s="266" t="s">
        <v>3397</v>
      </c>
      <c r="C1331" s="266" t="s">
        <v>66</v>
      </c>
      <c r="D1331" s="266" t="s">
        <v>408</v>
      </c>
      <c r="E1331" s="266"/>
      <c r="F1331" s="273"/>
      <c r="G1331" s="266"/>
      <c r="H1331" s="266"/>
      <c r="I1331" t="s">
        <v>474</v>
      </c>
      <c r="O1331"/>
      <c r="AI1331" t="s">
        <v>1544</v>
      </c>
      <c r="AO1331" t="s">
        <v>1539</v>
      </c>
      <c r="AP1331">
        <v>0</v>
      </c>
    </row>
    <row r="1332" spans="1:42" ht="16.8" x14ac:dyDescent="0.25">
      <c r="A1332" s="266">
        <v>123763</v>
      </c>
      <c r="B1332" s="266" t="s">
        <v>3398</v>
      </c>
      <c r="C1332" s="266" t="s">
        <v>743</v>
      </c>
      <c r="D1332" s="266" t="s">
        <v>3399</v>
      </c>
      <c r="E1332" s="266"/>
      <c r="F1332" s="273"/>
      <c r="G1332" s="266"/>
      <c r="H1332" s="266"/>
      <c r="I1332" t="s">
        <v>474</v>
      </c>
      <c r="O1332"/>
      <c r="AI1332" t="s">
        <v>1544</v>
      </c>
      <c r="AO1332" t="s">
        <v>1539</v>
      </c>
      <c r="AP1332">
        <v>0</v>
      </c>
    </row>
    <row r="1333" spans="1:42" ht="16.8" x14ac:dyDescent="0.25">
      <c r="A1333" s="266">
        <v>123764</v>
      </c>
      <c r="B1333" s="266" t="s">
        <v>3400</v>
      </c>
      <c r="C1333" s="266" t="s">
        <v>160</v>
      </c>
      <c r="D1333" s="266" t="s">
        <v>3401</v>
      </c>
      <c r="E1333" s="266"/>
      <c r="F1333" s="273"/>
      <c r="G1333" s="266"/>
      <c r="H1333" s="266"/>
      <c r="I1333" t="s">
        <v>474</v>
      </c>
      <c r="O1333"/>
      <c r="AI1333" t="s">
        <v>1544</v>
      </c>
      <c r="AO1333" t="s">
        <v>1539</v>
      </c>
      <c r="AP1333">
        <v>0</v>
      </c>
    </row>
    <row r="1334" spans="1:42" ht="16.8" x14ac:dyDescent="0.25">
      <c r="A1334" s="266">
        <v>123765</v>
      </c>
      <c r="B1334" s="266" t="s">
        <v>3402</v>
      </c>
      <c r="C1334" s="266" t="s">
        <v>66</v>
      </c>
      <c r="D1334" s="266" t="s">
        <v>302</v>
      </c>
      <c r="E1334" s="266"/>
      <c r="F1334" s="273"/>
      <c r="G1334" s="266"/>
      <c r="H1334" s="266"/>
      <c r="I1334" t="s">
        <v>474</v>
      </c>
      <c r="O1334"/>
      <c r="AI1334" t="s">
        <v>1544</v>
      </c>
      <c r="AO1334" t="s">
        <v>1539</v>
      </c>
      <c r="AP1334">
        <v>0</v>
      </c>
    </row>
    <row r="1335" spans="1:42" ht="16.8" x14ac:dyDescent="0.25">
      <c r="A1335" s="266">
        <v>123766</v>
      </c>
      <c r="B1335" s="266" t="s">
        <v>3403</v>
      </c>
      <c r="C1335" s="266" t="s">
        <v>64</v>
      </c>
      <c r="D1335" s="266" t="s">
        <v>3404</v>
      </c>
      <c r="E1335" s="266"/>
      <c r="F1335" s="273"/>
      <c r="G1335" s="266"/>
      <c r="H1335" s="266"/>
      <c r="I1335" t="s">
        <v>474</v>
      </c>
      <c r="O1335"/>
      <c r="AI1335" t="s">
        <v>1544</v>
      </c>
      <c r="AO1335" t="s">
        <v>1539</v>
      </c>
      <c r="AP1335">
        <v>0</v>
      </c>
    </row>
    <row r="1336" spans="1:42" ht="16.8" x14ac:dyDescent="0.25">
      <c r="A1336" s="266">
        <v>123767</v>
      </c>
      <c r="B1336" s="266" t="s">
        <v>3405</v>
      </c>
      <c r="C1336" s="266" t="s">
        <v>93</v>
      </c>
      <c r="D1336" s="266" t="s">
        <v>467</v>
      </c>
      <c r="E1336" s="266"/>
      <c r="F1336" s="273"/>
      <c r="G1336" s="266"/>
      <c r="H1336" s="266"/>
      <c r="I1336" t="s">
        <v>474</v>
      </c>
      <c r="O1336"/>
      <c r="AI1336" t="s">
        <v>1544</v>
      </c>
      <c r="AO1336" t="s">
        <v>1539</v>
      </c>
      <c r="AP1336">
        <v>0</v>
      </c>
    </row>
    <row r="1337" spans="1:42" x14ac:dyDescent="0.25">
      <c r="A1337">
        <v>123768</v>
      </c>
      <c r="B1337" t="s">
        <v>1075</v>
      </c>
      <c r="C1337" t="s">
        <v>451</v>
      </c>
      <c r="D1337" t="s">
        <v>219</v>
      </c>
      <c r="I1337" t="s">
        <v>474</v>
      </c>
      <c r="O1337"/>
      <c r="AG1337" t="s">
        <v>1545</v>
      </c>
      <c r="AI1337" t="s">
        <v>1545</v>
      </c>
      <c r="AO1337" t="s">
        <v>1539</v>
      </c>
      <c r="AP1337">
        <v>0</v>
      </c>
    </row>
    <row r="1338" spans="1:42" x14ac:dyDescent="0.25">
      <c r="A1338">
        <v>123769</v>
      </c>
      <c r="B1338" t="s">
        <v>1074</v>
      </c>
      <c r="C1338" t="s">
        <v>105</v>
      </c>
      <c r="D1338" t="s">
        <v>252</v>
      </c>
      <c r="E1338" t="s">
        <v>380</v>
      </c>
      <c r="F1338" s="230">
        <v>28738</v>
      </c>
      <c r="G1338" t="s">
        <v>363</v>
      </c>
      <c r="H1338" t="s">
        <v>382</v>
      </c>
      <c r="I1338" t="s">
        <v>474</v>
      </c>
      <c r="K1338" t="s">
        <v>1471</v>
      </c>
      <c r="L1338">
        <v>2018</v>
      </c>
      <c r="M1338" t="s">
        <v>365</v>
      </c>
      <c r="N1338" t="s">
        <v>365</v>
      </c>
      <c r="O1338"/>
      <c r="AI1338">
        <v>0</v>
      </c>
      <c r="AO1338" t="s">
        <v>1539</v>
      </c>
      <c r="AP1338">
        <v>0</v>
      </c>
    </row>
    <row r="1339" spans="1:42" x14ac:dyDescent="0.25">
      <c r="A1339">
        <v>123773</v>
      </c>
      <c r="B1339" t="s">
        <v>1073</v>
      </c>
      <c r="C1339" t="s">
        <v>82</v>
      </c>
      <c r="D1339" t="s">
        <v>242</v>
      </c>
      <c r="I1339" t="s">
        <v>474</v>
      </c>
      <c r="O1339"/>
      <c r="AG1339" t="s">
        <v>1545</v>
      </c>
      <c r="AI1339" t="s">
        <v>1545</v>
      </c>
      <c r="AO1339" t="s">
        <v>1539</v>
      </c>
      <c r="AP1339">
        <v>0</v>
      </c>
    </row>
    <row r="1340" spans="1:42" ht="16.8" x14ac:dyDescent="0.25">
      <c r="A1340" s="266">
        <v>123774</v>
      </c>
      <c r="B1340" s="266" t="s">
        <v>1072</v>
      </c>
      <c r="C1340" s="266" t="s">
        <v>166</v>
      </c>
      <c r="D1340" s="266" t="s">
        <v>115</v>
      </c>
      <c r="E1340" s="266"/>
      <c r="F1340" s="273"/>
      <c r="G1340" s="266"/>
      <c r="H1340" s="266"/>
      <c r="I1340" t="s">
        <v>474</v>
      </c>
      <c r="O1340"/>
      <c r="AI1340" t="s">
        <v>1544</v>
      </c>
      <c r="AO1340" t="s">
        <v>1539</v>
      </c>
      <c r="AP1340">
        <v>0</v>
      </c>
    </row>
    <row r="1341" spans="1:42" ht="16.8" x14ac:dyDescent="0.25">
      <c r="A1341" s="266">
        <v>123776</v>
      </c>
      <c r="B1341" s="266" t="s">
        <v>3406</v>
      </c>
      <c r="C1341" s="266" t="s">
        <v>817</v>
      </c>
      <c r="D1341" s="266" t="s">
        <v>897</v>
      </c>
      <c r="E1341" s="266"/>
      <c r="F1341" s="273"/>
      <c r="G1341" s="266"/>
      <c r="H1341" s="266"/>
      <c r="I1341" t="s">
        <v>474</v>
      </c>
      <c r="O1341"/>
      <c r="AI1341" t="s">
        <v>1544</v>
      </c>
      <c r="AO1341" t="s">
        <v>1539</v>
      </c>
      <c r="AP1341">
        <v>0</v>
      </c>
    </row>
    <row r="1342" spans="1:42" ht="16.8" x14ac:dyDescent="0.25">
      <c r="A1342" s="266">
        <v>123777</v>
      </c>
      <c r="B1342" s="266" t="s">
        <v>3407</v>
      </c>
      <c r="C1342" s="266" t="s">
        <v>63</v>
      </c>
      <c r="D1342" s="266" t="s">
        <v>251</v>
      </c>
      <c r="E1342" s="266"/>
      <c r="F1342" s="273"/>
      <c r="G1342" s="266"/>
      <c r="H1342" s="266"/>
      <c r="I1342" t="s">
        <v>474</v>
      </c>
      <c r="O1342"/>
      <c r="AI1342" t="s">
        <v>1544</v>
      </c>
      <c r="AO1342" t="s">
        <v>1539</v>
      </c>
      <c r="AP1342">
        <v>0</v>
      </c>
    </row>
    <row r="1343" spans="1:42" ht="16.8" x14ac:dyDescent="0.25">
      <c r="A1343" s="266">
        <v>123780</v>
      </c>
      <c r="B1343" s="266" t="s">
        <v>3408</v>
      </c>
      <c r="C1343" s="266" t="s">
        <v>3409</v>
      </c>
      <c r="D1343" s="266" t="s">
        <v>219</v>
      </c>
      <c r="E1343" s="266"/>
      <c r="F1343" s="273"/>
      <c r="G1343" s="266"/>
      <c r="H1343" s="266"/>
      <c r="I1343" t="s">
        <v>474</v>
      </c>
      <c r="O1343"/>
      <c r="AI1343" t="s">
        <v>1544</v>
      </c>
      <c r="AO1343" t="s">
        <v>1539</v>
      </c>
      <c r="AP1343">
        <v>0</v>
      </c>
    </row>
    <row r="1344" spans="1:42" ht="16.8" x14ac:dyDescent="0.25">
      <c r="A1344" s="266">
        <v>123784</v>
      </c>
      <c r="B1344" s="266" t="s">
        <v>3410</v>
      </c>
      <c r="C1344" s="266" t="s">
        <v>66</v>
      </c>
      <c r="D1344" s="266" t="s">
        <v>262</v>
      </c>
      <c r="E1344" s="266"/>
      <c r="F1344" s="273"/>
      <c r="G1344" s="266"/>
      <c r="H1344" s="266"/>
      <c r="I1344" t="s">
        <v>474</v>
      </c>
      <c r="O1344"/>
      <c r="AI1344" t="s">
        <v>1544</v>
      </c>
      <c r="AO1344" t="s">
        <v>1539</v>
      </c>
      <c r="AP1344">
        <v>0</v>
      </c>
    </row>
    <row r="1345" spans="1:42" ht="16.8" x14ac:dyDescent="0.25">
      <c r="A1345" s="266">
        <v>123787</v>
      </c>
      <c r="B1345" s="266" t="s">
        <v>3411</v>
      </c>
      <c r="C1345" s="266" t="s">
        <v>3412</v>
      </c>
      <c r="D1345" s="266" t="s">
        <v>586</v>
      </c>
      <c r="E1345" s="266"/>
      <c r="F1345" s="273"/>
      <c r="G1345" s="266"/>
      <c r="H1345" s="266"/>
      <c r="I1345" t="s">
        <v>474</v>
      </c>
      <c r="O1345"/>
      <c r="AI1345" t="s">
        <v>1544</v>
      </c>
      <c r="AO1345" t="s">
        <v>1539</v>
      </c>
      <c r="AP1345">
        <v>0</v>
      </c>
    </row>
    <row r="1346" spans="1:42" ht="16.8" x14ac:dyDescent="0.25">
      <c r="A1346" s="266">
        <v>123790</v>
      </c>
      <c r="B1346" s="266" t="s">
        <v>3413</v>
      </c>
      <c r="C1346" s="266" t="s">
        <v>3414</v>
      </c>
      <c r="D1346" s="266" t="s">
        <v>1531</v>
      </c>
      <c r="E1346" s="266"/>
      <c r="F1346" s="273"/>
      <c r="G1346" s="266"/>
      <c r="H1346" s="266"/>
      <c r="I1346" t="s">
        <v>474</v>
      </c>
      <c r="O1346"/>
      <c r="AI1346" t="s">
        <v>1544</v>
      </c>
      <c r="AO1346" t="s">
        <v>1539</v>
      </c>
      <c r="AP1346">
        <v>0</v>
      </c>
    </row>
    <row r="1347" spans="1:42" ht="16.8" x14ac:dyDescent="0.25">
      <c r="A1347" s="266">
        <v>123794</v>
      </c>
      <c r="B1347" s="266" t="s">
        <v>3415</v>
      </c>
      <c r="C1347" s="266" t="s">
        <v>105</v>
      </c>
      <c r="D1347" s="266" t="s">
        <v>217</v>
      </c>
      <c r="E1347" s="266"/>
      <c r="F1347" s="273"/>
      <c r="G1347" s="266"/>
      <c r="H1347" s="266"/>
      <c r="I1347" t="s">
        <v>474</v>
      </c>
      <c r="O1347"/>
      <c r="AI1347" t="s">
        <v>1544</v>
      </c>
      <c r="AO1347" t="s">
        <v>1539</v>
      </c>
      <c r="AP1347">
        <v>0</v>
      </c>
    </row>
    <row r="1348" spans="1:42" ht="16.8" x14ac:dyDescent="0.25">
      <c r="A1348" s="266">
        <v>123795</v>
      </c>
      <c r="B1348" s="266" t="s">
        <v>3416</v>
      </c>
      <c r="C1348" s="266" t="s">
        <v>68</v>
      </c>
      <c r="D1348" s="266" t="s">
        <v>3417</v>
      </c>
      <c r="E1348" s="266"/>
      <c r="F1348" s="273"/>
      <c r="G1348" s="266"/>
      <c r="H1348" s="266"/>
      <c r="I1348" t="s">
        <v>474</v>
      </c>
      <c r="O1348"/>
      <c r="AI1348" t="s">
        <v>1544</v>
      </c>
      <c r="AO1348" t="s">
        <v>1539</v>
      </c>
      <c r="AP1348">
        <v>0</v>
      </c>
    </row>
    <row r="1349" spans="1:42" ht="16.8" x14ac:dyDescent="0.25">
      <c r="A1349" s="266">
        <v>123802</v>
      </c>
      <c r="B1349" s="266" t="s">
        <v>3418</v>
      </c>
      <c r="C1349" s="266" t="s">
        <v>106</v>
      </c>
      <c r="D1349" s="266" t="s">
        <v>1071</v>
      </c>
      <c r="E1349" s="266"/>
      <c r="F1349" s="273"/>
      <c r="G1349" s="266"/>
      <c r="H1349" s="266"/>
      <c r="I1349" t="s">
        <v>474</v>
      </c>
      <c r="O1349"/>
      <c r="AI1349" t="s">
        <v>1544</v>
      </c>
      <c r="AO1349" t="s">
        <v>1539</v>
      </c>
      <c r="AP1349">
        <v>0</v>
      </c>
    </row>
    <row r="1350" spans="1:42" ht="16.8" x14ac:dyDescent="0.25">
      <c r="A1350" s="266">
        <v>123803</v>
      </c>
      <c r="B1350" s="266" t="s">
        <v>3419</v>
      </c>
      <c r="C1350" s="266" t="s">
        <v>60</v>
      </c>
      <c r="D1350" s="266" t="s">
        <v>408</v>
      </c>
      <c r="E1350" s="266"/>
      <c r="F1350" s="273"/>
      <c r="G1350" s="266"/>
      <c r="H1350" s="266"/>
      <c r="I1350" t="s">
        <v>474</v>
      </c>
      <c r="O1350"/>
      <c r="AI1350" t="s">
        <v>1544</v>
      </c>
      <c r="AO1350" t="s">
        <v>1539</v>
      </c>
      <c r="AP1350">
        <v>0</v>
      </c>
    </row>
    <row r="1351" spans="1:42" ht="16.8" x14ac:dyDescent="0.25">
      <c r="A1351" s="266">
        <v>123805</v>
      </c>
      <c r="B1351" s="266" t="s">
        <v>3420</v>
      </c>
      <c r="C1351" s="266" t="s">
        <v>801</v>
      </c>
      <c r="D1351" s="266" t="s">
        <v>233</v>
      </c>
      <c r="E1351" s="266"/>
      <c r="F1351" s="273"/>
      <c r="G1351" s="266"/>
      <c r="H1351" s="266"/>
      <c r="I1351" t="s">
        <v>474</v>
      </c>
      <c r="O1351"/>
      <c r="AI1351" t="s">
        <v>1544</v>
      </c>
      <c r="AO1351" t="s">
        <v>1539</v>
      </c>
      <c r="AP1351">
        <v>0</v>
      </c>
    </row>
    <row r="1352" spans="1:42" ht="16.8" x14ac:dyDescent="0.25">
      <c r="A1352" s="266">
        <v>123809</v>
      </c>
      <c r="B1352" s="266" t="s">
        <v>3421</v>
      </c>
      <c r="C1352" s="266" t="s">
        <v>105</v>
      </c>
      <c r="D1352" s="266" t="s">
        <v>588</v>
      </c>
      <c r="E1352" s="266"/>
      <c r="F1352" s="273"/>
      <c r="G1352" s="266"/>
      <c r="H1352" s="266"/>
      <c r="I1352" t="s">
        <v>474</v>
      </c>
      <c r="O1352"/>
      <c r="AI1352" t="s">
        <v>1544</v>
      </c>
      <c r="AO1352" t="s">
        <v>1539</v>
      </c>
      <c r="AP1352">
        <v>0</v>
      </c>
    </row>
    <row r="1353" spans="1:42" ht="16.8" x14ac:dyDescent="0.25">
      <c r="A1353" s="266">
        <v>123811</v>
      </c>
      <c r="B1353" s="266" t="s">
        <v>3422</v>
      </c>
      <c r="C1353" s="266" t="s">
        <v>780</v>
      </c>
      <c r="D1353" s="266" t="s">
        <v>452</v>
      </c>
      <c r="E1353" s="266"/>
      <c r="F1353" s="273"/>
      <c r="G1353" s="266"/>
      <c r="H1353" s="266"/>
      <c r="I1353" t="s">
        <v>474</v>
      </c>
      <c r="O1353"/>
      <c r="AI1353" t="s">
        <v>1544</v>
      </c>
      <c r="AO1353" t="s">
        <v>1539</v>
      </c>
      <c r="AP1353">
        <v>0</v>
      </c>
    </row>
    <row r="1354" spans="1:42" ht="16.8" x14ac:dyDescent="0.25">
      <c r="A1354" s="266">
        <v>123812</v>
      </c>
      <c r="B1354" s="266" t="s">
        <v>3423</v>
      </c>
      <c r="C1354" s="266" t="s">
        <v>127</v>
      </c>
      <c r="D1354" s="266" t="s">
        <v>499</v>
      </c>
      <c r="E1354" s="266"/>
      <c r="F1354" s="273"/>
      <c r="G1354" s="266"/>
      <c r="H1354" s="266"/>
      <c r="I1354" t="s">
        <v>474</v>
      </c>
      <c r="O1354"/>
      <c r="AI1354" t="s">
        <v>1544</v>
      </c>
      <c r="AO1354" t="s">
        <v>1539</v>
      </c>
      <c r="AP1354">
        <v>0</v>
      </c>
    </row>
    <row r="1355" spans="1:42" ht="16.8" x14ac:dyDescent="0.25">
      <c r="A1355" s="266">
        <v>123813</v>
      </c>
      <c r="B1355" s="266" t="s">
        <v>3424</v>
      </c>
      <c r="C1355" s="266" t="s">
        <v>96</v>
      </c>
      <c r="D1355" s="266" t="s">
        <v>3425</v>
      </c>
      <c r="E1355" s="266"/>
      <c r="F1355" s="273"/>
      <c r="G1355" s="266"/>
      <c r="H1355" s="266"/>
      <c r="I1355" t="s">
        <v>474</v>
      </c>
      <c r="O1355"/>
      <c r="AI1355" t="s">
        <v>1544</v>
      </c>
      <c r="AO1355" t="s">
        <v>1539</v>
      </c>
      <c r="AP1355">
        <v>0</v>
      </c>
    </row>
    <row r="1356" spans="1:42" ht="16.8" x14ac:dyDescent="0.25">
      <c r="A1356" s="266">
        <v>123814</v>
      </c>
      <c r="B1356" s="266" t="s">
        <v>3426</v>
      </c>
      <c r="C1356" s="266" t="s">
        <v>112</v>
      </c>
      <c r="D1356" s="266" t="s">
        <v>517</v>
      </c>
      <c r="E1356" s="266"/>
      <c r="F1356" s="273"/>
      <c r="G1356" s="266"/>
      <c r="H1356" s="266"/>
      <c r="I1356" t="s">
        <v>474</v>
      </c>
      <c r="O1356"/>
      <c r="AI1356" t="s">
        <v>1544</v>
      </c>
      <c r="AO1356" t="s">
        <v>1539</v>
      </c>
      <c r="AP1356">
        <v>0</v>
      </c>
    </row>
    <row r="1357" spans="1:42" ht="16.8" x14ac:dyDescent="0.25">
      <c r="A1357" s="266">
        <v>123822</v>
      </c>
      <c r="B1357" s="266" t="s">
        <v>3427</v>
      </c>
      <c r="C1357" s="266" t="s">
        <v>89</v>
      </c>
      <c r="D1357" s="266" t="s">
        <v>219</v>
      </c>
      <c r="E1357" s="266"/>
      <c r="F1357" s="273"/>
      <c r="G1357" s="266"/>
      <c r="H1357" s="266"/>
      <c r="I1357" t="s">
        <v>474</v>
      </c>
      <c r="O1357"/>
      <c r="AI1357" t="s">
        <v>1544</v>
      </c>
      <c r="AO1357" t="s">
        <v>1539</v>
      </c>
      <c r="AP1357">
        <v>0</v>
      </c>
    </row>
    <row r="1358" spans="1:42" ht="16.8" x14ac:dyDescent="0.25">
      <c r="A1358" s="266">
        <v>123823</v>
      </c>
      <c r="B1358" s="266" t="s">
        <v>3428</v>
      </c>
      <c r="C1358" s="266" t="s">
        <v>491</v>
      </c>
      <c r="D1358" s="266" t="s">
        <v>252</v>
      </c>
      <c r="E1358" s="266"/>
      <c r="F1358" s="273"/>
      <c r="G1358" s="266"/>
      <c r="H1358" s="266"/>
      <c r="I1358" t="s">
        <v>474</v>
      </c>
      <c r="O1358"/>
      <c r="AI1358" t="s">
        <v>1544</v>
      </c>
      <c r="AO1358" t="s">
        <v>1539</v>
      </c>
      <c r="AP1358">
        <v>0</v>
      </c>
    </row>
    <row r="1359" spans="1:42" ht="16.8" x14ac:dyDescent="0.25">
      <c r="A1359" s="266">
        <v>123829</v>
      </c>
      <c r="B1359" s="266" t="s">
        <v>3429</v>
      </c>
      <c r="C1359" s="266" t="s">
        <v>66</v>
      </c>
      <c r="D1359" s="266" t="s">
        <v>252</v>
      </c>
      <c r="E1359" s="266"/>
      <c r="F1359" s="273"/>
      <c r="G1359" s="266"/>
      <c r="H1359" s="266"/>
      <c r="I1359" t="s">
        <v>474</v>
      </c>
      <c r="O1359"/>
      <c r="AI1359" t="s">
        <v>1544</v>
      </c>
      <c r="AO1359" t="s">
        <v>1539</v>
      </c>
      <c r="AP1359">
        <v>0</v>
      </c>
    </row>
    <row r="1360" spans="1:42" ht="16.8" x14ac:dyDescent="0.25">
      <c r="A1360" s="266">
        <v>123835</v>
      </c>
      <c r="B1360" s="266" t="s">
        <v>3430</v>
      </c>
      <c r="C1360" s="266" t="s">
        <v>485</v>
      </c>
      <c r="D1360" s="266" t="s">
        <v>297</v>
      </c>
      <c r="E1360" s="266"/>
      <c r="F1360" s="273"/>
      <c r="G1360" s="266"/>
      <c r="H1360" s="266"/>
      <c r="I1360" t="s">
        <v>474</v>
      </c>
      <c r="O1360"/>
      <c r="AI1360" t="s">
        <v>1544</v>
      </c>
      <c r="AO1360" t="s">
        <v>1539</v>
      </c>
      <c r="AP1360">
        <v>0</v>
      </c>
    </row>
    <row r="1361" spans="1:42" ht="16.8" x14ac:dyDescent="0.25">
      <c r="A1361" s="266">
        <v>123839</v>
      </c>
      <c r="B1361" s="266" t="s">
        <v>3431</v>
      </c>
      <c r="C1361" s="266" t="s">
        <v>503</v>
      </c>
      <c r="D1361" s="266" t="s">
        <v>219</v>
      </c>
      <c r="E1361" s="266"/>
      <c r="F1361" s="273"/>
      <c r="G1361" s="266"/>
      <c r="H1361" s="266"/>
      <c r="I1361" t="s">
        <v>474</v>
      </c>
      <c r="O1361"/>
      <c r="AI1361" t="s">
        <v>1544</v>
      </c>
      <c r="AO1361" t="s">
        <v>1539</v>
      </c>
      <c r="AP1361">
        <v>0</v>
      </c>
    </row>
    <row r="1362" spans="1:42" ht="16.8" x14ac:dyDescent="0.25">
      <c r="A1362" s="266">
        <v>123851</v>
      </c>
      <c r="B1362" s="266" t="s">
        <v>3432</v>
      </c>
      <c r="C1362" s="266" t="s">
        <v>181</v>
      </c>
      <c r="D1362" s="266" t="s">
        <v>1068</v>
      </c>
      <c r="E1362" s="266"/>
      <c r="F1362" s="273"/>
      <c r="G1362" s="266"/>
      <c r="H1362" s="266"/>
      <c r="I1362" t="s">
        <v>474</v>
      </c>
      <c r="O1362"/>
      <c r="AI1362" t="s">
        <v>1544</v>
      </c>
      <c r="AO1362" t="s">
        <v>1539</v>
      </c>
      <c r="AP1362">
        <v>0</v>
      </c>
    </row>
    <row r="1363" spans="1:42" ht="16.8" x14ac:dyDescent="0.25">
      <c r="A1363" s="266">
        <v>123858</v>
      </c>
      <c r="B1363" s="266" t="s">
        <v>3433</v>
      </c>
      <c r="C1363" s="266" t="s">
        <v>107</v>
      </c>
      <c r="D1363" s="266" t="s">
        <v>259</v>
      </c>
      <c r="E1363" s="266"/>
      <c r="F1363" s="273"/>
      <c r="G1363" s="266"/>
      <c r="H1363" s="266"/>
      <c r="I1363" t="s">
        <v>474</v>
      </c>
      <c r="O1363"/>
      <c r="AI1363" t="s">
        <v>1544</v>
      </c>
      <c r="AO1363" t="s">
        <v>1539</v>
      </c>
      <c r="AP1363">
        <v>0</v>
      </c>
    </row>
    <row r="1364" spans="1:42" ht="16.8" x14ac:dyDescent="0.25">
      <c r="A1364" s="266">
        <v>123861</v>
      </c>
      <c r="B1364" s="266" t="s">
        <v>3434</v>
      </c>
      <c r="C1364" s="266" t="s">
        <v>787</v>
      </c>
      <c r="D1364" s="266" t="s">
        <v>327</v>
      </c>
      <c r="E1364" s="266"/>
      <c r="F1364" s="273"/>
      <c r="G1364" s="266"/>
      <c r="H1364" s="266"/>
      <c r="I1364" t="s">
        <v>474</v>
      </c>
      <c r="O1364"/>
      <c r="AI1364" t="s">
        <v>1544</v>
      </c>
      <c r="AO1364" t="s">
        <v>1539</v>
      </c>
      <c r="AP1364">
        <v>0</v>
      </c>
    </row>
    <row r="1365" spans="1:42" ht="16.8" x14ac:dyDescent="0.25">
      <c r="A1365" s="266">
        <v>123864</v>
      </c>
      <c r="B1365" s="266" t="s">
        <v>3435</v>
      </c>
      <c r="C1365" s="266" t="s">
        <v>86</v>
      </c>
      <c r="D1365" s="266" t="s">
        <v>3436</v>
      </c>
      <c r="E1365" s="266"/>
      <c r="F1365" s="273"/>
      <c r="G1365" s="266"/>
      <c r="H1365" s="266"/>
      <c r="I1365" t="s">
        <v>474</v>
      </c>
      <c r="O1365"/>
      <c r="AI1365" t="s">
        <v>1544</v>
      </c>
      <c r="AO1365" t="s">
        <v>1539</v>
      </c>
      <c r="AP1365">
        <v>0</v>
      </c>
    </row>
    <row r="1366" spans="1:42" ht="16.8" x14ac:dyDescent="0.25">
      <c r="A1366" s="266">
        <v>123866</v>
      </c>
      <c r="B1366" s="266" t="s">
        <v>3437</v>
      </c>
      <c r="C1366" s="266" t="s">
        <v>105</v>
      </c>
      <c r="D1366" s="266" t="s">
        <v>115</v>
      </c>
      <c r="E1366" s="266"/>
      <c r="F1366" s="273"/>
      <c r="G1366" s="266"/>
      <c r="H1366" s="266"/>
      <c r="I1366" t="s">
        <v>474</v>
      </c>
      <c r="O1366"/>
      <c r="AI1366" t="s">
        <v>1544</v>
      </c>
      <c r="AO1366" t="s">
        <v>1539</v>
      </c>
      <c r="AP1366">
        <v>0</v>
      </c>
    </row>
    <row r="1367" spans="1:42" ht="16.8" x14ac:dyDescent="0.25">
      <c r="A1367" s="266">
        <v>123868</v>
      </c>
      <c r="B1367" s="266" t="s">
        <v>3438</v>
      </c>
      <c r="C1367" s="266" t="s">
        <v>66</v>
      </c>
      <c r="D1367" s="266" t="s">
        <v>219</v>
      </c>
      <c r="E1367" s="266"/>
      <c r="F1367" s="273"/>
      <c r="G1367" s="266"/>
      <c r="H1367" s="266"/>
      <c r="I1367" t="s">
        <v>474</v>
      </c>
      <c r="O1367"/>
      <c r="AI1367" t="s">
        <v>1544</v>
      </c>
      <c r="AO1367" t="s">
        <v>1539</v>
      </c>
      <c r="AP1367">
        <v>0</v>
      </c>
    </row>
    <row r="1368" spans="1:42" ht="16.8" x14ac:dyDescent="0.25">
      <c r="A1368" s="266">
        <v>123872</v>
      </c>
      <c r="B1368" s="266" t="s">
        <v>3439</v>
      </c>
      <c r="C1368" s="266" t="s">
        <v>63</v>
      </c>
      <c r="D1368" s="266" t="s">
        <v>187</v>
      </c>
      <c r="E1368" s="266"/>
      <c r="F1368" s="273"/>
      <c r="G1368" s="266"/>
      <c r="H1368" s="266"/>
      <c r="I1368" t="s">
        <v>474</v>
      </c>
      <c r="O1368"/>
      <c r="AI1368" t="s">
        <v>1544</v>
      </c>
      <c r="AO1368" t="s">
        <v>1539</v>
      </c>
      <c r="AP1368">
        <v>0</v>
      </c>
    </row>
    <row r="1369" spans="1:42" ht="16.8" x14ac:dyDescent="0.25">
      <c r="A1369" s="266">
        <v>123874</v>
      </c>
      <c r="B1369" s="266" t="s">
        <v>3440</v>
      </c>
      <c r="C1369" s="266" t="s">
        <v>99</v>
      </c>
      <c r="D1369" s="266" t="s">
        <v>287</v>
      </c>
      <c r="E1369" s="266"/>
      <c r="F1369" s="273"/>
      <c r="G1369" s="266"/>
      <c r="H1369" s="266"/>
      <c r="I1369" t="s">
        <v>474</v>
      </c>
      <c r="O1369"/>
      <c r="AI1369" t="s">
        <v>1544</v>
      </c>
      <c r="AO1369" t="s">
        <v>1539</v>
      </c>
      <c r="AP1369">
        <v>0</v>
      </c>
    </row>
    <row r="1370" spans="1:42" ht="16.8" x14ac:dyDescent="0.25">
      <c r="A1370" s="266">
        <v>123875</v>
      </c>
      <c r="B1370" s="266" t="s">
        <v>3441</v>
      </c>
      <c r="C1370" s="266" t="s">
        <v>60</v>
      </c>
      <c r="D1370" s="266" t="s">
        <v>408</v>
      </c>
      <c r="E1370" s="266"/>
      <c r="F1370" s="273"/>
      <c r="G1370" s="266"/>
      <c r="H1370" s="266"/>
      <c r="I1370" t="s">
        <v>474</v>
      </c>
      <c r="O1370"/>
      <c r="AI1370" t="s">
        <v>1544</v>
      </c>
      <c r="AO1370" t="s">
        <v>1539</v>
      </c>
      <c r="AP1370">
        <v>0</v>
      </c>
    </row>
    <row r="1371" spans="1:42" ht="16.8" x14ac:dyDescent="0.25">
      <c r="A1371" s="266">
        <v>123877</v>
      </c>
      <c r="B1371" s="266" t="s">
        <v>3442</v>
      </c>
      <c r="C1371" s="266" t="s">
        <v>63</v>
      </c>
      <c r="D1371" s="266" t="s">
        <v>408</v>
      </c>
      <c r="E1371" s="266"/>
      <c r="F1371" s="273"/>
      <c r="G1371" s="266"/>
      <c r="H1371" s="266"/>
      <c r="I1371" t="s">
        <v>474</v>
      </c>
      <c r="O1371"/>
      <c r="AI1371" t="s">
        <v>1544</v>
      </c>
      <c r="AO1371" t="s">
        <v>1539</v>
      </c>
      <c r="AP1371">
        <v>0</v>
      </c>
    </row>
    <row r="1372" spans="1:42" x14ac:dyDescent="0.25">
      <c r="A1372">
        <v>123878</v>
      </c>
      <c r="B1372" t="s">
        <v>1067</v>
      </c>
      <c r="C1372" t="s">
        <v>466</v>
      </c>
      <c r="D1372" t="s">
        <v>313</v>
      </c>
      <c r="I1372" t="s">
        <v>1450</v>
      </c>
      <c r="O1372"/>
      <c r="AE1372" t="str">
        <f>IFERROR(VLOOKUP(#REF!,[1]Sheet2!#REF!,2,0),"")</f>
        <v/>
      </c>
      <c r="AG1372" t="s">
        <v>1777</v>
      </c>
      <c r="AI1372" t="s">
        <v>1777</v>
      </c>
      <c r="AL1372" t="str">
        <f>IFERROR(VLOOKUP(A1372,[1]Sheet2!A$2:C$3613,2,0),"")</f>
        <v>م</v>
      </c>
      <c r="AN1372" t="s">
        <v>1539</v>
      </c>
      <c r="AO1372" t="s">
        <v>1539</v>
      </c>
      <c r="AP1372">
        <v>0</v>
      </c>
    </row>
    <row r="1373" spans="1:42" x14ac:dyDescent="0.25">
      <c r="A1373">
        <v>123886</v>
      </c>
      <c r="B1373" t="s">
        <v>1066</v>
      </c>
      <c r="C1373" t="s">
        <v>129</v>
      </c>
      <c r="D1373" t="s">
        <v>797</v>
      </c>
      <c r="I1373" t="s">
        <v>474</v>
      </c>
      <c r="O1373"/>
      <c r="AE1373" t="str">
        <f>IFERROR(VLOOKUP(#REF!,[1]Sheet2!#REF!,2,0),"")</f>
        <v/>
      </c>
      <c r="AG1373" t="s">
        <v>1777</v>
      </c>
      <c r="AI1373" t="s">
        <v>1777</v>
      </c>
      <c r="AL1373" t="str">
        <f>IFERROR(VLOOKUP(A1373,[1]Sheet2!A$2:C$3613,2,0),"")</f>
        <v>م</v>
      </c>
      <c r="AN1373" t="s">
        <v>1539</v>
      </c>
      <c r="AO1373" t="s">
        <v>1539</v>
      </c>
      <c r="AP1373">
        <v>0</v>
      </c>
    </row>
    <row r="1374" spans="1:42" x14ac:dyDescent="0.25">
      <c r="A1374">
        <v>123893</v>
      </c>
      <c r="B1374" t="s">
        <v>1064</v>
      </c>
      <c r="C1374" t="s">
        <v>66</v>
      </c>
      <c r="D1374" t="s">
        <v>327</v>
      </c>
      <c r="I1374" t="s">
        <v>474</v>
      </c>
      <c r="O1374"/>
      <c r="AE1374" t="str">
        <f>IFERROR(VLOOKUP(#REF!,[1]Sheet2!#REF!,2,0),"")</f>
        <v/>
      </c>
      <c r="AG1374" t="s">
        <v>1777</v>
      </c>
      <c r="AI1374" t="s">
        <v>1777</v>
      </c>
      <c r="AL1374" t="str">
        <f>IFERROR(VLOOKUP(A1374,[1]Sheet2!A$2:C$3613,2,0),"")</f>
        <v>م</v>
      </c>
      <c r="AN1374" t="s">
        <v>1539</v>
      </c>
      <c r="AO1374" t="s">
        <v>1539</v>
      </c>
      <c r="AP1374">
        <v>0</v>
      </c>
    </row>
    <row r="1375" spans="1:42" x14ac:dyDescent="0.25">
      <c r="A1375">
        <v>123897</v>
      </c>
      <c r="B1375" t="s">
        <v>1063</v>
      </c>
      <c r="C1375" t="s">
        <v>70</v>
      </c>
      <c r="D1375" t="s">
        <v>192</v>
      </c>
      <c r="I1375" t="s">
        <v>474</v>
      </c>
      <c r="O1375"/>
      <c r="AE1375" t="str">
        <f>IFERROR(VLOOKUP(#REF!,[1]Sheet2!#REF!,2,0),"")</f>
        <v/>
      </c>
      <c r="AG1375" t="s">
        <v>1777</v>
      </c>
      <c r="AI1375" t="s">
        <v>1777</v>
      </c>
      <c r="AL1375" t="str">
        <f>IFERROR(VLOOKUP(A1375,[1]Sheet2!A$2:C$3613,2,0),"")</f>
        <v>م</v>
      </c>
      <c r="AM1375" t="str">
        <f>IFERROR(VLOOKUP(A1376,[1]Sheet2!A$2:C$3613,3,0),"")</f>
        <v>م</v>
      </c>
      <c r="AN1375" t="s">
        <v>1539</v>
      </c>
      <c r="AO1375" t="s">
        <v>1539</v>
      </c>
      <c r="AP1375">
        <v>0</v>
      </c>
    </row>
    <row r="1376" spans="1:42" x14ac:dyDescent="0.25">
      <c r="A1376">
        <v>123898</v>
      </c>
      <c r="B1376" t="s">
        <v>1061</v>
      </c>
      <c r="C1376" t="s">
        <v>128</v>
      </c>
      <c r="D1376" t="s">
        <v>1062</v>
      </c>
      <c r="I1376" t="s">
        <v>474</v>
      </c>
      <c r="O1376"/>
      <c r="AI1376">
        <v>0</v>
      </c>
      <c r="AP1376">
        <v>0</v>
      </c>
    </row>
    <row r="1377" spans="1:42" x14ac:dyDescent="0.25">
      <c r="A1377">
        <v>123900</v>
      </c>
      <c r="B1377" t="s">
        <v>1059</v>
      </c>
      <c r="C1377" t="s">
        <v>66</v>
      </c>
      <c r="D1377" t="s">
        <v>1060</v>
      </c>
      <c r="I1377" t="s">
        <v>474</v>
      </c>
      <c r="O1377"/>
      <c r="AG1377" t="s">
        <v>1777</v>
      </c>
      <c r="AI1377" t="s">
        <v>1777</v>
      </c>
      <c r="AO1377" t="s">
        <v>1539</v>
      </c>
      <c r="AP1377">
        <v>0</v>
      </c>
    </row>
    <row r="1378" spans="1:42" x14ac:dyDescent="0.25">
      <c r="A1378">
        <v>123901</v>
      </c>
      <c r="B1378" t="s">
        <v>1058</v>
      </c>
      <c r="C1378" t="s">
        <v>90</v>
      </c>
      <c r="D1378" t="s">
        <v>314</v>
      </c>
      <c r="I1378" t="s">
        <v>474</v>
      </c>
      <c r="O1378"/>
      <c r="AE1378" t="str">
        <f>IFERROR(VLOOKUP(#REF!,[1]Sheet2!#REF!,2,0),"")</f>
        <v/>
      </c>
      <c r="AG1378" t="s">
        <v>1777</v>
      </c>
      <c r="AI1378" t="s">
        <v>1777</v>
      </c>
      <c r="AL1378" t="str">
        <f>IFERROR(VLOOKUP(A1378,[1]Sheet2!A$2:C$3613,2,0),"")</f>
        <v>م</v>
      </c>
      <c r="AN1378" t="s">
        <v>1539</v>
      </c>
      <c r="AO1378" t="s">
        <v>1539</v>
      </c>
      <c r="AP1378">
        <v>0</v>
      </c>
    </row>
    <row r="1379" spans="1:42" x14ac:dyDescent="0.25">
      <c r="A1379">
        <v>123906</v>
      </c>
      <c r="B1379" t="s">
        <v>1057</v>
      </c>
      <c r="C1379" t="s">
        <v>151</v>
      </c>
      <c r="D1379" t="s">
        <v>280</v>
      </c>
      <c r="I1379" t="s">
        <v>474</v>
      </c>
      <c r="O1379"/>
      <c r="AG1379" t="s">
        <v>1777</v>
      </c>
      <c r="AI1379" t="s">
        <v>1777</v>
      </c>
      <c r="AO1379" t="s">
        <v>1539</v>
      </c>
      <c r="AP1379">
        <v>0</v>
      </c>
    </row>
    <row r="1380" spans="1:42" x14ac:dyDescent="0.25">
      <c r="A1380">
        <v>123908</v>
      </c>
      <c r="B1380" t="s">
        <v>1055</v>
      </c>
      <c r="C1380" t="s">
        <v>443</v>
      </c>
      <c r="D1380" t="s">
        <v>1056</v>
      </c>
      <c r="I1380" t="s">
        <v>474</v>
      </c>
      <c r="O1380"/>
      <c r="AG1380" t="s">
        <v>1777</v>
      </c>
      <c r="AI1380" t="s">
        <v>1777</v>
      </c>
      <c r="AO1380" t="s">
        <v>1539</v>
      </c>
      <c r="AP1380">
        <v>0</v>
      </c>
    </row>
    <row r="1381" spans="1:42" x14ac:dyDescent="0.25">
      <c r="A1381">
        <v>123910</v>
      </c>
      <c r="B1381" t="s">
        <v>1054</v>
      </c>
      <c r="C1381" t="s">
        <v>97</v>
      </c>
      <c r="D1381" t="s">
        <v>449</v>
      </c>
      <c r="I1381" t="s">
        <v>474</v>
      </c>
      <c r="O1381"/>
      <c r="AE1381" t="str">
        <f>IFERROR(VLOOKUP(#REF!,[1]Sheet2!#REF!,2,0),"")</f>
        <v/>
      </c>
      <c r="AG1381" t="s">
        <v>1777</v>
      </c>
      <c r="AI1381" t="s">
        <v>1777</v>
      </c>
      <c r="AL1381" t="str">
        <f>IFERROR(VLOOKUP(A1381,[1]Sheet2!A$2:C$3613,2,0),"")</f>
        <v>م</v>
      </c>
      <c r="AN1381" t="s">
        <v>1539</v>
      </c>
      <c r="AO1381" t="s">
        <v>1539</v>
      </c>
      <c r="AP1381">
        <v>0</v>
      </c>
    </row>
    <row r="1382" spans="1:42" x14ac:dyDescent="0.25">
      <c r="A1382">
        <v>123913</v>
      </c>
      <c r="B1382" t="s">
        <v>1053</v>
      </c>
      <c r="C1382" t="s">
        <v>818</v>
      </c>
      <c r="D1382" t="s">
        <v>335</v>
      </c>
      <c r="I1382" t="s">
        <v>474</v>
      </c>
      <c r="O1382"/>
      <c r="AG1382" t="s">
        <v>1777</v>
      </c>
      <c r="AI1382" t="s">
        <v>1777</v>
      </c>
      <c r="AO1382" t="s">
        <v>1539</v>
      </c>
      <c r="AP1382">
        <v>0</v>
      </c>
    </row>
    <row r="1383" spans="1:42" x14ac:dyDescent="0.25">
      <c r="A1383">
        <v>123915</v>
      </c>
      <c r="B1383" t="s">
        <v>1052</v>
      </c>
      <c r="C1383" t="s">
        <v>140</v>
      </c>
      <c r="D1383" t="s">
        <v>579</v>
      </c>
      <c r="I1383" t="s">
        <v>474</v>
      </c>
      <c r="O1383"/>
      <c r="AG1383" t="s">
        <v>1777</v>
      </c>
      <c r="AI1383" t="s">
        <v>1777</v>
      </c>
      <c r="AO1383" t="s">
        <v>1539</v>
      </c>
      <c r="AP1383">
        <v>0</v>
      </c>
    </row>
    <row r="1384" spans="1:42" x14ac:dyDescent="0.25">
      <c r="A1384">
        <v>123916</v>
      </c>
      <c r="B1384" t="s">
        <v>1051</v>
      </c>
      <c r="C1384" t="s">
        <v>72</v>
      </c>
      <c r="D1384" t="s">
        <v>237</v>
      </c>
      <c r="I1384" t="s">
        <v>474</v>
      </c>
      <c r="O1384"/>
      <c r="AG1384" t="s">
        <v>1777</v>
      </c>
      <c r="AI1384" t="s">
        <v>1777</v>
      </c>
      <c r="AO1384" t="s">
        <v>1539</v>
      </c>
      <c r="AP1384">
        <v>0</v>
      </c>
    </row>
    <row r="1385" spans="1:42" x14ac:dyDescent="0.25">
      <c r="A1385">
        <v>123917</v>
      </c>
      <c r="B1385" t="s">
        <v>1050</v>
      </c>
      <c r="C1385" t="s">
        <v>66</v>
      </c>
      <c r="D1385" t="s">
        <v>277</v>
      </c>
      <c r="I1385" t="s">
        <v>474</v>
      </c>
      <c r="O1385"/>
      <c r="AG1385" t="s">
        <v>1777</v>
      </c>
      <c r="AI1385" t="s">
        <v>1777</v>
      </c>
      <c r="AO1385" t="s">
        <v>1539</v>
      </c>
      <c r="AP1385">
        <v>0</v>
      </c>
    </row>
    <row r="1386" spans="1:42" x14ac:dyDescent="0.25">
      <c r="A1386">
        <v>123919</v>
      </c>
      <c r="B1386" t="s">
        <v>774</v>
      </c>
      <c r="C1386" t="s">
        <v>1049</v>
      </c>
      <c r="D1386" t="s">
        <v>240</v>
      </c>
      <c r="I1386" t="s">
        <v>474</v>
      </c>
      <c r="O1386"/>
      <c r="AG1386" t="s">
        <v>1777</v>
      </c>
      <c r="AI1386" t="s">
        <v>1777</v>
      </c>
      <c r="AO1386" t="s">
        <v>1539</v>
      </c>
      <c r="AP1386">
        <v>0</v>
      </c>
    </row>
    <row r="1387" spans="1:42" x14ac:dyDescent="0.25">
      <c r="A1387">
        <v>123927</v>
      </c>
      <c r="B1387" t="s">
        <v>1047</v>
      </c>
      <c r="C1387" t="s">
        <v>547</v>
      </c>
      <c r="D1387" t="s">
        <v>1048</v>
      </c>
      <c r="I1387" t="s">
        <v>474</v>
      </c>
      <c r="O1387"/>
      <c r="AG1387" t="s">
        <v>1777</v>
      </c>
      <c r="AI1387" t="s">
        <v>1777</v>
      </c>
      <c r="AO1387" t="s">
        <v>1539</v>
      </c>
      <c r="AP1387">
        <v>0</v>
      </c>
    </row>
    <row r="1388" spans="1:42" x14ac:dyDescent="0.25">
      <c r="A1388">
        <v>123928</v>
      </c>
      <c r="B1388" t="s">
        <v>1046</v>
      </c>
      <c r="C1388" t="s">
        <v>90</v>
      </c>
      <c r="D1388" t="s">
        <v>330</v>
      </c>
      <c r="I1388" t="s">
        <v>474</v>
      </c>
      <c r="O1388"/>
      <c r="AE1388" t="str">
        <f>IFERROR(VLOOKUP(#REF!,[1]Sheet2!#REF!,2,0),"")</f>
        <v/>
      </c>
      <c r="AG1388" t="s">
        <v>1777</v>
      </c>
      <c r="AI1388" t="s">
        <v>1777</v>
      </c>
      <c r="AL1388" t="str">
        <f>IFERROR(VLOOKUP(A1388,[1]Sheet2!A$2:C$3613,2,0),"")</f>
        <v>م</v>
      </c>
      <c r="AN1388" t="s">
        <v>1539</v>
      </c>
      <c r="AO1388" t="s">
        <v>1539</v>
      </c>
      <c r="AP1388">
        <v>0</v>
      </c>
    </row>
    <row r="1389" spans="1:42" x14ac:dyDescent="0.25">
      <c r="A1389">
        <v>123930</v>
      </c>
      <c r="B1389" t="s">
        <v>1045</v>
      </c>
      <c r="C1389" t="s">
        <v>66</v>
      </c>
      <c r="D1389" t="s">
        <v>452</v>
      </c>
      <c r="I1389" t="s">
        <v>474</v>
      </c>
      <c r="O1389"/>
      <c r="AE1389" t="str">
        <f>IFERROR(VLOOKUP(#REF!,[1]Sheet2!#REF!,2,0),"")</f>
        <v/>
      </c>
      <c r="AG1389" t="s">
        <v>1777</v>
      </c>
      <c r="AI1389" t="s">
        <v>1777</v>
      </c>
      <c r="AL1389" t="str">
        <f>IFERROR(VLOOKUP(A1389,[1]Sheet2!A$2:C$3613,2,0),"")</f>
        <v>م</v>
      </c>
      <c r="AN1389" t="s">
        <v>1539</v>
      </c>
      <c r="AO1389" t="s">
        <v>1539</v>
      </c>
      <c r="AP1389">
        <v>0</v>
      </c>
    </row>
    <row r="1390" spans="1:42" x14ac:dyDescent="0.25">
      <c r="A1390">
        <v>123935</v>
      </c>
      <c r="B1390" t="s">
        <v>1044</v>
      </c>
      <c r="C1390" t="s">
        <v>66</v>
      </c>
      <c r="D1390" t="s">
        <v>408</v>
      </c>
      <c r="I1390" t="s">
        <v>474</v>
      </c>
      <c r="O1390"/>
      <c r="AE1390" t="str">
        <f>IFERROR(VLOOKUP(#REF!,[1]Sheet2!#REF!,2,0),"")</f>
        <v/>
      </c>
      <c r="AG1390" t="s">
        <v>1777</v>
      </c>
      <c r="AI1390" t="s">
        <v>1777</v>
      </c>
      <c r="AL1390" t="str">
        <f>IFERROR(VLOOKUP(A1390,[1]Sheet2!A$2:C$3613,2,0),"")</f>
        <v>م</v>
      </c>
      <c r="AM1390" t="str">
        <f>IFERROR(VLOOKUP(A1391,[1]Sheet2!A$2:C$3613,3,0),"")</f>
        <v>م</v>
      </c>
      <c r="AN1390" t="s">
        <v>1539</v>
      </c>
      <c r="AO1390" t="s">
        <v>1539</v>
      </c>
      <c r="AP1390">
        <v>0</v>
      </c>
    </row>
    <row r="1391" spans="1:42" x14ac:dyDescent="0.25">
      <c r="A1391">
        <v>123940</v>
      </c>
      <c r="B1391" t="s">
        <v>1043</v>
      </c>
      <c r="C1391" t="s">
        <v>1536</v>
      </c>
      <c r="D1391" t="s">
        <v>285</v>
      </c>
      <c r="I1391" t="s">
        <v>474</v>
      </c>
      <c r="O1391"/>
      <c r="AG1391" t="s">
        <v>1777</v>
      </c>
      <c r="AI1391" t="s">
        <v>1777</v>
      </c>
      <c r="AO1391" t="s">
        <v>1539</v>
      </c>
      <c r="AP1391">
        <v>0</v>
      </c>
    </row>
    <row r="1392" spans="1:42" x14ac:dyDescent="0.25">
      <c r="A1392">
        <v>123942</v>
      </c>
      <c r="B1392" t="s">
        <v>1042</v>
      </c>
      <c r="C1392" t="s">
        <v>188</v>
      </c>
      <c r="D1392" t="s">
        <v>219</v>
      </c>
      <c r="I1392" t="s">
        <v>474</v>
      </c>
      <c r="O1392"/>
      <c r="AE1392" t="str">
        <f>IFERROR(VLOOKUP(#REF!,[1]Sheet2!#REF!,2,0),"")</f>
        <v/>
      </c>
      <c r="AG1392" t="s">
        <v>1777</v>
      </c>
      <c r="AI1392" t="s">
        <v>1777</v>
      </c>
      <c r="AL1392" t="str">
        <f>IFERROR(VLOOKUP(A1392,[1]Sheet2!A$2:C$3613,2,0),"")</f>
        <v>م</v>
      </c>
      <c r="AN1392" t="s">
        <v>1539</v>
      </c>
      <c r="AO1392" t="s">
        <v>1539</v>
      </c>
      <c r="AP1392">
        <v>0</v>
      </c>
    </row>
    <row r="1393" spans="1:42" x14ac:dyDescent="0.25">
      <c r="A1393">
        <v>123943</v>
      </c>
      <c r="B1393" t="s">
        <v>1041</v>
      </c>
      <c r="C1393" t="s">
        <v>66</v>
      </c>
      <c r="D1393" t="s">
        <v>237</v>
      </c>
      <c r="I1393" t="s">
        <v>474</v>
      </c>
      <c r="O1393"/>
      <c r="AG1393" t="s">
        <v>1777</v>
      </c>
      <c r="AI1393" t="s">
        <v>1777</v>
      </c>
      <c r="AN1393" t="s">
        <v>1539</v>
      </c>
      <c r="AO1393" t="s">
        <v>1539</v>
      </c>
      <c r="AP1393">
        <v>0</v>
      </c>
    </row>
    <row r="1394" spans="1:42" x14ac:dyDescent="0.25">
      <c r="A1394">
        <v>123948</v>
      </c>
      <c r="B1394" t="s">
        <v>1040</v>
      </c>
      <c r="C1394" t="s">
        <v>758</v>
      </c>
      <c r="D1394" t="s">
        <v>242</v>
      </c>
      <c r="I1394" t="s">
        <v>474</v>
      </c>
      <c r="O1394"/>
      <c r="AE1394" t="str">
        <f>IFERROR(VLOOKUP(#REF!,[1]Sheet2!#REF!,2,0),"")</f>
        <v/>
      </c>
      <c r="AI1394">
        <v>0</v>
      </c>
      <c r="AL1394" t="str">
        <f>IFERROR(VLOOKUP(A1394,[1]Sheet2!A$2:C$3613,2,0),"")</f>
        <v>م</v>
      </c>
      <c r="AM1394" t="str">
        <f>IFERROR(VLOOKUP(A1395,[1]Sheet2!A$2:C$3613,3,0),"")</f>
        <v>م</v>
      </c>
      <c r="AN1394" t="s">
        <v>1539</v>
      </c>
      <c r="AO1394" t="s">
        <v>1539</v>
      </c>
      <c r="AP1394">
        <v>0</v>
      </c>
    </row>
    <row r="1395" spans="1:42" x14ac:dyDescent="0.25">
      <c r="A1395">
        <v>123949</v>
      </c>
      <c r="B1395" t="s">
        <v>1038</v>
      </c>
      <c r="C1395" t="s">
        <v>124</v>
      </c>
      <c r="D1395" t="s">
        <v>1039</v>
      </c>
      <c r="I1395" t="s">
        <v>474</v>
      </c>
      <c r="O1395"/>
      <c r="AE1395" t="str">
        <f>IFERROR(VLOOKUP(#REF!,[1]Sheet2!#REF!,2,0),"")</f>
        <v/>
      </c>
      <c r="AG1395" t="s">
        <v>1777</v>
      </c>
      <c r="AI1395" t="s">
        <v>1777</v>
      </c>
      <c r="AL1395" t="str">
        <f>IFERROR(VLOOKUP(A1395,[1]Sheet2!A$2:C$3613,2,0),"")</f>
        <v>م</v>
      </c>
      <c r="AN1395" t="s">
        <v>1539</v>
      </c>
      <c r="AO1395" t="s">
        <v>1539</v>
      </c>
      <c r="AP1395">
        <v>0</v>
      </c>
    </row>
    <row r="1396" spans="1:42" x14ac:dyDescent="0.25">
      <c r="A1396">
        <v>123951</v>
      </c>
      <c r="B1396" t="s">
        <v>1037</v>
      </c>
      <c r="C1396" t="s">
        <v>701</v>
      </c>
      <c r="D1396" t="s">
        <v>539</v>
      </c>
      <c r="I1396" t="s">
        <v>474</v>
      </c>
      <c r="O1396"/>
      <c r="AE1396" t="str">
        <f>IFERROR(VLOOKUP(#REF!,[1]Sheet2!#REF!,2,0),"")</f>
        <v/>
      </c>
      <c r="AI1396" t="s">
        <v>3650</v>
      </c>
      <c r="AL1396" t="str">
        <f>IFERROR(VLOOKUP(A1396,[1]Sheet2!A$2:C$3613,2,0),"")</f>
        <v>م</v>
      </c>
      <c r="AN1396" t="s">
        <v>1539</v>
      </c>
      <c r="AO1396" t="s">
        <v>1539</v>
      </c>
      <c r="AP1396">
        <v>0</v>
      </c>
    </row>
    <row r="1397" spans="1:42" x14ac:dyDescent="0.25">
      <c r="A1397">
        <v>123956</v>
      </c>
      <c r="B1397" t="s">
        <v>1036</v>
      </c>
      <c r="C1397" t="s">
        <v>66</v>
      </c>
      <c r="D1397" t="s">
        <v>252</v>
      </c>
      <c r="I1397" t="s">
        <v>474</v>
      </c>
      <c r="O1397"/>
      <c r="AI1397">
        <v>0</v>
      </c>
      <c r="AN1397" t="s">
        <v>1539</v>
      </c>
      <c r="AO1397" t="s">
        <v>1539</v>
      </c>
      <c r="AP1397">
        <v>0</v>
      </c>
    </row>
    <row r="1398" spans="1:42" x14ac:dyDescent="0.25">
      <c r="A1398">
        <v>123963</v>
      </c>
      <c r="B1398" t="s">
        <v>1035</v>
      </c>
      <c r="C1398" t="s">
        <v>94</v>
      </c>
      <c r="D1398" t="s">
        <v>262</v>
      </c>
      <c r="I1398" t="s">
        <v>474</v>
      </c>
      <c r="O1398"/>
      <c r="AG1398" t="s">
        <v>1777</v>
      </c>
      <c r="AI1398" t="s">
        <v>1777</v>
      </c>
      <c r="AO1398" t="s">
        <v>1539</v>
      </c>
      <c r="AP1398">
        <v>0</v>
      </c>
    </row>
    <row r="1399" spans="1:42" x14ac:dyDescent="0.25">
      <c r="A1399">
        <v>123964</v>
      </c>
      <c r="B1399" t="s">
        <v>1034</v>
      </c>
      <c r="C1399" t="s">
        <v>547</v>
      </c>
      <c r="D1399" t="s">
        <v>246</v>
      </c>
      <c r="E1399" t="s">
        <v>380</v>
      </c>
      <c r="F1399" s="230">
        <v>36418</v>
      </c>
      <c r="G1399" t="s">
        <v>1507</v>
      </c>
      <c r="H1399" t="s">
        <v>382</v>
      </c>
      <c r="I1399" t="s">
        <v>474</v>
      </c>
      <c r="K1399" t="s">
        <v>383</v>
      </c>
      <c r="L1399">
        <v>2018</v>
      </c>
      <c r="M1399" t="s">
        <v>363</v>
      </c>
      <c r="N1399" t="s">
        <v>366</v>
      </c>
      <c r="O1399"/>
      <c r="AI1399">
        <v>0</v>
      </c>
      <c r="AN1399" t="s">
        <v>1539</v>
      </c>
      <c r="AO1399" t="s">
        <v>1539</v>
      </c>
      <c r="AP1399">
        <v>0</v>
      </c>
    </row>
    <row r="1400" spans="1:42" x14ac:dyDescent="0.25">
      <c r="A1400">
        <v>123966</v>
      </c>
      <c r="B1400" t="s">
        <v>1033</v>
      </c>
      <c r="C1400" t="s">
        <v>702</v>
      </c>
      <c r="D1400" t="s">
        <v>703</v>
      </c>
      <c r="I1400" t="s">
        <v>474</v>
      </c>
      <c r="O1400"/>
      <c r="AG1400" t="s">
        <v>1777</v>
      </c>
      <c r="AI1400" t="s">
        <v>1777</v>
      </c>
      <c r="AO1400" t="s">
        <v>1539</v>
      </c>
      <c r="AP1400">
        <v>0</v>
      </c>
    </row>
    <row r="1401" spans="1:42" x14ac:dyDescent="0.25">
      <c r="A1401">
        <v>123969</v>
      </c>
      <c r="B1401" t="s">
        <v>1032</v>
      </c>
      <c r="C1401" t="s">
        <v>629</v>
      </c>
      <c r="D1401" t="s">
        <v>553</v>
      </c>
      <c r="E1401" t="s">
        <v>1234</v>
      </c>
      <c r="F1401" s="230">
        <v>35800</v>
      </c>
      <c r="G1401" t="s">
        <v>1505</v>
      </c>
      <c r="H1401" t="s">
        <v>382</v>
      </c>
      <c r="I1401" t="s">
        <v>474</v>
      </c>
      <c r="K1401" t="s">
        <v>1471</v>
      </c>
      <c r="L1401">
        <v>0</v>
      </c>
      <c r="M1401" t="s">
        <v>365</v>
      </c>
      <c r="N1401" t="s">
        <v>365</v>
      </c>
      <c r="O1401"/>
      <c r="AI1401">
        <v>0</v>
      </c>
      <c r="AO1401" t="s">
        <v>1539</v>
      </c>
      <c r="AP1401">
        <v>0</v>
      </c>
    </row>
    <row r="1402" spans="1:42" x14ac:dyDescent="0.25">
      <c r="A1402">
        <v>123974</v>
      </c>
      <c r="B1402" t="s">
        <v>1031</v>
      </c>
      <c r="C1402" t="s">
        <v>66</v>
      </c>
      <c r="D1402" t="s">
        <v>413</v>
      </c>
      <c r="I1402" t="s">
        <v>474</v>
      </c>
      <c r="O1402"/>
      <c r="AI1402" t="s">
        <v>3650</v>
      </c>
      <c r="AO1402" t="s">
        <v>1539</v>
      </c>
      <c r="AP1402">
        <v>0</v>
      </c>
    </row>
    <row r="1403" spans="1:42" x14ac:dyDescent="0.25">
      <c r="A1403">
        <v>123976</v>
      </c>
      <c r="B1403" t="s">
        <v>1030</v>
      </c>
      <c r="C1403" t="s">
        <v>66</v>
      </c>
      <c r="D1403" t="s">
        <v>286</v>
      </c>
      <c r="I1403" t="s">
        <v>474</v>
      </c>
      <c r="O1403"/>
      <c r="AG1403" t="s">
        <v>1777</v>
      </c>
      <c r="AI1403" t="s">
        <v>1777</v>
      </c>
      <c r="AO1403" t="s">
        <v>1539</v>
      </c>
      <c r="AP1403">
        <v>0</v>
      </c>
    </row>
    <row r="1404" spans="1:42" x14ac:dyDescent="0.25">
      <c r="A1404">
        <v>123978</v>
      </c>
      <c r="B1404" t="s">
        <v>1027</v>
      </c>
      <c r="C1404" t="s">
        <v>1028</v>
      </c>
      <c r="D1404" t="s">
        <v>1029</v>
      </c>
      <c r="I1404" t="s">
        <v>474</v>
      </c>
      <c r="O1404"/>
      <c r="AI1404">
        <v>0</v>
      </c>
      <c r="AO1404" t="s">
        <v>1539</v>
      </c>
      <c r="AP1404">
        <v>0</v>
      </c>
    </row>
    <row r="1405" spans="1:42" x14ac:dyDescent="0.25">
      <c r="A1405">
        <v>123983</v>
      </c>
      <c r="B1405" t="s">
        <v>1025</v>
      </c>
      <c r="C1405" t="s">
        <v>76</v>
      </c>
      <c r="D1405" t="s">
        <v>1026</v>
      </c>
      <c r="I1405" t="s">
        <v>474</v>
      </c>
      <c r="O1405"/>
      <c r="AE1405" t="str">
        <f>IFERROR(VLOOKUP(#REF!,[1]Sheet2!#REF!,2,0),"")</f>
        <v/>
      </c>
      <c r="AG1405" t="s">
        <v>1777</v>
      </c>
      <c r="AI1405" t="s">
        <v>1777</v>
      </c>
      <c r="AL1405" t="str">
        <f>IFERROR(VLOOKUP(A1405,[1]Sheet2!A$2:C$3613,2,0),"")</f>
        <v>م</v>
      </c>
      <c r="AM1405" t="str">
        <f>IFERROR(VLOOKUP(A1406,[1]Sheet2!A$2:C$3613,3,0),"")</f>
        <v>م</v>
      </c>
      <c r="AN1405" t="s">
        <v>1539</v>
      </c>
      <c r="AO1405" t="s">
        <v>1539</v>
      </c>
      <c r="AP1405">
        <v>0</v>
      </c>
    </row>
    <row r="1406" spans="1:42" x14ac:dyDescent="0.25">
      <c r="A1406">
        <v>123984</v>
      </c>
      <c r="B1406" t="s">
        <v>1024</v>
      </c>
      <c r="C1406" t="s">
        <v>116</v>
      </c>
      <c r="D1406" t="s">
        <v>261</v>
      </c>
      <c r="I1406" t="s">
        <v>474</v>
      </c>
      <c r="O1406"/>
      <c r="AE1406" t="str">
        <f>IFERROR(VLOOKUP(#REF!,[1]Sheet2!#REF!,2,0),"")</f>
        <v/>
      </c>
      <c r="AG1406" t="s">
        <v>1777</v>
      </c>
      <c r="AI1406" t="s">
        <v>1777</v>
      </c>
      <c r="AL1406" t="str">
        <f>IFERROR(VLOOKUP(A1406,[1]Sheet2!A$2:C$3613,2,0),"")</f>
        <v>م</v>
      </c>
      <c r="AM1406" t="str">
        <f>IFERROR(VLOOKUP(A1407,[1]Sheet2!A$2:C$3613,3,0),"")</f>
        <v>م</v>
      </c>
      <c r="AN1406" t="s">
        <v>1539</v>
      </c>
      <c r="AO1406" t="s">
        <v>1539</v>
      </c>
      <c r="AP1406">
        <v>0</v>
      </c>
    </row>
    <row r="1407" spans="1:42" x14ac:dyDescent="0.25">
      <c r="A1407">
        <v>123985</v>
      </c>
      <c r="B1407" t="s">
        <v>1023</v>
      </c>
      <c r="C1407" t="s">
        <v>76</v>
      </c>
      <c r="D1407" t="s">
        <v>890</v>
      </c>
      <c r="I1407" t="s">
        <v>474</v>
      </c>
      <c r="O1407"/>
      <c r="AG1407" t="s">
        <v>1777</v>
      </c>
      <c r="AI1407" t="s">
        <v>1777</v>
      </c>
      <c r="AO1407" t="s">
        <v>1539</v>
      </c>
      <c r="AP1407">
        <v>0</v>
      </c>
    </row>
    <row r="1408" spans="1:42" x14ac:dyDescent="0.25">
      <c r="A1408">
        <v>123988</v>
      </c>
      <c r="B1408" t="s">
        <v>1022</v>
      </c>
      <c r="C1408" t="s">
        <v>133</v>
      </c>
      <c r="D1408" t="s">
        <v>524</v>
      </c>
      <c r="I1408" t="s">
        <v>474</v>
      </c>
      <c r="O1408"/>
      <c r="AE1408" t="str">
        <f>IFERROR(VLOOKUP(#REF!,[1]Sheet2!#REF!,2,0),"")</f>
        <v/>
      </c>
      <c r="AG1408" t="s">
        <v>1777</v>
      </c>
      <c r="AI1408" t="s">
        <v>1777</v>
      </c>
      <c r="AL1408" t="str">
        <f>IFERROR(VLOOKUP(A1408,[1]Sheet2!A$2:C$3613,2,0),"")</f>
        <v>م</v>
      </c>
      <c r="AN1408" t="s">
        <v>1539</v>
      </c>
      <c r="AO1408" t="s">
        <v>1539</v>
      </c>
      <c r="AP1408">
        <v>0</v>
      </c>
    </row>
    <row r="1409" spans="1:42" x14ac:dyDescent="0.25">
      <c r="A1409">
        <v>123991</v>
      </c>
      <c r="B1409" t="s">
        <v>1020</v>
      </c>
      <c r="C1409" t="s">
        <v>718</v>
      </c>
      <c r="D1409" t="s">
        <v>323</v>
      </c>
      <c r="I1409" t="s">
        <v>474</v>
      </c>
      <c r="O1409"/>
      <c r="AI1409">
        <v>0</v>
      </c>
      <c r="AO1409" t="s">
        <v>1539</v>
      </c>
      <c r="AP1409">
        <v>0</v>
      </c>
    </row>
    <row r="1410" spans="1:42" x14ac:dyDescent="0.25">
      <c r="A1410">
        <v>123995</v>
      </c>
      <c r="B1410" t="s">
        <v>1019</v>
      </c>
      <c r="C1410" t="s">
        <v>105</v>
      </c>
      <c r="D1410" t="s">
        <v>282</v>
      </c>
      <c r="I1410" t="s">
        <v>474</v>
      </c>
      <c r="O1410"/>
      <c r="AE1410" t="str">
        <f>IFERROR(VLOOKUP(#REF!,[1]Sheet2!#REF!,2,0),"")</f>
        <v/>
      </c>
      <c r="AG1410" t="s">
        <v>1777</v>
      </c>
      <c r="AI1410" t="s">
        <v>1777</v>
      </c>
      <c r="AL1410" t="str">
        <f>IFERROR(VLOOKUP(A1410,[1]Sheet2!A$2:C$3613,2,0),"")</f>
        <v>م</v>
      </c>
      <c r="AM1410" t="str">
        <f>IFERROR(VLOOKUP(A1411,[1]Sheet2!A$2:C$3613,3,0),"")</f>
        <v>م</v>
      </c>
      <c r="AN1410" t="s">
        <v>1539</v>
      </c>
      <c r="AO1410" t="s">
        <v>1539</v>
      </c>
      <c r="AP1410">
        <v>0</v>
      </c>
    </row>
    <row r="1411" spans="1:42" x14ac:dyDescent="0.25">
      <c r="A1411">
        <v>123996</v>
      </c>
      <c r="B1411" t="s">
        <v>1018</v>
      </c>
      <c r="C1411" t="s">
        <v>105</v>
      </c>
      <c r="D1411" t="s">
        <v>217</v>
      </c>
      <c r="I1411" t="s">
        <v>474</v>
      </c>
      <c r="O1411"/>
      <c r="AG1411" t="s">
        <v>1777</v>
      </c>
      <c r="AI1411" t="s">
        <v>1777</v>
      </c>
      <c r="AO1411" t="s">
        <v>1539</v>
      </c>
      <c r="AP1411">
        <v>0</v>
      </c>
    </row>
    <row r="1412" spans="1:42" x14ac:dyDescent="0.25">
      <c r="A1412">
        <v>124000</v>
      </c>
      <c r="B1412" t="s">
        <v>1016</v>
      </c>
      <c r="C1412" t="s">
        <v>92</v>
      </c>
      <c r="D1412" t="s">
        <v>1017</v>
      </c>
      <c r="I1412" t="s">
        <v>474</v>
      </c>
      <c r="O1412"/>
      <c r="AE1412" t="str">
        <f>IFERROR(VLOOKUP(#REF!,[1]Sheet2!#REF!,2,0),"")</f>
        <v/>
      </c>
      <c r="AG1412" t="s">
        <v>1777</v>
      </c>
      <c r="AI1412" t="s">
        <v>1777</v>
      </c>
      <c r="AL1412" t="str">
        <f>IFERROR(VLOOKUP(A1412,[1]Sheet2!A$2:C$3613,2,0),"")</f>
        <v>م</v>
      </c>
      <c r="AM1412" t="str">
        <f>IFERROR(VLOOKUP(A1413,[1]Sheet2!A$2:C$3613,3,0),"")</f>
        <v>م</v>
      </c>
      <c r="AN1412" t="s">
        <v>1539</v>
      </c>
      <c r="AO1412" t="s">
        <v>1539</v>
      </c>
      <c r="AP1412">
        <v>0</v>
      </c>
    </row>
    <row r="1413" spans="1:42" x14ac:dyDescent="0.25">
      <c r="A1413">
        <v>124001</v>
      </c>
      <c r="B1413" t="s">
        <v>1015</v>
      </c>
      <c r="C1413" t="s">
        <v>64</v>
      </c>
      <c r="D1413" t="s">
        <v>499</v>
      </c>
      <c r="I1413" t="s">
        <v>474</v>
      </c>
      <c r="O1413"/>
      <c r="AG1413" t="s">
        <v>1777</v>
      </c>
      <c r="AI1413" t="s">
        <v>1777</v>
      </c>
      <c r="AO1413" t="s">
        <v>1539</v>
      </c>
      <c r="AP1413">
        <v>0</v>
      </c>
    </row>
    <row r="1414" spans="1:42" x14ac:dyDescent="0.25">
      <c r="A1414">
        <v>124006</v>
      </c>
      <c r="B1414" t="s">
        <v>1013</v>
      </c>
      <c r="C1414" t="s">
        <v>1014</v>
      </c>
      <c r="D1414" t="s">
        <v>242</v>
      </c>
      <c r="I1414" t="s">
        <v>474</v>
      </c>
      <c r="O1414"/>
      <c r="AG1414" t="s">
        <v>1777</v>
      </c>
      <c r="AI1414" t="s">
        <v>1777</v>
      </c>
      <c r="AO1414" t="s">
        <v>1539</v>
      </c>
      <c r="AP1414">
        <v>0</v>
      </c>
    </row>
    <row r="1415" spans="1:42" x14ac:dyDescent="0.25">
      <c r="A1415">
        <v>124007</v>
      </c>
      <c r="B1415" t="s">
        <v>1012</v>
      </c>
      <c r="C1415" t="s">
        <v>63</v>
      </c>
      <c r="D1415" t="s">
        <v>459</v>
      </c>
      <c r="I1415" t="s">
        <v>474</v>
      </c>
      <c r="O1415"/>
      <c r="AG1415" t="s">
        <v>1777</v>
      </c>
      <c r="AI1415" t="s">
        <v>1777</v>
      </c>
      <c r="AO1415" t="s">
        <v>1539</v>
      </c>
      <c r="AP1415">
        <v>0</v>
      </c>
    </row>
    <row r="1416" spans="1:42" x14ac:dyDescent="0.25">
      <c r="A1416">
        <v>124011</v>
      </c>
      <c r="B1416" t="s">
        <v>696</v>
      </c>
      <c r="C1416" t="s">
        <v>699</v>
      </c>
      <c r="D1416" t="s">
        <v>1011</v>
      </c>
      <c r="I1416" t="s">
        <v>474</v>
      </c>
      <c r="O1416"/>
      <c r="AG1416" t="s">
        <v>1777</v>
      </c>
      <c r="AI1416" t="s">
        <v>1777</v>
      </c>
      <c r="AO1416" t="s">
        <v>1539</v>
      </c>
      <c r="AP1416">
        <v>0</v>
      </c>
    </row>
    <row r="1417" spans="1:42" x14ac:dyDescent="0.25">
      <c r="A1417">
        <v>124012</v>
      </c>
      <c r="B1417" t="s">
        <v>1010</v>
      </c>
      <c r="C1417" t="s">
        <v>177</v>
      </c>
      <c r="D1417" t="s">
        <v>567</v>
      </c>
      <c r="I1417" t="s">
        <v>474</v>
      </c>
      <c r="O1417"/>
      <c r="AG1417" t="s">
        <v>1777</v>
      </c>
      <c r="AI1417" t="s">
        <v>1777</v>
      </c>
      <c r="AO1417" t="s">
        <v>1539</v>
      </c>
      <c r="AP1417">
        <v>0</v>
      </c>
    </row>
    <row r="1418" spans="1:42" x14ac:dyDescent="0.25">
      <c r="A1418">
        <v>124017</v>
      </c>
      <c r="B1418" t="s">
        <v>1009</v>
      </c>
      <c r="C1418" t="s">
        <v>141</v>
      </c>
      <c r="D1418" t="s">
        <v>810</v>
      </c>
      <c r="I1418" t="s">
        <v>474</v>
      </c>
      <c r="O1418"/>
      <c r="AG1418" t="s">
        <v>1777</v>
      </c>
      <c r="AI1418" t="s">
        <v>1777</v>
      </c>
      <c r="AO1418" t="s">
        <v>1539</v>
      </c>
      <c r="AP1418">
        <v>0</v>
      </c>
    </row>
    <row r="1419" spans="1:42" x14ac:dyDescent="0.25">
      <c r="A1419">
        <v>124018</v>
      </c>
      <c r="B1419" t="s">
        <v>1007</v>
      </c>
      <c r="C1419" t="s">
        <v>1008</v>
      </c>
      <c r="D1419" t="s">
        <v>708</v>
      </c>
      <c r="I1419" t="s">
        <v>474</v>
      </c>
      <c r="O1419"/>
      <c r="AE1419" t="str">
        <f>IFERROR(VLOOKUP(#REF!,[1]Sheet2!#REF!,2,0),"")</f>
        <v/>
      </c>
      <c r="AG1419" t="s">
        <v>1777</v>
      </c>
      <c r="AI1419" t="s">
        <v>1777</v>
      </c>
      <c r="AL1419" t="str">
        <f>IFERROR(VLOOKUP(A1419,[1]Sheet2!A$2:C$3613,2,0),"")</f>
        <v>م</v>
      </c>
      <c r="AM1419" t="str">
        <f>IFERROR(VLOOKUP(A1420,[1]Sheet2!A$2:C$3613,3,0),"")</f>
        <v>م</v>
      </c>
      <c r="AN1419" t="s">
        <v>1539</v>
      </c>
      <c r="AO1419" t="s">
        <v>1539</v>
      </c>
      <c r="AP1419">
        <v>0</v>
      </c>
    </row>
    <row r="1420" spans="1:42" x14ac:dyDescent="0.25">
      <c r="A1420">
        <v>124019</v>
      </c>
      <c r="B1420" t="s">
        <v>1006</v>
      </c>
      <c r="C1420" t="s">
        <v>111</v>
      </c>
      <c r="D1420" t="s">
        <v>250</v>
      </c>
      <c r="I1420" t="s">
        <v>474</v>
      </c>
      <c r="O1420"/>
      <c r="AG1420" t="s">
        <v>1777</v>
      </c>
      <c r="AI1420" t="s">
        <v>1777</v>
      </c>
      <c r="AO1420" t="s">
        <v>1539</v>
      </c>
      <c r="AP1420">
        <v>0</v>
      </c>
    </row>
    <row r="1421" spans="1:42" x14ac:dyDescent="0.25">
      <c r="A1421">
        <v>124022</v>
      </c>
      <c r="B1421" t="s">
        <v>1005</v>
      </c>
      <c r="C1421" t="s">
        <v>832</v>
      </c>
      <c r="D1421" t="s">
        <v>750</v>
      </c>
      <c r="I1421" t="s">
        <v>474</v>
      </c>
      <c r="O1421"/>
      <c r="AE1421" t="str">
        <f>IFERROR(VLOOKUP(#REF!,[1]Sheet2!#REF!,2,0),"")</f>
        <v/>
      </c>
      <c r="AG1421" t="s">
        <v>1777</v>
      </c>
      <c r="AI1421" t="s">
        <v>1777</v>
      </c>
      <c r="AL1421" t="str">
        <f>IFERROR(VLOOKUP(A1421,[1]Sheet2!A$2:C$3613,2,0),"")</f>
        <v>م</v>
      </c>
      <c r="AM1421" t="str">
        <f>IFERROR(VLOOKUP(A1422,[1]Sheet2!A$2:C$3613,3,0),"")</f>
        <v>م</v>
      </c>
      <c r="AN1421" t="s">
        <v>1539</v>
      </c>
      <c r="AO1421" t="s">
        <v>1539</v>
      </c>
      <c r="AP1421">
        <v>0</v>
      </c>
    </row>
    <row r="1422" spans="1:42" x14ac:dyDescent="0.25">
      <c r="A1422">
        <v>124023</v>
      </c>
      <c r="B1422" t="s">
        <v>1004</v>
      </c>
      <c r="C1422" t="s">
        <v>105</v>
      </c>
      <c r="D1422" t="s">
        <v>301</v>
      </c>
      <c r="I1422" t="s">
        <v>474</v>
      </c>
      <c r="O1422"/>
      <c r="AG1422" t="s">
        <v>1777</v>
      </c>
      <c r="AI1422" t="s">
        <v>1777</v>
      </c>
      <c r="AO1422" t="s">
        <v>1539</v>
      </c>
      <c r="AP1422">
        <v>0</v>
      </c>
    </row>
    <row r="1423" spans="1:42" x14ac:dyDescent="0.25">
      <c r="A1423">
        <v>124024</v>
      </c>
      <c r="B1423" t="s">
        <v>1003</v>
      </c>
      <c r="C1423" t="s">
        <v>538</v>
      </c>
      <c r="D1423" t="s">
        <v>267</v>
      </c>
      <c r="I1423" t="s">
        <v>474</v>
      </c>
      <c r="O1423"/>
      <c r="AG1423" t="s">
        <v>1777</v>
      </c>
      <c r="AI1423" t="s">
        <v>1777</v>
      </c>
      <c r="AO1423" t="s">
        <v>1539</v>
      </c>
      <c r="AP1423">
        <v>0</v>
      </c>
    </row>
    <row r="1424" spans="1:42" x14ac:dyDescent="0.25">
      <c r="A1424">
        <v>124025</v>
      </c>
      <c r="B1424" t="s">
        <v>1002</v>
      </c>
      <c r="C1424" t="s">
        <v>96</v>
      </c>
      <c r="D1424" t="s">
        <v>319</v>
      </c>
      <c r="I1424" t="s">
        <v>474</v>
      </c>
      <c r="O1424"/>
      <c r="AI1424" t="s">
        <v>3650</v>
      </c>
      <c r="AO1424" t="s">
        <v>1539</v>
      </c>
      <c r="AP1424">
        <v>0</v>
      </c>
    </row>
    <row r="1425" spans="1:42" x14ac:dyDescent="0.25">
      <c r="A1425">
        <v>124029</v>
      </c>
      <c r="B1425" t="s">
        <v>1001</v>
      </c>
      <c r="C1425" t="s">
        <v>155</v>
      </c>
      <c r="D1425" t="s">
        <v>236</v>
      </c>
      <c r="I1425" t="s">
        <v>474</v>
      </c>
      <c r="O1425"/>
      <c r="AE1425" t="str">
        <f>IFERROR(VLOOKUP(#REF!,[1]Sheet2!#REF!,2,0),"")</f>
        <v/>
      </c>
      <c r="AG1425" t="s">
        <v>1777</v>
      </c>
      <c r="AI1425" t="s">
        <v>1777</v>
      </c>
      <c r="AL1425" t="str">
        <f>IFERROR(VLOOKUP(A1425,[1]Sheet2!A$2:C$3613,2,0),"")</f>
        <v>م</v>
      </c>
      <c r="AN1425" t="s">
        <v>1539</v>
      </c>
      <c r="AO1425" t="s">
        <v>1539</v>
      </c>
      <c r="AP1425">
        <v>0</v>
      </c>
    </row>
    <row r="1426" spans="1:42" x14ac:dyDescent="0.25">
      <c r="A1426">
        <v>124031</v>
      </c>
      <c r="B1426" t="s">
        <v>999</v>
      </c>
      <c r="C1426" t="s">
        <v>1000</v>
      </c>
      <c r="D1426" t="s">
        <v>216</v>
      </c>
      <c r="I1426" t="s">
        <v>474</v>
      </c>
      <c r="O1426"/>
      <c r="AE1426" t="str">
        <f>IFERROR(VLOOKUP(#REF!,[1]Sheet2!#REF!,2,0),"")</f>
        <v/>
      </c>
      <c r="AG1426" t="s">
        <v>1777</v>
      </c>
      <c r="AI1426" t="s">
        <v>1777</v>
      </c>
      <c r="AL1426" t="str">
        <f>IFERROR(VLOOKUP(A1426,[1]Sheet2!A$2:C$3613,2,0),"")</f>
        <v>م</v>
      </c>
      <c r="AN1426" t="s">
        <v>1539</v>
      </c>
      <c r="AO1426" t="s">
        <v>1539</v>
      </c>
      <c r="AP1426">
        <v>0</v>
      </c>
    </row>
    <row r="1427" spans="1:42" x14ac:dyDescent="0.25">
      <c r="A1427">
        <v>124033</v>
      </c>
      <c r="B1427" t="s">
        <v>998</v>
      </c>
      <c r="C1427" t="s">
        <v>89</v>
      </c>
      <c r="D1427" t="s">
        <v>254</v>
      </c>
      <c r="I1427" t="s">
        <v>474</v>
      </c>
      <c r="O1427"/>
      <c r="AE1427" t="str">
        <f>IFERROR(VLOOKUP(#REF!,[1]Sheet2!#REF!,2,0),"")</f>
        <v/>
      </c>
      <c r="AG1427" t="s">
        <v>1777</v>
      </c>
      <c r="AI1427" t="s">
        <v>1777</v>
      </c>
      <c r="AL1427" t="str">
        <f>IFERROR(VLOOKUP(A1427,[1]Sheet2!A$2:C$3613,2,0),"")</f>
        <v>م</v>
      </c>
      <c r="AM1427" t="str">
        <f>IFERROR(VLOOKUP(A1428,[1]Sheet2!A$2:C$3613,3,0),"")</f>
        <v>م</v>
      </c>
      <c r="AN1427" t="s">
        <v>1539</v>
      </c>
      <c r="AO1427" t="s">
        <v>1539</v>
      </c>
      <c r="AP1427">
        <v>0</v>
      </c>
    </row>
    <row r="1428" spans="1:42" x14ac:dyDescent="0.25">
      <c r="A1428">
        <v>124037</v>
      </c>
      <c r="B1428" t="s">
        <v>997</v>
      </c>
      <c r="C1428" t="s">
        <v>490</v>
      </c>
      <c r="D1428" t="s">
        <v>502</v>
      </c>
      <c r="I1428" t="s">
        <v>474</v>
      </c>
      <c r="O1428"/>
      <c r="AE1428" t="str">
        <f>IFERROR(VLOOKUP(#REF!,[1]Sheet2!#REF!,2,0),"")</f>
        <v/>
      </c>
      <c r="AG1428" t="s">
        <v>1777</v>
      </c>
      <c r="AI1428" t="s">
        <v>1777</v>
      </c>
      <c r="AL1428" t="str">
        <f>IFERROR(VLOOKUP(A1428,[1]Sheet2!A$2:C$3613,2,0),"")</f>
        <v>م</v>
      </c>
      <c r="AM1428" t="str">
        <f>IFERROR(VLOOKUP(A1429,[1]Sheet2!A$2:C$3613,3,0),"")</f>
        <v>م</v>
      </c>
      <c r="AN1428" t="s">
        <v>1539</v>
      </c>
      <c r="AO1428" t="s">
        <v>1539</v>
      </c>
      <c r="AP1428">
        <v>0</v>
      </c>
    </row>
    <row r="1429" spans="1:42" x14ac:dyDescent="0.25">
      <c r="A1429">
        <v>124038</v>
      </c>
      <c r="B1429" t="s">
        <v>995</v>
      </c>
      <c r="C1429" t="s">
        <v>138</v>
      </c>
      <c r="D1429" t="s">
        <v>996</v>
      </c>
      <c r="I1429" t="s">
        <v>474</v>
      </c>
      <c r="O1429"/>
      <c r="AG1429" t="s">
        <v>1777</v>
      </c>
      <c r="AI1429" t="s">
        <v>1777</v>
      </c>
      <c r="AO1429" t="s">
        <v>1539</v>
      </c>
      <c r="AP1429">
        <v>0</v>
      </c>
    </row>
    <row r="1430" spans="1:42" x14ac:dyDescent="0.25">
      <c r="A1430">
        <v>124040</v>
      </c>
      <c r="B1430" t="s">
        <v>993</v>
      </c>
      <c r="C1430" t="s">
        <v>70</v>
      </c>
      <c r="D1430" t="s">
        <v>994</v>
      </c>
      <c r="I1430" t="s">
        <v>474</v>
      </c>
      <c r="O1430"/>
      <c r="AG1430" t="s">
        <v>1777</v>
      </c>
      <c r="AI1430" t="s">
        <v>1777</v>
      </c>
      <c r="AO1430" t="s">
        <v>1539</v>
      </c>
      <c r="AP1430">
        <v>0</v>
      </c>
    </row>
    <row r="1431" spans="1:42" x14ac:dyDescent="0.25">
      <c r="A1431">
        <v>124046</v>
      </c>
      <c r="B1431" t="s">
        <v>990</v>
      </c>
      <c r="C1431" t="s">
        <v>991</v>
      </c>
      <c r="D1431" t="s">
        <v>275</v>
      </c>
      <c r="I1431" t="s">
        <v>474</v>
      </c>
      <c r="O1431"/>
      <c r="AG1431" t="s">
        <v>1777</v>
      </c>
      <c r="AI1431" t="s">
        <v>1777</v>
      </c>
      <c r="AO1431" t="s">
        <v>1539</v>
      </c>
      <c r="AP1431">
        <v>0</v>
      </c>
    </row>
    <row r="1432" spans="1:42" x14ac:dyDescent="0.25">
      <c r="A1432">
        <v>124047</v>
      </c>
      <c r="B1432" t="s">
        <v>988</v>
      </c>
      <c r="C1432" t="s">
        <v>989</v>
      </c>
      <c r="D1432" t="s">
        <v>857</v>
      </c>
      <c r="I1432" t="s">
        <v>474</v>
      </c>
      <c r="O1432"/>
      <c r="AE1432" t="str">
        <f>IFERROR(VLOOKUP(#REF!,[1]Sheet2!#REF!,2,0),"")</f>
        <v/>
      </c>
      <c r="AG1432" t="s">
        <v>1777</v>
      </c>
      <c r="AI1432" t="s">
        <v>1777</v>
      </c>
      <c r="AL1432" t="str">
        <f>IFERROR(VLOOKUP(A1432,[1]Sheet2!A$2:C$3613,2,0),"")</f>
        <v>م</v>
      </c>
      <c r="AM1432" t="str">
        <f>IFERROR(VLOOKUP(A1433,[1]Sheet2!A$2:C$3613,3,0),"")</f>
        <v>م</v>
      </c>
      <c r="AN1432" t="s">
        <v>1539</v>
      </c>
      <c r="AO1432" t="s">
        <v>1539</v>
      </c>
      <c r="AP1432">
        <v>0</v>
      </c>
    </row>
    <row r="1433" spans="1:42" x14ac:dyDescent="0.25">
      <c r="A1433">
        <v>124048</v>
      </c>
      <c r="B1433" t="s">
        <v>987</v>
      </c>
      <c r="C1433" t="s">
        <v>116</v>
      </c>
      <c r="D1433" t="s">
        <v>219</v>
      </c>
      <c r="I1433" t="s">
        <v>474</v>
      </c>
      <c r="O1433"/>
      <c r="AE1433" t="str">
        <f>IFERROR(VLOOKUP(#REF!,[1]Sheet2!#REF!,2,0),"")</f>
        <v/>
      </c>
      <c r="AG1433" t="s">
        <v>1777</v>
      </c>
      <c r="AI1433" t="s">
        <v>1777</v>
      </c>
      <c r="AL1433" t="str">
        <f>IFERROR(VLOOKUP(A1433,[1]Sheet2!A$2:C$3613,2,0),"")</f>
        <v>م</v>
      </c>
      <c r="AM1433" t="str">
        <f>IFERROR(VLOOKUP(A1434,[1]Sheet2!A$2:C$3613,3,0),"")</f>
        <v>م</v>
      </c>
      <c r="AN1433" t="s">
        <v>1539</v>
      </c>
      <c r="AO1433" t="s">
        <v>1539</v>
      </c>
      <c r="AP1433">
        <v>0</v>
      </c>
    </row>
    <row r="1434" spans="1:42" x14ac:dyDescent="0.25">
      <c r="A1434">
        <v>124049</v>
      </c>
      <c r="B1434" t="s">
        <v>986</v>
      </c>
      <c r="C1434" t="s">
        <v>63</v>
      </c>
      <c r="D1434" t="s">
        <v>724</v>
      </c>
      <c r="I1434" t="s">
        <v>474</v>
      </c>
      <c r="O1434"/>
      <c r="AE1434" t="str">
        <f>IFERROR(VLOOKUP(#REF!,[1]Sheet2!#REF!,2,0),"")</f>
        <v/>
      </c>
      <c r="AG1434" t="s">
        <v>1777</v>
      </c>
      <c r="AI1434" t="s">
        <v>1777</v>
      </c>
      <c r="AL1434" t="str">
        <f>IFERROR(VLOOKUP(A1434,[1]Sheet2!A$2:C$3613,2,0),"")</f>
        <v>م</v>
      </c>
      <c r="AN1434" t="s">
        <v>1539</v>
      </c>
      <c r="AO1434" t="s">
        <v>1539</v>
      </c>
      <c r="AP1434">
        <v>0</v>
      </c>
    </row>
    <row r="1435" spans="1:42" x14ac:dyDescent="0.25">
      <c r="A1435">
        <v>124052</v>
      </c>
      <c r="B1435" t="s">
        <v>985</v>
      </c>
      <c r="C1435" t="s">
        <v>105</v>
      </c>
      <c r="D1435" t="s">
        <v>274</v>
      </c>
      <c r="I1435" t="s">
        <v>474</v>
      </c>
      <c r="O1435"/>
      <c r="AG1435" t="s">
        <v>1777</v>
      </c>
      <c r="AI1435" t="s">
        <v>1777</v>
      </c>
      <c r="AO1435" t="s">
        <v>1539</v>
      </c>
      <c r="AP1435">
        <v>0</v>
      </c>
    </row>
    <row r="1436" spans="1:42" x14ac:dyDescent="0.25">
      <c r="A1436">
        <v>124060</v>
      </c>
      <c r="B1436" t="s">
        <v>983</v>
      </c>
      <c r="C1436" t="s">
        <v>984</v>
      </c>
      <c r="D1436" t="s">
        <v>471</v>
      </c>
      <c r="I1436" t="s">
        <v>474</v>
      </c>
      <c r="O1436"/>
      <c r="AE1436" t="str">
        <f>IFERROR(VLOOKUP(#REF!,[1]Sheet2!#REF!,2,0),"")</f>
        <v/>
      </c>
      <c r="AG1436" t="s">
        <v>1777</v>
      </c>
      <c r="AI1436" t="s">
        <v>1777</v>
      </c>
      <c r="AL1436" t="str">
        <f>IFERROR(VLOOKUP(A1436,[1]Sheet2!A$2:C$3613,2,0),"")</f>
        <v>م</v>
      </c>
      <c r="AM1436" t="str">
        <f>IFERROR(VLOOKUP(A1437,[1]Sheet2!A$2:C$3613,3,0),"")</f>
        <v>م</v>
      </c>
      <c r="AN1436" t="s">
        <v>1539</v>
      </c>
      <c r="AO1436" t="s">
        <v>1539</v>
      </c>
      <c r="AP1436">
        <v>0</v>
      </c>
    </row>
    <row r="1437" spans="1:42" x14ac:dyDescent="0.25">
      <c r="A1437">
        <v>124061</v>
      </c>
      <c r="B1437" t="s">
        <v>982</v>
      </c>
      <c r="C1437" t="s">
        <v>84</v>
      </c>
      <c r="D1437" t="s">
        <v>587</v>
      </c>
      <c r="I1437" t="s">
        <v>474</v>
      </c>
      <c r="O1437"/>
      <c r="AG1437" t="s">
        <v>1777</v>
      </c>
      <c r="AI1437" t="s">
        <v>1777</v>
      </c>
      <c r="AO1437" t="s">
        <v>1539</v>
      </c>
      <c r="AP1437">
        <v>0</v>
      </c>
    </row>
    <row r="1438" spans="1:42" x14ac:dyDescent="0.25">
      <c r="A1438">
        <v>124063</v>
      </c>
      <c r="B1438" t="s">
        <v>981</v>
      </c>
      <c r="C1438" t="s">
        <v>155</v>
      </c>
      <c r="D1438" t="s">
        <v>440</v>
      </c>
      <c r="I1438" t="s">
        <v>474</v>
      </c>
      <c r="O1438"/>
      <c r="AG1438" t="s">
        <v>1777</v>
      </c>
      <c r="AI1438" t="s">
        <v>1777</v>
      </c>
      <c r="AO1438" t="s">
        <v>1539</v>
      </c>
      <c r="AP1438">
        <v>0</v>
      </c>
    </row>
    <row r="1439" spans="1:42" x14ac:dyDescent="0.25">
      <c r="A1439">
        <v>124066</v>
      </c>
      <c r="B1439" t="s">
        <v>979</v>
      </c>
      <c r="C1439" t="s">
        <v>980</v>
      </c>
      <c r="D1439" t="s">
        <v>255</v>
      </c>
      <c r="I1439" t="s">
        <v>474</v>
      </c>
      <c r="O1439"/>
      <c r="AG1439" t="s">
        <v>1777</v>
      </c>
      <c r="AI1439" t="s">
        <v>1777</v>
      </c>
      <c r="AO1439" t="s">
        <v>1539</v>
      </c>
      <c r="AP1439">
        <v>0</v>
      </c>
    </row>
    <row r="1440" spans="1:42" x14ac:dyDescent="0.25">
      <c r="A1440">
        <v>124067</v>
      </c>
      <c r="B1440" t="s">
        <v>978</v>
      </c>
      <c r="C1440" t="s">
        <v>516</v>
      </c>
      <c r="D1440" t="s">
        <v>348</v>
      </c>
      <c r="I1440" t="s">
        <v>474</v>
      </c>
      <c r="O1440"/>
      <c r="AE1440" t="str">
        <f>IFERROR(VLOOKUP(#REF!,[1]Sheet2!#REF!,2,0),"")</f>
        <v/>
      </c>
      <c r="AG1440" t="s">
        <v>1777</v>
      </c>
      <c r="AI1440" t="s">
        <v>1777</v>
      </c>
      <c r="AL1440" t="str">
        <f>IFERROR(VLOOKUP(A1440,[1]Sheet2!A$2:C$3613,2,0),"")</f>
        <v>م</v>
      </c>
      <c r="AN1440" t="s">
        <v>1539</v>
      </c>
      <c r="AO1440" t="s">
        <v>1539</v>
      </c>
      <c r="AP1440">
        <v>0</v>
      </c>
    </row>
    <row r="1441" spans="1:42" x14ac:dyDescent="0.25">
      <c r="A1441">
        <v>124069</v>
      </c>
      <c r="B1441" t="s">
        <v>977</v>
      </c>
      <c r="C1441" t="s">
        <v>69</v>
      </c>
      <c r="D1441" t="s">
        <v>552</v>
      </c>
      <c r="I1441" t="s">
        <v>474</v>
      </c>
      <c r="O1441"/>
      <c r="AI1441" t="s">
        <v>3650</v>
      </c>
      <c r="AO1441" t="s">
        <v>1539</v>
      </c>
      <c r="AP1441">
        <v>0</v>
      </c>
    </row>
    <row r="1442" spans="1:42" x14ac:dyDescent="0.25">
      <c r="A1442">
        <v>124074</v>
      </c>
      <c r="B1442" t="s">
        <v>975</v>
      </c>
      <c r="C1442" t="s">
        <v>72</v>
      </c>
      <c r="D1442" t="s">
        <v>237</v>
      </c>
      <c r="I1442" t="s">
        <v>474</v>
      </c>
      <c r="O1442"/>
      <c r="AG1442" t="s">
        <v>1777</v>
      </c>
      <c r="AI1442" t="s">
        <v>1777</v>
      </c>
      <c r="AO1442" t="s">
        <v>1539</v>
      </c>
      <c r="AP1442">
        <v>0</v>
      </c>
    </row>
    <row r="1443" spans="1:42" x14ac:dyDescent="0.25">
      <c r="A1443">
        <v>124076</v>
      </c>
      <c r="B1443" t="s">
        <v>974</v>
      </c>
      <c r="C1443" t="s">
        <v>828</v>
      </c>
      <c r="D1443" t="s">
        <v>240</v>
      </c>
      <c r="I1443" t="s">
        <v>474</v>
      </c>
      <c r="O1443"/>
      <c r="AE1443" t="str">
        <f>IFERROR(VLOOKUP(#REF!,[1]Sheet2!#REF!,2,0),"")</f>
        <v/>
      </c>
      <c r="AG1443" t="s">
        <v>1777</v>
      </c>
      <c r="AI1443" t="s">
        <v>1777</v>
      </c>
      <c r="AL1443" t="str">
        <f>IFERROR(VLOOKUP(A1443,[1]Sheet2!A$2:C$3613,2,0),"")</f>
        <v>م</v>
      </c>
      <c r="AN1443" t="s">
        <v>1539</v>
      </c>
      <c r="AO1443" t="s">
        <v>1539</v>
      </c>
      <c r="AP1443">
        <v>0</v>
      </c>
    </row>
    <row r="1444" spans="1:42" x14ac:dyDescent="0.25">
      <c r="A1444">
        <v>124080</v>
      </c>
      <c r="B1444" t="s">
        <v>973</v>
      </c>
      <c r="C1444" t="s">
        <v>66</v>
      </c>
      <c r="D1444" t="s">
        <v>871</v>
      </c>
      <c r="I1444" t="s">
        <v>474</v>
      </c>
      <c r="O1444"/>
      <c r="AG1444" t="s">
        <v>1777</v>
      </c>
      <c r="AI1444" t="s">
        <v>1777</v>
      </c>
      <c r="AO1444" t="s">
        <v>1539</v>
      </c>
      <c r="AP1444">
        <v>0</v>
      </c>
    </row>
    <row r="1445" spans="1:42" x14ac:dyDescent="0.25">
      <c r="A1445">
        <v>124081</v>
      </c>
      <c r="B1445" t="s">
        <v>972</v>
      </c>
      <c r="C1445" t="s">
        <v>159</v>
      </c>
      <c r="D1445" t="s">
        <v>220</v>
      </c>
      <c r="I1445" t="s">
        <v>474</v>
      </c>
      <c r="O1445"/>
      <c r="AE1445" t="str">
        <f>IFERROR(VLOOKUP(#REF!,[1]Sheet2!#REF!,2,0),"")</f>
        <v/>
      </c>
      <c r="AI1445" t="s">
        <v>3650</v>
      </c>
      <c r="AL1445" t="str">
        <f>IFERROR(VLOOKUP(A1445,[1]Sheet2!A$2:C$3613,2,0),"")</f>
        <v>م</v>
      </c>
      <c r="AM1445" t="str">
        <f>IFERROR(VLOOKUP(A1446,[1]Sheet2!A$2:C$3613,3,0),"")</f>
        <v>م</v>
      </c>
      <c r="AN1445" t="s">
        <v>1539</v>
      </c>
      <c r="AO1445" t="s">
        <v>1539</v>
      </c>
      <c r="AP1445">
        <v>0</v>
      </c>
    </row>
    <row r="1446" spans="1:42" x14ac:dyDescent="0.25">
      <c r="A1446">
        <v>124082</v>
      </c>
      <c r="B1446" t="s">
        <v>971</v>
      </c>
      <c r="C1446" t="s">
        <v>714</v>
      </c>
      <c r="D1446" t="s">
        <v>304</v>
      </c>
      <c r="I1446" t="s">
        <v>474</v>
      </c>
      <c r="O1446"/>
      <c r="AE1446" t="str">
        <f>IFERROR(VLOOKUP(#REF!,[1]Sheet2!#REF!,2,0),"")</f>
        <v/>
      </c>
      <c r="AI1446" t="s">
        <v>3650</v>
      </c>
      <c r="AL1446" t="str">
        <f>IFERROR(VLOOKUP(A1446,[1]Sheet2!A$2:C$3613,2,0),"")</f>
        <v>م</v>
      </c>
      <c r="AM1446" t="str">
        <f>IFERROR(VLOOKUP(A1447,[1]Sheet2!A$2:C$3613,3,0),"")</f>
        <v>م</v>
      </c>
      <c r="AN1446" t="s">
        <v>1539</v>
      </c>
      <c r="AO1446" t="s">
        <v>1539</v>
      </c>
      <c r="AP1446">
        <v>0</v>
      </c>
    </row>
    <row r="1447" spans="1:42" x14ac:dyDescent="0.25">
      <c r="A1447">
        <v>124083</v>
      </c>
      <c r="B1447" t="s">
        <v>970</v>
      </c>
      <c r="C1447" t="s">
        <v>63</v>
      </c>
      <c r="D1447" t="s">
        <v>217</v>
      </c>
      <c r="I1447" t="s">
        <v>474</v>
      </c>
      <c r="O1447"/>
      <c r="AE1447" t="str">
        <f>IFERROR(VLOOKUP(#REF!,[1]Sheet2!#REF!,2,0),"")</f>
        <v/>
      </c>
      <c r="AI1447" t="s">
        <v>3650</v>
      </c>
      <c r="AL1447" t="str">
        <f>IFERROR(VLOOKUP(A1447,[1]Sheet2!A$2:C$3613,2,0),"")</f>
        <v>م</v>
      </c>
      <c r="AN1447" t="s">
        <v>1539</v>
      </c>
      <c r="AO1447" t="s">
        <v>1539</v>
      </c>
      <c r="AP1447">
        <v>0</v>
      </c>
    </row>
    <row r="1448" spans="1:42" x14ac:dyDescent="0.25">
      <c r="A1448">
        <v>124085</v>
      </c>
      <c r="B1448" t="s">
        <v>968</v>
      </c>
      <c r="C1448" t="s">
        <v>969</v>
      </c>
      <c r="D1448" t="s">
        <v>881</v>
      </c>
      <c r="I1448" t="s">
        <v>474</v>
      </c>
      <c r="O1448"/>
      <c r="AG1448" t="s">
        <v>1777</v>
      </c>
      <c r="AI1448" t="s">
        <v>1777</v>
      </c>
      <c r="AO1448" t="s">
        <v>1539</v>
      </c>
      <c r="AP1448">
        <v>0</v>
      </c>
    </row>
    <row r="1449" spans="1:42" x14ac:dyDescent="0.25">
      <c r="A1449">
        <v>124086</v>
      </c>
      <c r="B1449" t="s">
        <v>760</v>
      </c>
      <c r="C1449" t="s">
        <v>105</v>
      </c>
      <c r="D1449" t="s">
        <v>698</v>
      </c>
      <c r="I1449" t="s">
        <v>474</v>
      </c>
      <c r="O1449"/>
      <c r="AI1449" t="s">
        <v>3650</v>
      </c>
      <c r="AO1449" t="s">
        <v>1539</v>
      </c>
      <c r="AP1449">
        <v>0</v>
      </c>
    </row>
    <row r="1450" spans="1:42" x14ac:dyDescent="0.25">
      <c r="A1450">
        <v>124092</v>
      </c>
      <c r="B1450" t="s">
        <v>967</v>
      </c>
      <c r="C1450" t="s">
        <v>547</v>
      </c>
      <c r="D1450" t="s">
        <v>697</v>
      </c>
      <c r="I1450" t="s">
        <v>474</v>
      </c>
      <c r="O1450"/>
      <c r="AG1450" t="s">
        <v>1777</v>
      </c>
      <c r="AI1450" t="s">
        <v>1777</v>
      </c>
      <c r="AO1450" t="s">
        <v>1539</v>
      </c>
      <c r="AP1450">
        <v>0</v>
      </c>
    </row>
    <row r="1451" spans="1:42" x14ac:dyDescent="0.25">
      <c r="A1451">
        <v>124094</v>
      </c>
      <c r="B1451" t="s">
        <v>966</v>
      </c>
      <c r="C1451" t="s">
        <v>836</v>
      </c>
      <c r="D1451" t="s">
        <v>241</v>
      </c>
      <c r="I1451" t="s">
        <v>474</v>
      </c>
      <c r="O1451"/>
      <c r="AE1451" t="str">
        <f>IFERROR(VLOOKUP(#REF!,[1]Sheet2!#REF!,2,0),"")</f>
        <v/>
      </c>
      <c r="AG1451" t="s">
        <v>1777</v>
      </c>
      <c r="AI1451" t="s">
        <v>1777</v>
      </c>
      <c r="AL1451" t="str">
        <f>IFERROR(VLOOKUP(A1451,[1]Sheet2!A$2:C$3613,2,0),"")</f>
        <v>م</v>
      </c>
      <c r="AN1451" t="s">
        <v>1539</v>
      </c>
      <c r="AO1451" t="s">
        <v>1539</v>
      </c>
      <c r="AP1451">
        <v>0</v>
      </c>
    </row>
    <row r="1452" spans="1:42" x14ac:dyDescent="0.25">
      <c r="A1452">
        <v>124099</v>
      </c>
      <c r="B1452" t="s">
        <v>963</v>
      </c>
      <c r="C1452" t="s">
        <v>66</v>
      </c>
      <c r="D1452" t="s">
        <v>557</v>
      </c>
      <c r="I1452" t="s">
        <v>474</v>
      </c>
      <c r="O1452"/>
      <c r="AE1452" t="str">
        <f>IFERROR(VLOOKUP(#REF!,[1]Sheet2!#REF!,2,0),"")</f>
        <v/>
      </c>
      <c r="AG1452" t="s">
        <v>1777</v>
      </c>
      <c r="AI1452" t="s">
        <v>1777</v>
      </c>
      <c r="AL1452" t="str">
        <f>IFERROR(VLOOKUP(A1452,[1]Sheet2!A$2:C$3613,2,0),"")</f>
        <v>م</v>
      </c>
      <c r="AM1452" t="str">
        <f>IFERROR(VLOOKUP(A1453,[1]Sheet2!A$2:C$3613,3,0),"")</f>
        <v>م</v>
      </c>
      <c r="AN1452" t="s">
        <v>1539</v>
      </c>
      <c r="AO1452" t="s">
        <v>1539</v>
      </c>
      <c r="AP1452">
        <v>0</v>
      </c>
    </row>
    <row r="1453" spans="1:42" x14ac:dyDescent="0.25">
      <c r="A1453">
        <v>124100</v>
      </c>
      <c r="B1453" t="s">
        <v>960</v>
      </c>
      <c r="C1453" t="s">
        <v>961</v>
      </c>
      <c r="D1453" t="s">
        <v>962</v>
      </c>
      <c r="I1453" t="s">
        <v>474</v>
      </c>
      <c r="O1453"/>
      <c r="AE1453" t="str">
        <f>IFERROR(VLOOKUP(#REF!,[1]Sheet2!#REF!,2,0),"")</f>
        <v/>
      </c>
      <c r="AG1453" t="s">
        <v>1777</v>
      </c>
      <c r="AI1453" t="s">
        <v>1777</v>
      </c>
      <c r="AL1453" t="str">
        <f>IFERROR(VLOOKUP(A1453,[1]Sheet2!A$2:C$3613,2,0),"")</f>
        <v>م</v>
      </c>
      <c r="AN1453" t="s">
        <v>1539</v>
      </c>
      <c r="AO1453" t="s">
        <v>1539</v>
      </c>
      <c r="AP1453">
        <v>0</v>
      </c>
    </row>
    <row r="1454" spans="1:42" x14ac:dyDescent="0.25">
      <c r="A1454">
        <v>124106</v>
      </c>
      <c r="B1454" t="s">
        <v>958</v>
      </c>
      <c r="C1454" t="s">
        <v>66</v>
      </c>
      <c r="D1454" t="s">
        <v>959</v>
      </c>
      <c r="I1454" t="s">
        <v>474</v>
      </c>
      <c r="O1454"/>
      <c r="AG1454" t="s">
        <v>1777</v>
      </c>
      <c r="AI1454" t="s">
        <v>1777</v>
      </c>
      <c r="AO1454" t="s">
        <v>1539</v>
      </c>
      <c r="AP1454">
        <v>0</v>
      </c>
    </row>
    <row r="1455" spans="1:42" x14ac:dyDescent="0.25">
      <c r="A1455">
        <v>124108</v>
      </c>
      <c r="B1455" t="s">
        <v>957</v>
      </c>
      <c r="C1455" t="s">
        <v>419</v>
      </c>
      <c r="D1455" t="s">
        <v>232</v>
      </c>
      <c r="I1455" t="s">
        <v>474</v>
      </c>
      <c r="O1455"/>
      <c r="AG1455" t="s">
        <v>1777</v>
      </c>
      <c r="AI1455" t="s">
        <v>1777</v>
      </c>
      <c r="AO1455" t="s">
        <v>1539</v>
      </c>
      <c r="AP1455">
        <v>0</v>
      </c>
    </row>
    <row r="1456" spans="1:42" x14ac:dyDescent="0.25">
      <c r="A1456">
        <v>124111</v>
      </c>
      <c r="B1456" t="s">
        <v>956</v>
      </c>
      <c r="C1456" t="s">
        <v>66</v>
      </c>
      <c r="D1456" t="s">
        <v>339</v>
      </c>
      <c r="I1456" t="s">
        <v>474</v>
      </c>
      <c r="O1456"/>
      <c r="AG1456" t="s">
        <v>1777</v>
      </c>
      <c r="AI1456" t="s">
        <v>1777</v>
      </c>
      <c r="AO1456" t="s">
        <v>1539</v>
      </c>
      <c r="AP1456">
        <v>0</v>
      </c>
    </row>
    <row r="1457" spans="1:42" x14ac:dyDescent="0.25">
      <c r="A1457">
        <v>124113</v>
      </c>
      <c r="B1457" t="s">
        <v>955</v>
      </c>
      <c r="C1457" t="s">
        <v>193</v>
      </c>
      <c r="D1457" t="s">
        <v>251</v>
      </c>
      <c r="I1457" t="s">
        <v>474</v>
      </c>
      <c r="O1457"/>
      <c r="AE1457" t="str">
        <f>IFERROR(VLOOKUP(#REF!,[1]Sheet2!#REF!,2,0),"")</f>
        <v/>
      </c>
      <c r="AG1457" t="s">
        <v>1777</v>
      </c>
      <c r="AI1457" t="s">
        <v>1777</v>
      </c>
      <c r="AL1457" t="str">
        <f>IFERROR(VLOOKUP(A1457,[1]Sheet2!A$2:C$3613,2,0),"")</f>
        <v>م</v>
      </c>
      <c r="AN1457" t="s">
        <v>1539</v>
      </c>
      <c r="AO1457" t="s">
        <v>1539</v>
      </c>
      <c r="AP1457">
        <v>0</v>
      </c>
    </row>
    <row r="1458" spans="1:42" x14ac:dyDescent="0.25">
      <c r="A1458">
        <v>124116</v>
      </c>
      <c r="B1458" t="s">
        <v>954</v>
      </c>
      <c r="C1458" t="s">
        <v>134</v>
      </c>
      <c r="D1458" t="s">
        <v>512</v>
      </c>
      <c r="I1458" t="s">
        <v>474</v>
      </c>
      <c r="O1458"/>
      <c r="AE1458" t="str">
        <f>IFERROR(VLOOKUP(#REF!,[1]Sheet2!#REF!,2,0),"")</f>
        <v/>
      </c>
      <c r="AG1458" t="s">
        <v>1777</v>
      </c>
      <c r="AI1458" t="s">
        <v>1777</v>
      </c>
      <c r="AL1458" t="str">
        <f>IFERROR(VLOOKUP(A1458,[1]Sheet2!A$2:C$3613,2,0),"")</f>
        <v>م</v>
      </c>
      <c r="AN1458" t="s">
        <v>1539</v>
      </c>
      <c r="AO1458" t="s">
        <v>1539</v>
      </c>
      <c r="AP1458">
        <v>0</v>
      </c>
    </row>
    <row r="1459" spans="1:42" x14ac:dyDescent="0.25">
      <c r="A1459">
        <v>124120</v>
      </c>
      <c r="B1459" t="s">
        <v>483</v>
      </c>
      <c r="C1459" t="s">
        <v>349</v>
      </c>
      <c r="D1459" t="s">
        <v>223</v>
      </c>
      <c r="I1459" t="s">
        <v>474</v>
      </c>
      <c r="O1459"/>
      <c r="AG1459" t="s">
        <v>1777</v>
      </c>
      <c r="AI1459" t="s">
        <v>1777</v>
      </c>
      <c r="AO1459" t="s">
        <v>1539</v>
      </c>
      <c r="AP1459">
        <v>0</v>
      </c>
    </row>
    <row r="1460" spans="1:42" x14ac:dyDescent="0.25">
      <c r="A1460">
        <v>124121</v>
      </c>
      <c r="B1460" t="s">
        <v>953</v>
      </c>
      <c r="C1460" t="s">
        <v>66</v>
      </c>
      <c r="D1460" t="s">
        <v>317</v>
      </c>
      <c r="I1460" t="s">
        <v>474</v>
      </c>
      <c r="O1460"/>
      <c r="AE1460" t="str">
        <f>IFERROR(VLOOKUP(#REF!,[1]Sheet2!#REF!,2,0),"")</f>
        <v/>
      </c>
      <c r="AG1460" t="s">
        <v>1777</v>
      </c>
      <c r="AI1460" t="s">
        <v>1777</v>
      </c>
      <c r="AL1460" t="str">
        <f>IFERROR(VLOOKUP(A1460,[1]Sheet2!A$2:C$3613,2,0),"")</f>
        <v>م</v>
      </c>
      <c r="AN1460" t="s">
        <v>1539</v>
      </c>
      <c r="AO1460" t="s">
        <v>1539</v>
      </c>
      <c r="AP1460">
        <v>0</v>
      </c>
    </row>
    <row r="1461" spans="1:42" x14ac:dyDescent="0.25">
      <c r="A1461">
        <v>124123</v>
      </c>
      <c r="B1461" t="s">
        <v>952</v>
      </c>
      <c r="C1461" t="s">
        <v>66</v>
      </c>
      <c r="D1461" t="s">
        <v>220</v>
      </c>
      <c r="I1461" t="s">
        <v>474</v>
      </c>
      <c r="O1461"/>
      <c r="AE1461" t="str">
        <f>IFERROR(VLOOKUP(#REF!,[1]Sheet2!#REF!,2,0),"")</f>
        <v/>
      </c>
      <c r="AG1461" t="s">
        <v>1777</v>
      </c>
      <c r="AI1461" t="s">
        <v>1777</v>
      </c>
      <c r="AL1461" t="str">
        <f>IFERROR(VLOOKUP(A1461,[1]Sheet2!A$2:C$3613,2,0),"")</f>
        <v>م</v>
      </c>
      <c r="AN1461" t="s">
        <v>1539</v>
      </c>
      <c r="AO1461" t="s">
        <v>1539</v>
      </c>
      <c r="AP1461">
        <v>0</v>
      </c>
    </row>
    <row r="1462" spans="1:42" x14ac:dyDescent="0.25">
      <c r="A1462">
        <v>124126</v>
      </c>
      <c r="B1462" t="s">
        <v>950</v>
      </c>
      <c r="C1462" t="s">
        <v>951</v>
      </c>
      <c r="D1462" t="s">
        <v>440</v>
      </c>
      <c r="I1462" t="s">
        <v>474</v>
      </c>
      <c r="O1462"/>
      <c r="AG1462" t="s">
        <v>1777</v>
      </c>
      <c r="AI1462" t="s">
        <v>1777</v>
      </c>
      <c r="AO1462" t="s">
        <v>1539</v>
      </c>
      <c r="AP1462">
        <v>0</v>
      </c>
    </row>
    <row r="1463" spans="1:42" x14ac:dyDescent="0.25">
      <c r="A1463">
        <v>124130</v>
      </c>
      <c r="B1463" t="s">
        <v>949</v>
      </c>
      <c r="C1463" t="s">
        <v>66</v>
      </c>
      <c r="D1463" t="s">
        <v>449</v>
      </c>
      <c r="I1463" t="s">
        <v>474</v>
      </c>
      <c r="O1463"/>
      <c r="AE1463" t="str">
        <f>IFERROR(VLOOKUP(#REF!,[1]Sheet2!#REF!,2,0),"")</f>
        <v/>
      </c>
      <c r="AG1463" t="s">
        <v>1777</v>
      </c>
      <c r="AI1463" t="s">
        <v>1777</v>
      </c>
      <c r="AL1463" t="str">
        <f>IFERROR(VLOOKUP(A1463,[1]Sheet2!A$2:C$3613,2,0),"")</f>
        <v>م</v>
      </c>
      <c r="AM1463" t="str">
        <f>IFERROR(VLOOKUP(A1464,[1]Sheet2!A$2:C$3613,3,0),"")</f>
        <v>م</v>
      </c>
      <c r="AN1463" t="s">
        <v>1539</v>
      </c>
      <c r="AO1463" t="s">
        <v>1539</v>
      </c>
      <c r="AP1463">
        <v>0</v>
      </c>
    </row>
    <row r="1464" spans="1:42" x14ac:dyDescent="0.25">
      <c r="A1464">
        <v>124131</v>
      </c>
      <c r="B1464" t="s">
        <v>948</v>
      </c>
      <c r="C1464" t="s">
        <v>563</v>
      </c>
      <c r="D1464" t="s">
        <v>310</v>
      </c>
      <c r="I1464" t="s">
        <v>474</v>
      </c>
      <c r="O1464"/>
      <c r="AG1464" t="s">
        <v>1777</v>
      </c>
      <c r="AI1464" t="s">
        <v>1777</v>
      </c>
      <c r="AO1464" t="s">
        <v>1539</v>
      </c>
      <c r="AP1464">
        <v>0</v>
      </c>
    </row>
    <row r="1465" spans="1:42" x14ac:dyDescent="0.25">
      <c r="A1465">
        <v>124137</v>
      </c>
      <c r="B1465" t="s">
        <v>909</v>
      </c>
      <c r="C1465" t="s">
        <v>160</v>
      </c>
      <c r="D1465" t="s">
        <v>303</v>
      </c>
      <c r="I1465" t="s">
        <v>474</v>
      </c>
      <c r="O1465"/>
      <c r="AE1465" t="str">
        <f>IFERROR(VLOOKUP(#REF!,[1]Sheet2!#REF!,2,0),"")</f>
        <v/>
      </c>
      <c r="AI1465" t="s">
        <v>3650</v>
      </c>
      <c r="AL1465" t="str">
        <f>IFERROR(VLOOKUP(A1465,[1]Sheet2!A$2:C$3613,2,0),"")</f>
        <v>م</v>
      </c>
      <c r="AN1465" t="s">
        <v>1539</v>
      </c>
      <c r="AO1465" t="s">
        <v>1539</v>
      </c>
      <c r="AP1465">
        <v>0</v>
      </c>
    </row>
    <row r="1466" spans="1:42" x14ac:dyDescent="0.25">
      <c r="A1466">
        <v>124139</v>
      </c>
      <c r="B1466" t="s">
        <v>947</v>
      </c>
      <c r="C1466" t="s">
        <v>139</v>
      </c>
      <c r="D1466" t="s">
        <v>331</v>
      </c>
      <c r="I1466" t="s">
        <v>474</v>
      </c>
      <c r="O1466"/>
      <c r="AG1466" t="s">
        <v>1777</v>
      </c>
      <c r="AI1466" t="s">
        <v>1777</v>
      </c>
      <c r="AO1466" t="s">
        <v>1539</v>
      </c>
      <c r="AP1466">
        <v>0</v>
      </c>
    </row>
    <row r="1467" spans="1:42" x14ac:dyDescent="0.25">
      <c r="A1467">
        <v>124140</v>
      </c>
      <c r="B1467" t="s">
        <v>946</v>
      </c>
      <c r="C1467" t="s">
        <v>73</v>
      </c>
      <c r="D1467" t="s">
        <v>231</v>
      </c>
      <c r="I1467" t="s">
        <v>474</v>
      </c>
      <c r="O1467"/>
      <c r="AG1467" t="s">
        <v>1777</v>
      </c>
      <c r="AI1467" t="s">
        <v>1777</v>
      </c>
      <c r="AO1467" t="s">
        <v>1539</v>
      </c>
      <c r="AP1467">
        <v>0</v>
      </c>
    </row>
    <row r="1468" spans="1:42" x14ac:dyDescent="0.25">
      <c r="A1468">
        <v>124147</v>
      </c>
      <c r="B1468" t="s">
        <v>888</v>
      </c>
      <c r="C1468" t="s">
        <v>70</v>
      </c>
      <c r="D1468" t="s">
        <v>543</v>
      </c>
      <c r="E1468" t="s">
        <v>1234</v>
      </c>
      <c r="F1468" s="230">
        <v>35640</v>
      </c>
      <c r="G1468" t="s">
        <v>1519</v>
      </c>
      <c r="H1468" t="s">
        <v>382</v>
      </c>
      <c r="I1468" t="s">
        <v>474</v>
      </c>
      <c r="K1468" t="s">
        <v>1471</v>
      </c>
      <c r="L1468">
        <v>2015</v>
      </c>
      <c r="M1468" t="s">
        <v>363</v>
      </c>
      <c r="N1468" t="s">
        <v>371</v>
      </c>
      <c r="O1468"/>
      <c r="AG1468" t="s">
        <v>1777</v>
      </c>
      <c r="AI1468" t="s">
        <v>1777</v>
      </c>
      <c r="AN1468" t="s">
        <v>1539</v>
      </c>
      <c r="AO1468" t="s">
        <v>1539</v>
      </c>
      <c r="AP1468">
        <v>0</v>
      </c>
    </row>
    <row r="1469" spans="1:42" x14ac:dyDescent="0.25">
      <c r="A1469">
        <v>124152</v>
      </c>
      <c r="B1469" t="s">
        <v>945</v>
      </c>
      <c r="C1469" t="s">
        <v>70</v>
      </c>
      <c r="D1469" t="s">
        <v>259</v>
      </c>
      <c r="I1469" t="s">
        <v>474</v>
      </c>
      <c r="O1469"/>
      <c r="AG1469" t="s">
        <v>1777</v>
      </c>
      <c r="AI1469" t="s">
        <v>1777</v>
      </c>
      <c r="AO1469" t="s">
        <v>1539</v>
      </c>
      <c r="AP1469">
        <v>0</v>
      </c>
    </row>
    <row r="1470" spans="1:42" x14ac:dyDescent="0.25">
      <c r="A1470">
        <v>124153</v>
      </c>
      <c r="B1470" t="s">
        <v>944</v>
      </c>
      <c r="C1470" t="s">
        <v>707</v>
      </c>
      <c r="D1470" t="s">
        <v>331</v>
      </c>
      <c r="I1470" t="s">
        <v>474</v>
      </c>
      <c r="O1470"/>
      <c r="AE1470" t="str">
        <f>IFERROR(VLOOKUP(#REF!,[1]Sheet2!#REF!,2,0),"")</f>
        <v/>
      </c>
      <c r="AG1470" t="s">
        <v>1777</v>
      </c>
      <c r="AI1470" t="s">
        <v>1777</v>
      </c>
      <c r="AL1470" t="str">
        <f>IFERROR(VLOOKUP(A1470,[1]Sheet2!A$2:C$3613,2,0),"")</f>
        <v>م</v>
      </c>
      <c r="AN1470" t="s">
        <v>1539</v>
      </c>
      <c r="AO1470" t="s">
        <v>1539</v>
      </c>
      <c r="AP1470">
        <v>0</v>
      </c>
    </row>
    <row r="1471" spans="1:42" x14ac:dyDescent="0.25">
      <c r="A1471">
        <v>124158</v>
      </c>
      <c r="B1471" t="s">
        <v>943</v>
      </c>
      <c r="C1471" t="s">
        <v>60</v>
      </c>
      <c r="D1471" t="s">
        <v>893</v>
      </c>
      <c r="I1471" t="s">
        <v>474</v>
      </c>
      <c r="O1471"/>
      <c r="AG1471" t="s">
        <v>1777</v>
      </c>
      <c r="AI1471" t="s">
        <v>1777</v>
      </c>
      <c r="AO1471" t="s">
        <v>1539</v>
      </c>
      <c r="AP1471">
        <v>0</v>
      </c>
    </row>
    <row r="1472" spans="1:42" x14ac:dyDescent="0.25">
      <c r="A1472">
        <v>124160</v>
      </c>
      <c r="B1472" t="s">
        <v>942</v>
      </c>
      <c r="C1472" t="s">
        <v>66</v>
      </c>
      <c r="D1472" t="s">
        <v>894</v>
      </c>
      <c r="I1472" t="s">
        <v>474</v>
      </c>
      <c r="O1472"/>
      <c r="AE1472" t="str">
        <f>IFERROR(VLOOKUP(#REF!,[1]Sheet2!#REF!,2,0),"")</f>
        <v/>
      </c>
      <c r="AG1472" t="s">
        <v>1777</v>
      </c>
      <c r="AI1472" t="s">
        <v>1777</v>
      </c>
      <c r="AL1472" t="str">
        <f>IFERROR(VLOOKUP(A1472,[1]Sheet2!A$2:C$3613,2,0),"")</f>
        <v>م</v>
      </c>
      <c r="AN1472" t="s">
        <v>1539</v>
      </c>
      <c r="AO1472" t="s">
        <v>1539</v>
      </c>
      <c r="AP1472">
        <v>0</v>
      </c>
    </row>
    <row r="1473" spans="1:42" x14ac:dyDescent="0.25">
      <c r="A1473">
        <v>124165</v>
      </c>
      <c r="B1473" t="s">
        <v>941</v>
      </c>
      <c r="C1473" t="s">
        <v>135</v>
      </c>
      <c r="D1473" t="s">
        <v>250</v>
      </c>
      <c r="I1473" t="s">
        <v>474</v>
      </c>
      <c r="O1473"/>
      <c r="AE1473" t="str">
        <f>IFERROR(VLOOKUP(#REF!,[1]Sheet2!#REF!,2,0),"")</f>
        <v/>
      </c>
      <c r="AG1473" t="s">
        <v>1777</v>
      </c>
      <c r="AI1473" t="s">
        <v>1777</v>
      </c>
      <c r="AL1473" t="str">
        <f>IFERROR(VLOOKUP(A1473,[1]Sheet2!A$2:C$3613,2,0),"")</f>
        <v>م</v>
      </c>
      <c r="AM1473" t="str">
        <f>IFERROR(VLOOKUP(A1474,[1]Sheet2!A$2:C$3613,3,0),"")</f>
        <v>م</v>
      </c>
      <c r="AN1473" t="s">
        <v>1539</v>
      </c>
      <c r="AO1473" t="s">
        <v>1539</v>
      </c>
      <c r="AP1473">
        <v>0</v>
      </c>
    </row>
    <row r="1474" spans="1:42" x14ac:dyDescent="0.25">
      <c r="A1474">
        <v>124168</v>
      </c>
      <c r="B1474" t="s">
        <v>939</v>
      </c>
      <c r="C1474" t="s">
        <v>940</v>
      </c>
      <c r="D1474" t="s">
        <v>737</v>
      </c>
      <c r="I1474" t="s">
        <v>474</v>
      </c>
      <c r="O1474"/>
      <c r="AG1474" t="s">
        <v>1777</v>
      </c>
      <c r="AI1474" t="s">
        <v>1777</v>
      </c>
      <c r="AO1474" t="s">
        <v>1539</v>
      </c>
      <c r="AP1474">
        <v>0</v>
      </c>
    </row>
    <row r="1475" spans="1:42" x14ac:dyDescent="0.25">
      <c r="A1475">
        <v>124174</v>
      </c>
      <c r="B1475" t="s">
        <v>937</v>
      </c>
      <c r="C1475" t="s">
        <v>178</v>
      </c>
      <c r="D1475" t="s">
        <v>252</v>
      </c>
      <c r="I1475" t="s">
        <v>474</v>
      </c>
      <c r="O1475"/>
      <c r="AE1475" t="str">
        <f>IFERROR(VLOOKUP(#REF!,[1]Sheet2!#REF!,2,0),"")</f>
        <v/>
      </c>
      <c r="AG1475" t="s">
        <v>1777</v>
      </c>
      <c r="AI1475" t="s">
        <v>1777</v>
      </c>
      <c r="AL1475" t="str">
        <f>IFERROR(VLOOKUP(A1475,[1]Sheet2!A$2:C$3613,2,0),"")</f>
        <v>م</v>
      </c>
      <c r="AN1475" t="s">
        <v>1539</v>
      </c>
      <c r="AO1475" t="s">
        <v>1539</v>
      </c>
      <c r="AP1475">
        <v>0</v>
      </c>
    </row>
    <row r="1476" spans="1:42" x14ac:dyDescent="0.25">
      <c r="A1476">
        <v>124176</v>
      </c>
      <c r="B1476" t="s">
        <v>936</v>
      </c>
      <c r="C1476" t="s">
        <v>812</v>
      </c>
      <c r="D1476" t="s">
        <v>314</v>
      </c>
      <c r="I1476" t="s">
        <v>474</v>
      </c>
      <c r="O1476"/>
      <c r="AG1476" t="s">
        <v>1777</v>
      </c>
      <c r="AI1476" t="s">
        <v>1777</v>
      </c>
      <c r="AO1476" t="s">
        <v>1539</v>
      </c>
      <c r="AP1476">
        <v>0</v>
      </c>
    </row>
    <row r="1477" spans="1:42" x14ac:dyDescent="0.25">
      <c r="A1477">
        <v>124178</v>
      </c>
      <c r="B1477" t="s">
        <v>935</v>
      </c>
      <c r="C1477" t="s">
        <v>458</v>
      </c>
      <c r="D1477" t="s">
        <v>252</v>
      </c>
      <c r="I1477" t="s">
        <v>474</v>
      </c>
      <c r="O1477"/>
      <c r="AE1477" t="str">
        <f>IFERROR(VLOOKUP(#REF!,[1]Sheet2!#REF!,2,0),"")</f>
        <v/>
      </c>
      <c r="AG1477" t="s">
        <v>1777</v>
      </c>
      <c r="AI1477" t="s">
        <v>1777</v>
      </c>
      <c r="AL1477" t="str">
        <f>IFERROR(VLOOKUP(A1477,[1]Sheet2!A$2:C$3613,2,0),"")</f>
        <v>م</v>
      </c>
      <c r="AM1477" t="str">
        <f>IFERROR(VLOOKUP(A1478,[1]Sheet2!A$2:C$3613,3,0),"")</f>
        <v>م</v>
      </c>
      <c r="AN1477" t="s">
        <v>1539</v>
      </c>
      <c r="AO1477" t="s">
        <v>1539</v>
      </c>
      <c r="AP1477">
        <v>0</v>
      </c>
    </row>
    <row r="1478" spans="1:42" x14ac:dyDescent="0.25">
      <c r="A1478">
        <v>124179</v>
      </c>
      <c r="B1478" t="s">
        <v>934</v>
      </c>
      <c r="C1478" t="s">
        <v>106</v>
      </c>
      <c r="D1478" t="s">
        <v>480</v>
      </c>
      <c r="I1478" t="s">
        <v>474</v>
      </c>
      <c r="O1478"/>
      <c r="AG1478" t="s">
        <v>1777</v>
      </c>
      <c r="AI1478" t="s">
        <v>1777</v>
      </c>
      <c r="AO1478" t="s">
        <v>1539</v>
      </c>
      <c r="AP1478">
        <v>0</v>
      </c>
    </row>
    <row r="1479" spans="1:42" x14ac:dyDescent="0.25">
      <c r="A1479">
        <v>124180</v>
      </c>
      <c r="B1479" t="s">
        <v>933</v>
      </c>
      <c r="C1479" t="s">
        <v>66</v>
      </c>
      <c r="D1479" t="s">
        <v>245</v>
      </c>
      <c r="I1479" t="s">
        <v>474</v>
      </c>
      <c r="O1479"/>
      <c r="AG1479" t="s">
        <v>1777</v>
      </c>
      <c r="AI1479" t="s">
        <v>1777</v>
      </c>
      <c r="AO1479" t="s">
        <v>1539</v>
      </c>
      <c r="AP1479">
        <v>0</v>
      </c>
    </row>
    <row r="1480" spans="1:42" x14ac:dyDescent="0.25">
      <c r="A1480">
        <v>124184</v>
      </c>
      <c r="B1480" t="s">
        <v>931</v>
      </c>
      <c r="C1480" t="s">
        <v>932</v>
      </c>
      <c r="D1480" t="s">
        <v>320</v>
      </c>
      <c r="I1480" t="s">
        <v>474</v>
      </c>
      <c r="O1480"/>
      <c r="AE1480" t="str">
        <f>IFERROR(VLOOKUP(#REF!,[1]Sheet2!#REF!,2,0),"")</f>
        <v/>
      </c>
      <c r="AG1480" t="s">
        <v>1777</v>
      </c>
      <c r="AI1480" t="s">
        <v>1777</v>
      </c>
      <c r="AL1480" t="str">
        <f>IFERROR(VLOOKUP(A1480,[1]Sheet2!A$2:C$3613,2,0),"")</f>
        <v>م</v>
      </c>
      <c r="AM1480" t="str">
        <f>IFERROR(VLOOKUP(A1481,[1]Sheet2!A$2:C$3613,3,0),"")</f>
        <v>م</v>
      </c>
      <c r="AN1480" t="s">
        <v>1539</v>
      </c>
      <c r="AO1480" t="s">
        <v>1539</v>
      </c>
      <c r="AP1480">
        <v>0</v>
      </c>
    </row>
    <row r="1481" spans="1:42" x14ac:dyDescent="0.25">
      <c r="A1481">
        <v>124185</v>
      </c>
      <c r="B1481" t="s">
        <v>929</v>
      </c>
      <c r="C1481" t="s">
        <v>63</v>
      </c>
      <c r="D1481" t="s">
        <v>930</v>
      </c>
      <c r="I1481" t="s">
        <v>474</v>
      </c>
      <c r="O1481"/>
      <c r="AG1481" t="s">
        <v>1777</v>
      </c>
      <c r="AI1481" t="s">
        <v>1777</v>
      </c>
      <c r="AO1481" t="s">
        <v>1539</v>
      </c>
      <c r="AP1481">
        <v>0</v>
      </c>
    </row>
    <row r="1482" spans="1:42" x14ac:dyDescent="0.25">
      <c r="A1482">
        <v>124189</v>
      </c>
      <c r="B1482" t="s">
        <v>927</v>
      </c>
      <c r="C1482" t="s">
        <v>130</v>
      </c>
      <c r="D1482" t="s">
        <v>928</v>
      </c>
      <c r="I1482" t="s">
        <v>474</v>
      </c>
      <c r="O1482"/>
      <c r="AE1482" t="str">
        <f>IFERROR(VLOOKUP(#REF!,[1]Sheet2!#REF!,2,0),"")</f>
        <v/>
      </c>
      <c r="AG1482" t="s">
        <v>1777</v>
      </c>
      <c r="AI1482" t="s">
        <v>1777</v>
      </c>
      <c r="AL1482" t="str">
        <f>IFERROR(VLOOKUP(A1482,[1]Sheet2!A$2:C$3613,2,0),"")</f>
        <v>م</v>
      </c>
      <c r="AN1482" t="s">
        <v>1539</v>
      </c>
      <c r="AO1482" t="s">
        <v>1539</v>
      </c>
      <c r="AP1482">
        <v>0</v>
      </c>
    </row>
    <row r="1483" spans="1:42" x14ac:dyDescent="0.25">
      <c r="A1483">
        <v>124191</v>
      </c>
      <c r="B1483" t="s">
        <v>926</v>
      </c>
      <c r="C1483" t="s">
        <v>493</v>
      </c>
      <c r="D1483" t="s">
        <v>249</v>
      </c>
      <c r="I1483" t="s">
        <v>474</v>
      </c>
      <c r="O1483"/>
      <c r="AE1483" t="str">
        <f>IFERROR(VLOOKUP(#REF!,[1]Sheet2!#REF!,2,0),"")</f>
        <v/>
      </c>
      <c r="AG1483" t="s">
        <v>1777</v>
      </c>
      <c r="AI1483" t="s">
        <v>1777</v>
      </c>
      <c r="AL1483" t="str">
        <f>IFERROR(VLOOKUP(A1483,[1]Sheet2!A$2:C$3613,2,0),"")</f>
        <v>م</v>
      </c>
      <c r="AN1483" t="s">
        <v>1539</v>
      </c>
      <c r="AO1483" t="s">
        <v>1539</v>
      </c>
      <c r="AP1483">
        <v>0</v>
      </c>
    </row>
    <row r="1484" spans="1:42" x14ac:dyDescent="0.25">
      <c r="A1484">
        <v>124195</v>
      </c>
      <c r="B1484" t="s">
        <v>924</v>
      </c>
      <c r="C1484" t="s">
        <v>610</v>
      </c>
      <c r="D1484" t="s">
        <v>925</v>
      </c>
      <c r="I1484" t="s">
        <v>474</v>
      </c>
      <c r="O1484"/>
      <c r="AG1484" t="s">
        <v>1777</v>
      </c>
      <c r="AI1484" t="s">
        <v>1777</v>
      </c>
      <c r="AO1484" t="s">
        <v>1539</v>
      </c>
      <c r="AP1484">
        <v>0</v>
      </c>
    </row>
    <row r="1485" spans="1:42" x14ac:dyDescent="0.25">
      <c r="A1485">
        <v>124196</v>
      </c>
      <c r="B1485" t="s">
        <v>923</v>
      </c>
      <c r="C1485" t="s">
        <v>457</v>
      </c>
      <c r="D1485" t="s">
        <v>237</v>
      </c>
      <c r="I1485" t="s">
        <v>474</v>
      </c>
      <c r="O1485"/>
      <c r="AG1485" t="s">
        <v>1777</v>
      </c>
      <c r="AI1485" t="s">
        <v>1777</v>
      </c>
      <c r="AO1485" t="s">
        <v>1539</v>
      </c>
      <c r="AP1485">
        <v>0</v>
      </c>
    </row>
    <row r="1486" spans="1:42" x14ac:dyDescent="0.25">
      <c r="A1486">
        <v>124197</v>
      </c>
      <c r="B1486" t="s">
        <v>922</v>
      </c>
      <c r="C1486" t="s">
        <v>60</v>
      </c>
      <c r="D1486" t="s">
        <v>346</v>
      </c>
      <c r="I1486" t="s">
        <v>474</v>
      </c>
      <c r="O1486"/>
      <c r="AI1486" t="s">
        <v>3650</v>
      </c>
      <c r="AO1486" t="s">
        <v>1539</v>
      </c>
      <c r="AP1486">
        <v>0</v>
      </c>
    </row>
    <row r="1487" spans="1:42" x14ac:dyDescent="0.25">
      <c r="A1487">
        <v>124198</v>
      </c>
      <c r="B1487" t="s">
        <v>921</v>
      </c>
      <c r="C1487" t="s">
        <v>60</v>
      </c>
      <c r="D1487" t="s">
        <v>432</v>
      </c>
      <c r="I1487" t="s">
        <v>474</v>
      </c>
      <c r="O1487"/>
      <c r="AI1487">
        <v>0</v>
      </c>
      <c r="AO1487" t="s">
        <v>1539</v>
      </c>
      <c r="AP1487">
        <v>0</v>
      </c>
    </row>
    <row r="1488" spans="1:42" x14ac:dyDescent="0.25">
      <c r="A1488">
        <v>124200</v>
      </c>
      <c r="B1488" t="s">
        <v>919</v>
      </c>
      <c r="C1488" t="s">
        <v>66</v>
      </c>
      <c r="D1488" t="s">
        <v>920</v>
      </c>
      <c r="I1488" t="s">
        <v>474</v>
      </c>
      <c r="O1488"/>
      <c r="AI1488" t="s">
        <v>3650</v>
      </c>
      <c r="AO1488" t="s">
        <v>1539</v>
      </c>
      <c r="AP1488">
        <v>0</v>
      </c>
    </row>
    <row r="1489" spans="1:42" x14ac:dyDescent="0.25">
      <c r="A1489">
        <v>124202</v>
      </c>
      <c r="B1489" t="s">
        <v>918</v>
      </c>
      <c r="C1489" t="s">
        <v>100</v>
      </c>
      <c r="D1489" t="s">
        <v>319</v>
      </c>
      <c r="I1489" t="s">
        <v>474</v>
      </c>
      <c r="O1489"/>
      <c r="AG1489" t="s">
        <v>1777</v>
      </c>
      <c r="AI1489" t="s">
        <v>1777</v>
      </c>
      <c r="AO1489" t="s">
        <v>1539</v>
      </c>
      <c r="AP1489">
        <v>0</v>
      </c>
    </row>
    <row r="1490" spans="1:42" x14ac:dyDescent="0.25">
      <c r="A1490">
        <v>124209</v>
      </c>
      <c r="B1490" t="s">
        <v>916</v>
      </c>
      <c r="C1490" t="s">
        <v>541</v>
      </c>
      <c r="D1490" t="s">
        <v>917</v>
      </c>
      <c r="I1490" t="s">
        <v>474</v>
      </c>
      <c r="O1490"/>
      <c r="AE1490" t="str">
        <f>IFERROR(VLOOKUP(#REF!,[1]Sheet2!#REF!,2,0),"")</f>
        <v/>
      </c>
      <c r="AG1490" t="s">
        <v>1777</v>
      </c>
      <c r="AI1490" t="s">
        <v>1777</v>
      </c>
      <c r="AL1490" t="str">
        <f>IFERROR(VLOOKUP(A1490,[1]Sheet2!A$2:C$3613,2,0),"")</f>
        <v>م</v>
      </c>
      <c r="AN1490" t="s">
        <v>1539</v>
      </c>
      <c r="AO1490" t="s">
        <v>1539</v>
      </c>
      <c r="AP1490">
        <v>0</v>
      </c>
    </row>
    <row r="1491" spans="1:42" x14ac:dyDescent="0.25">
      <c r="A1491">
        <v>124211</v>
      </c>
      <c r="B1491" t="s">
        <v>915</v>
      </c>
      <c r="C1491" t="s">
        <v>95</v>
      </c>
      <c r="D1491" t="s">
        <v>243</v>
      </c>
      <c r="I1491" t="s">
        <v>474</v>
      </c>
      <c r="O1491"/>
      <c r="AE1491" t="str">
        <f>IFERROR(VLOOKUP(#REF!,[1]Sheet2!#REF!,2,0),"")</f>
        <v/>
      </c>
      <c r="AG1491" t="s">
        <v>1777</v>
      </c>
      <c r="AI1491" t="s">
        <v>1777</v>
      </c>
      <c r="AL1491" t="str">
        <f>IFERROR(VLOOKUP(A1491,[1]Sheet2!A$2:C$3613,2,0),"")</f>
        <v>م</v>
      </c>
      <c r="AN1491" t="s">
        <v>1539</v>
      </c>
      <c r="AO1491" t="s">
        <v>1539</v>
      </c>
      <c r="AP1491">
        <v>0</v>
      </c>
    </row>
    <row r="1492" spans="1:42" x14ac:dyDescent="0.25">
      <c r="A1492">
        <v>124215</v>
      </c>
      <c r="B1492" t="s">
        <v>914</v>
      </c>
      <c r="C1492" t="s">
        <v>62</v>
      </c>
      <c r="D1492" t="s">
        <v>275</v>
      </c>
      <c r="I1492" t="s">
        <v>474</v>
      </c>
      <c r="O1492"/>
      <c r="AE1492" t="str">
        <f>IFERROR(VLOOKUP(#REF!,[1]Sheet2!#REF!,2,0),"")</f>
        <v/>
      </c>
      <c r="AG1492" t="s">
        <v>1777</v>
      </c>
      <c r="AI1492" t="s">
        <v>1777</v>
      </c>
      <c r="AL1492" t="str">
        <f>IFERROR(VLOOKUP(A1492,[1]Sheet2!A$2:C$3613,2,0),"")</f>
        <v>م</v>
      </c>
      <c r="AN1492" t="s">
        <v>1539</v>
      </c>
      <c r="AO1492" t="s">
        <v>1539</v>
      </c>
      <c r="AP1492">
        <v>0</v>
      </c>
    </row>
    <row r="1493" spans="1:42" x14ac:dyDescent="0.25">
      <c r="A1493">
        <v>124229</v>
      </c>
      <c r="B1493" t="s">
        <v>913</v>
      </c>
      <c r="C1493" t="s">
        <v>63</v>
      </c>
      <c r="D1493" t="s">
        <v>228</v>
      </c>
      <c r="I1493" t="s">
        <v>474</v>
      </c>
      <c r="O1493"/>
      <c r="AG1493" t="s">
        <v>1777</v>
      </c>
      <c r="AI1493" t="s">
        <v>1777</v>
      </c>
      <c r="AO1493" t="s">
        <v>1539</v>
      </c>
      <c r="AP1493">
        <v>0</v>
      </c>
    </row>
    <row r="1494" spans="1:42" x14ac:dyDescent="0.25">
      <c r="A1494">
        <v>124231</v>
      </c>
      <c r="B1494" t="s">
        <v>912</v>
      </c>
      <c r="C1494" t="s">
        <v>526</v>
      </c>
      <c r="D1494" t="s">
        <v>281</v>
      </c>
      <c r="I1494" t="s">
        <v>474</v>
      </c>
      <c r="O1494"/>
      <c r="AG1494" t="s">
        <v>1777</v>
      </c>
      <c r="AI1494" t="s">
        <v>1777</v>
      </c>
      <c r="AO1494" t="s">
        <v>1539</v>
      </c>
      <c r="AP1494">
        <v>0</v>
      </c>
    </row>
    <row r="1495" spans="1:42" x14ac:dyDescent="0.25">
      <c r="A1495">
        <v>124233</v>
      </c>
      <c r="B1495" t="s">
        <v>911</v>
      </c>
      <c r="C1495" t="s">
        <v>66</v>
      </c>
      <c r="D1495" t="s">
        <v>277</v>
      </c>
      <c r="I1495" t="s">
        <v>474</v>
      </c>
      <c r="O1495"/>
      <c r="AE1495" t="str">
        <f>IFERROR(VLOOKUP(#REF!,[1]Sheet2!#REF!,2,0),"")</f>
        <v/>
      </c>
      <c r="AG1495" t="s">
        <v>1777</v>
      </c>
      <c r="AI1495" t="s">
        <v>1777</v>
      </c>
      <c r="AL1495" t="str">
        <f>IFERROR(VLOOKUP(A1495,[1]Sheet2!A$2:C$3613,2,0),"")</f>
        <v>م</v>
      </c>
      <c r="AM1495" t="str">
        <f>IFERROR(VLOOKUP(A1496,[1]Sheet2!A$2:C$3613,3,0),"")</f>
        <v>م</v>
      </c>
      <c r="AN1495" t="s">
        <v>1539</v>
      </c>
      <c r="AO1495" t="s">
        <v>1539</v>
      </c>
      <c r="AP1495">
        <v>0</v>
      </c>
    </row>
    <row r="1496" spans="1:42" x14ac:dyDescent="0.25">
      <c r="A1496">
        <v>124234</v>
      </c>
      <c r="B1496" t="s">
        <v>910</v>
      </c>
      <c r="C1496" t="s">
        <v>105</v>
      </c>
      <c r="D1496" t="s">
        <v>750</v>
      </c>
      <c r="I1496" t="s">
        <v>474</v>
      </c>
      <c r="O1496"/>
      <c r="AG1496" t="s">
        <v>1777</v>
      </c>
      <c r="AI1496" t="s">
        <v>1777</v>
      </c>
      <c r="AO1496" t="s">
        <v>1539</v>
      </c>
      <c r="AP1496">
        <v>0</v>
      </c>
    </row>
    <row r="1497" spans="1:42" x14ac:dyDescent="0.25">
      <c r="A1497">
        <v>124242</v>
      </c>
      <c r="B1497" t="s">
        <v>1230</v>
      </c>
      <c r="C1497" t="s">
        <v>70</v>
      </c>
      <c r="D1497" t="s">
        <v>552</v>
      </c>
      <c r="I1497" t="s">
        <v>1224</v>
      </c>
      <c r="O1497"/>
      <c r="AI1497">
        <v>0</v>
      </c>
      <c r="AO1497" t="s">
        <v>1539</v>
      </c>
      <c r="AP1497">
        <v>0</v>
      </c>
    </row>
    <row r="1498" spans="1:42" x14ac:dyDescent="0.25">
      <c r="A1498">
        <v>124244</v>
      </c>
      <c r="B1498" t="s">
        <v>1232</v>
      </c>
      <c r="C1498" t="s">
        <v>451</v>
      </c>
      <c r="D1498" t="s">
        <v>219</v>
      </c>
      <c r="I1498" t="s">
        <v>4246</v>
      </c>
      <c r="O1498"/>
      <c r="AI1498" t="s">
        <v>4246</v>
      </c>
      <c r="AO1498" t="s">
        <v>1539</v>
      </c>
      <c r="AP1498" t="s">
        <v>4243</v>
      </c>
    </row>
    <row r="1499" spans="1:42" x14ac:dyDescent="0.25">
      <c r="A1499">
        <v>124246</v>
      </c>
      <c r="B1499" t="s">
        <v>1233</v>
      </c>
      <c r="C1499" t="s">
        <v>186</v>
      </c>
      <c r="D1499" t="s">
        <v>245</v>
      </c>
      <c r="I1499" t="s">
        <v>1224</v>
      </c>
      <c r="O1499"/>
      <c r="AI1499">
        <v>0</v>
      </c>
      <c r="AO1499" t="s">
        <v>1539</v>
      </c>
      <c r="AP1499">
        <v>0</v>
      </c>
    </row>
    <row r="1500" spans="1:42" x14ac:dyDescent="0.25">
      <c r="A1500">
        <v>124250</v>
      </c>
      <c r="B1500" t="s">
        <v>1236</v>
      </c>
      <c r="C1500" t="s">
        <v>133</v>
      </c>
      <c r="D1500" t="s">
        <v>329</v>
      </c>
      <c r="I1500" t="s">
        <v>1224</v>
      </c>
      <c r="O1500"/>
      <c r="AI1500">
        <v>0</v>
      </c>
      <c r="AO1500" t="s">
        <v>1539</v>
      </c>
      <c r="AP1500">
        <v>0</v>
      </c>
    </row>
    <row r="1501" spans="1:42" x14ac:dyDescent="0.25">
      <c r="A1501">
        <v>124255</v>
      </c>
      <c r="B1501" t="s">
        <v>1239</v>
      </c>
      <c r="C1501" t="s">
        <v>140</v>
      </c>
      <c r="D1501" t="s">
        <v>324</v>
      </c>
      <c r="I1501" t="s">
        <v>1224</v>
      </c>
      <c r="O1501"/>
      <c r="AE1501" t="str">
        <f>IFERROR(VLOOKUP(#REF!,[1]Sheet2!#REF!,2,0),"")</f>
        <v/>
      </c>
      <c r="AI1501">
        <v>0</v>
      </c>
      <c r="AL1501" t="str">
        <f>IFERROR(VLOOKUP(A1501,[1]Sheet2!A$2:C$3613,2,0),"")</f>
        <v>م</v>
      </c>
      <c r="AN1501" t="s">
        <v>1539</v>
      </c>
      <c r="AO1501" t="s">
        <v>1539</v>
      </c>
      <c r="AP1501">
        <v>0</v>
      </c>
    </row>
    <row r="1502" spans="1:42" x14ac:dyDescent="0.25">
      <c r="A1502">
        <v>124260</v>
      </c>
      <c r="B1502" t="s">
        <v>1240</v>
      </c>
      <c r="C1502" t="s">
        <v>71</v>
      </c>
      <c r="D1502" t="s">
        <v>857</v>
      </c>
      <c r="I1502" t="s">
        <v>1224</v>
      </c>
      <c r="O1502"/>
      <c r="AI1502">
        <v>0</v>
      </c>
      <c r="AP1502">
        <v>0</v>
      </c>
    </row>
    <row r="1503" spans="1:42" x14ac:dyDescent="0.25">
      <c r="A1503">
        <v>124269</v>
      </c>
      <c r="B1503" t="s">
        <v>1242</v>
      </c>
      <c r="C1503" t="s">
        <v>1243</v>
      </c>
      <c r="D1503" t="s">
        <v>842</v>
      </c>
      <c r="I1503" t="s">
        <v>1224</v>
      </c>
      <c r="O1503"/>
      <c r="AE1503" t="str">
        <f>IFERROR(VLOOKUP(#REF!,[1]Sheet2!#REF!,2,0),"")</f>
        <v/>
      </c>
      <c r="AI1503">
        <v>0</v>
      </c>
      <c r="AL1503" t="str">
        <f>IFERROR(VLOOKUP(A1503,[1]Sheet2!A$2:C$3613,2,0),"")</f>
        <v>م</v>
      </c>
      <c r="AM1503" t="str">
        <f>IFERROR(VLOOKUP(A1504,[1]Sheet2!A$2:C$3613,3,0),"")</f>
        <v>م</v>
      </c>
      <c r="AN1503" t="s">
        <v>1539</v>
      </c>
      <c r="AO1503" t="s">
        <v>1539</v>
      </c>
      <c r="AP1503">
        <v>0</v>
      </c>
    </row>
    <row r="1504" spans="1:42" x14ac:dyDescent="0.25">
      <c r="A1504">
        <v>124270</v>
      </c>
      <c r="B1504" t="s">
        <v>1244</v>
      </c>
      <c r="C1504" t="s">
        <v>66</v>
      </c>
      <c r="D1504" t="s">
        <v>341</v>
      </c>
      <c r="I1504" t="s">
        <v>1224</v>
      </c>
      <c r="O1504"/>
      <c r="AI1504">
        <v>0</v>
      </c>
      <c r="AO1504" t="s">
        <v>1539</v>
      </c>
      <c r="AP1504">
        <v>0</v>
      </c>
    </row>
    <row r="1505" spans="1:42" x14ac:dyDescent="0.25">
      <c r="A1505">
        <v>124271</v>
      </c>
      <c r="B1505" t="s">
        <v>1245</v>
      </c>
      <c r="C1505" t="s">
        <v>99</v>
      </c>
      <c r="D1505" t="s">
        <v>884</v>
      </c>
      <c r="I1505" t="s">
        <v>1224</v>
      </c>
      <c r="O1505"/>
      <c r="AI1505">
        <v>0</v>
      </c>
      <c r="AO1505" t="s">
        <v>1539</v>
      </c>
      <c r="AP1505">
        <v>0</v>
      </c>
    </row>
    <row r="1506" spans="1:42" x14ac:dyDescent="0.25">
      <c r="A1506">
        <v>124275</v>
      </c>
      <c r="B1506" t="s">
        <v>1246</v>
      </c>
      <c r="C1506" t="s">
        <v>66</v>
      </c>
      <c r="D1506" t="s">
        <v>252</v>
      </c>
      <c r="I1506" t="s">
        <v>1224</v>
      </c>
      <c r="O1506"/>
      <c r="AI1506">
        <v>0</v>
      </c>
      <c r="AO1506" t="s">
        <v>1539</v>
      </c>
      <c r="AP1506">
        <v>0</v>
      </c>
    </row>
    <row r="1507" spans="1:42" x14ac:dyDescent="0.25">
      <c r="A1507">
        <v>124277</v>
      </c>
      <c r="B1507" t="s">
        <v>1247</v>
      </c>
      <c r="C1507" t="s">
        <v>704</v>
      </c>
      <c r="D1507" t="s">
        <v>218</v>
      </c>
      <c r="I1507" t="s">
        <v>1224</v>
      </c>
      <c r="O1507"/>
      <c r="AI1507">
        <v>0</v>
      </c>
      <c r="AO1507" t="s">
        <v>1539</v>
      </c>
      <c r="AP1507">
        <v>0</v>
      </c>
    </row>
    <row r="1508" spans="1:42" x14ac:dyDescent="0.25">
      <c r="A1508">
        <v>124285</v>
      </c>
      <c r="B1508" t="s">
        <v>1248</v>
      </c>
      <c r="C1508" t="s">
        <v>160</v>
      </c>
      <c r="D1508" t="s">
        <v>232</v>
      </c>
      <c r="I1508" t="s">
        <v>1224</v>
      </c>
      <c r="O1508"/>
      <c r="AI1508">
        <v>0</v>
      </c>
      <c r="AO1508" t="s">
        <v>1539</v>
      </c>
      <c r="AP1508">
        <v>0</v>
      </c>
    </row>
    <row r="1509" spans="1:42" x14ac:dyDescent="0.25">
      <c r="A1509">
        <v>124286</v>
      </c>
      <c r="B1509" t="s">
        <v>1249</v>
      </c>
      <c r="C1509" t="s">
        <v>66</v>
      </c>
      <c r="D1509" t="s">
        <v>715</v>
      </c>
      <c r="E1509" t="s">
        <v>380</v>
      </c>
      <c r="F1509" s="258">
        <v>0</v>
      </c>
      <c r="G1509" t="s">
        <v>1500</v>
      </c>
      <c r="H1509" t="s">
        <v>382</v>
      </c>
      <c r="I1509" t="s">
        <v>1224</v>
      </c>
      <c r="K1509" t="s">
        <v>364</v>
      </c>
      <c r="L1509">
        <v>0</v>
      </c>
      <c r="M1509" t="s">
        <v>363</v>
      </c>
      <c r="N1509" t="s">
        <v>379</v>
      </c>
      <c r="O1509"/>
      <c r="AI1509">
        <v>0</v>
      </c>
      <c r="AP1509">
        <v>0</v>
      </c>
    </row>
    <row r="1510" spans="1:42" x14ac:dyDescent="0.25">
      <c r="A1510">
        <v>124297</v>
      </c>
      <c r="B1510" t="s">
        <v>1252</v>
      </c>
      <c r="C1510" t="s">
        <v>86</v>
      </c>
      <c r="D1510" t="s">
        <v>1253</v>
      </c>
      <c r="I1510" t="s">
        <v>1224</v>
      </c>
      <c r="O1510"/>
      <c r="AI1510">
        <v>0</v>
      </c>
      <c r="AO1510" t="s">
        <v>1539</v>
      </c>
      <c r="AP1510">
        <v>0</v>
      </c>
    </row>
    <row r="1511" spans="1:42" x14ac:dyDescent="0.25">
      <c r="A1511">
        <v>124298</v>
      </c>
      <c r="B1511" t="s">
        <v>1254</v>
      </c>
      <c r="C1511" t="s">
        <v>66</v>
      </c>
      <c r="D1511" t="s">
        <v>1255</v>
      </c>
      <c r="I1511" t="s">
        <v>1224</v>
      </c>
      <c r="O1511"/>
      <c r="AI1511">
        <v>0</v>
      </c>
      <c r="AO1511" t="s">
        <v>1539</v>
      </c>
      <c r="AP1511">
        <v>0</v>
      </c>
    </row>
    <row r="1512" spans="1:42" x14ac:dyDescent="0.25">
      <c r="A1512">
        <v>124299</v>
      </c>
      <c r="B1512" t="s">
        <v>1256</v>
      </c>
      <c r="C1512" t="s">
        <v>139</v>
      </c>
      <c r="D1512" t="s">
        <v>115</v>
      </c>
      <c r="I1512" t="s">
        <v>1224</v>
      </c>
      <c r="O1512"/>
      <c r="AE1512" t="str">
        <f>IFERROR(VLOOKUP(#REF!,[1]Sheet2!#REF!,2,0),"")</f>
        <v/>
      </c>
      <c r="AI1512">
        <v>0</v>
      </c>
      <c r="AL1512" t="str">
        <f>IFERROR(VLOOKUP(A1512,[1]Sheet2!A$2:C$3613,2,0),"")</f>
        <v>م</v>
      </c>
      <c r="AN1512" t="s">
        <v>1539</v>
      </c>
      <c r="AO1512" t="s">
        <v>1539</v>
      </c>
      <c r="AP1512">
        <v>0</v>
      </c>
    </row>
    <row r="1513" spans="1:42" x14ac:dyDescent="0.25">
      <c r="A1513">
        <v>124304</v>
      </c>
      <c r="B1513" t="s">
        <v>1257</v>
      </c>
      <c r="C1513" t="s">
        <v>71</v>
      </c>
      <c r="D1513" t="s">
        <v>252</v>
      </c>
      <c r="I1513" t="s">
        <v>1224</v>
      </c>
      <c r="O1513"/>
      <c r="AE1513" t="str">
        <f>IFERROR(VLOOKUP(#REF!,[1]Sheet2!#REF!,2,0),"")</f>
        <v/>
      </c>
      <c r="AI1513">
        <v>0</v>
      </c>
      <c r="AL1513" t="str">
        <f>IFERROR(VLOOKUP(A1513,[1]Sheet2!A$2:C$3613,2,0),"")</f>
        <v>م</v>
      </c>
      <c r="AN1513" t="s">
        <v>1539</v>
      </c>
      <c r="AO1513" t="s">
        <v>1539</v>
      </c>
      <c r="AP1513">
        <v>0</v>
      </c>
    </row>
    <row r="1514" spans="1:42" x14ac:dyDescent="0.25">
      <c r="A1514">
        <v>124305</v>
      </c>
      <c r="B1514" t="s">
        <v>1258</v>
      </c>
      <c r="C1514" t="s">
        <v>81</v>
      </c>
      <c r="D1514" t="s">
        <v>282</v>
      </c>
      <c r="E1514" t="s">
        <v>1234</v>
      </c>
      <c r="F1514" s="230">
        <v>32725</v>
      </c>
      <c r="G1514" t="s">
        <v>1493</v>
      </c>
      <c r="H1514" t="s">
        <v>382</v>
      </c>
      <c r="I1514" t="s">
        <v>1224</v>
      </c>
      <c r="K1514" t="s">
        <v>1471</v>
      </c>
      <c r="L1514">
        <v>2019</v>
      </c>
      <c r="M1514" t="s">
        <v>365</v>
      </c>
      <c r="N1514" t="s">
        <v>365</v>
      </c>
      <c r="O1514"/>
      <c r="AI1514">
        <v>0</v>
      </c>
      <c r="AP1514">
        <v>0</v>
      </c>
    </row>
    <row r="1515" spans="1:42" x14ac:dyDescent="0.25">
      <c r="A1515">
        <v>124307</v>
      </c>
      <c r="B1515" t="s">
        <v>1259</v>
      </c>
      <c r="C1515" t="s">
        <v>155</v>
      </c>
      <c r="D1515" t="s">
        <v>246</v>
      </c>
      <c r="I1515" t="s">
        <v>1224</v>
      </c>
      <c r="O1515"/>
      <c r="AE1515" t="str">
        <f>IFERROR(VLOOKUP(#REF!,[1]Sheet2!#REF!,2,0),"")</f>
        <v/>
      </c>
      <c r="AI1515">
        <v>0</v>
      </c>
      <c r="AL1515" t="str">
        <f>IFERROR(VLOOKUP(A1515,[1]Sheet2!A$2:C$3613,2,0),"")</f>
        <v>م</v>
      </c>
      <c r="AN1515" t="s">
        <v>1539</v>
      </c>
      <c r="AO1515" t="s">
        <v>1539</v>
      </c>
      <c r="AP1515">
        <v>0</v>
      </c>
    </row>
    <row r="1516" spans="1:42" x14ac:dyDescent="0.25">
      <c r="A1516">
        <v>124308</v>
      </c>
      <c r="B1516" t="s">
        <v>1260</v>
      </c>
      <c r="C1516" t="s">
        <v>159</v>
      </c>
      <c r="D1516" t="s">
        <v>331</v>
      </c>
      <c r="I1516" t="s">
        <v>1224</v>
      </c>
      <c r="O1516"/>
      <c r="AI1516">
        <v>0</v>
      </c>
      <c r="AM1516" t="str">
        <f>IFERROR(VLOOKUP(A1517,[1]Sheet2!A$2:C$3613,3,0),"")</f>
        <v>م</v>
      </c>
      <c r="AN1516" t="s">
        <v>1539</v>
      </c>
      <c r="AO1516" t="s">
        <v>1539</v>
      </c>
      <c r="AP1516">
        <v>0</v>
      </c>
    </row>
    <row r="1517" spans="1:42" x14ac:dyDescent="0.25">
      <c r="A1517">
        <v>124309</v>
      </c>
      <c r="B1517" t="s">
        <v>1261</v>
      </c>
      <c r="C1517" t="s">
        <v>103</v>
      </c>
      <c r="D1517" t="s">
        <v>231</v>
      </c>
      <c r="I1517" t="s">
        <v>1224</v>
      </c>
      <c r="O1517"/>
      <c r="AE1517" t="str">
        <f>IFERROR(VLOOKUP(#REF!,[1]Sheet2!#REF!,2,0),"")</f>
        <v/>
      </c>
      <c r="AI1517">
        <v>0</v>
      </c>
      <c r="AL1517" t="str">
        <f>IFERROR(VLOOKUP(A1517,[1]Sheet2!A$2:C$3613,2,0),"")</f>
        <v>م</v>
      </c>
      <c r="AM1517" t="str">
        <f>IFERROR(VLOOKUP(A1518,[1]Sheet2!A$2:C$3613,3,0),"")</f>
        <v>م</v>
      </c>
      <c r="AN1517" t="s">
        <v>1539</v>
      </c>
      <c r="AO1517" t="s">
        <v>1539</v>
      </c>
      <c r="AP1517">
        <v>0</v>
      </c>
    </row>
    <row r="1518" spans="1:42" x14ac:dyDescent="0.25">
      <c r="A1518">
        <v>124310</v>
      </c>
      <c r="B1518" t="s">
        <v>1262</v>
      </c>
      <c r="C1518" t="s">
        <v>1154</v>
      </c>
      <c r="D1518" t="s">
        <v>282</v>
      </c>
      <c r="I1518" t="s">
        <v>1224</v>
      </c>
      <c r="O1518"/>
      <c r="AE1518" t="str">
        <f>IFERROR(VLOOKUP(#REF!,[1]Sheet2!#REF!,2,0),"")</f>
        <v/>
      </c>
      <c r="AI1518">
        <v>0</v>
      </c>
      <c r="AL1518" t="str">
        <f>IFERROR(VLOOKUP(A1518,[1]Sheet2!A$2:C$3613,2,0),"")</f>
        <v>م</v>
      </c>
      <c r="AN1518" t="s">
        <v>1539</v>
      </c>
      <c r="AO1518" t="s">
        <v>1539</v>
      </c>
      <c r="AP1518">
        <v>0</v>
      </c>
    </row>
    <row r="1519" spans="1:42" x14ac:dyDescent="0.25">
      <c r="A1519">
        <v>124313</v>
      </c>
      <c r="B1519" t="s">
        <v>1263</v>
      </c>
      <c r="C1519" t="s">
        <v>735</v>
      </c>
      <c r="D1519" t="s">
        <v>241</v>
      </c>
      <c r="I1519" t="s">
        <v>1224</v>
      </c>
      <c r="O1519"/>
      <c r="AI1519">
        <v>0</v>
      </c>
      <c r="AO1519" t="s">
        <v>1539</v>
      </c>
      <c r="AP1519">
        <v>0</v>
      </c>
    </row>
    <row r="1520" spans="1:42" x14ac:dyDescent="0.25">
      <c r="A1520">
        <v>124314</v>
      </c>
      <c r="B1520" t="s">
        <v>1264</v>
      </c>
      <c r="C1520" t="s">
        <v>779</v>
      </c>
      <c r="D1520" t="s">
        <v>268</v>
      </c>
      <c r="I1520" t="s">
        <v>1224</v>
      </c>
      <c r="O1520"/>
      <c r="AI1520">
        <v>0</v>
      </c>
      <c r="AO1520" t="s">
        <v>1539</v>
      </c>
      <c r="AP1520">
        <v>0</v>
      </c>
    </row>
    <row r="1521" spans="1:42" x14ac:dyDescent="0.25">
      <c r="A1521">
        <v>124317</v>
      </c>
      <c r="B1521" t="s">
        <v>1265</v>
      </c>
      <c r="C1521" t="s">
        <v>728</v>
      </c>
      <c r="D1521" t="s">
        <v>241</v>
      </c>
      <c r="I1521" t="s">
        <v>1224</v>
      </c>
      <c r="O1521"/>
      <c r="AE1521" t="str">
        <f>IFERROR(VLOOKUP(#REF!,[1]Sheet2!#REF!,2,0),"")</f>
        <v/>
      </c>
      <c r="AI1521">
        <v>0</v>
      </c>
      <c r="AL1521" t="str">
        <f>IFERROR(VLOOKUP(A1521,[1]Sheet2!A$2:C$3613,2,0),"")</f>
        <v>م</v>
      </c>
      <c r="AN1521" t="s">
        <v>1539</v>
      </c>
      <c r="AO1521" t="s">
        <v>1539</v>
      </c>
      <c r="AP1521">
        <v>0</v>
      </c>
    </row>
    <row r="1522" spans="1:42" x14ac:dyDescent="0.25">
      <c r="A1522">
        <v>124321</v>
      </c>
      <c r="B1522" t="s">
        <v>1266</v>
      </c>
      <c r="C1522" t="s">
        <v>66</v>
      </c>
      <c r="D1522" t="s">
        <v>306</v>
      </c>
      <c r="I1522" t="s">
        <v>1224</v>
      </c>
      <c r="O1522"/>
      <c r="AI1522">
        <v>0</v>
      </c>
      <c r="AO1522" t="s">
        <v>1539</v>
      </c>
      <c r="AP1522">
        <v>0</v>
      </c>
    </row>
    <row r="1523" spans="1:42" x14ac:dyDescent="0.25">
      <c r="A1523">
        <v>124324</v>
      </c>
      <c r="B1523" t="s">
        <v>1268</v>
      </c>
      <c r="C1523" t="s">
        <v>727</v>
      </c>
      <c r="D1523" t="s">
        <v>484</v>
      </c>
      <c r="I1523" t="s">
        <v>1224</v>
      </c>
      <c r="O1523"/>
      <c r="AI1523">
        <v>0</v>
      </c>
      <c r="AO1523" t="s">
        <v>1539</v>
      </c>
      <c r="AP1523">
        <v>0</v>
      </c>
    </row>
    <row r="1524" spans="1:42" x14ac:dyDescent="0.25">
      <c r="A1524">
        <v>124325</v>
      </c>
      <c r="B1524" t="s">
        <v>1269</v>
      </c>
      <c r="C1524" t="s">
        <v>67</v>
      </c>
      <c r="D1524" t="s">
        <v>235</v>
      </c>
      <c r="I1524" t="s">
        <v>1224</v>
      </c>
      <c r="O1524"/>
      <c r="AI1524">
        <v>0</v>
      </c>
      <c r="AO1524" t="s">
        <v>1539</v>
      </c>
      <c r="AP1524">
        <v>0</v>
      </c>
    </row>
    <row r="1525" spans="1:42" x14ac:dyDescent="0.25">
      <c r="A1525">
        <v>124327</v>
      </c>
      <c r="B1525" t="s">
        <v>1270</v>
      </c>
      <c r="C1525" t="s">
        <v>104</v>
      </c>
      <c r="D1525" t="s">
        <v>465</v>
      </c>
      <c r="I1525" t="s">
        <v>1224</v>
      </c>
      <c r="O1525"/>
      <c r="AI1525">
        <v>0</v>
      </c>
      <c r="AO1525" t="s">
        <v>1539</v>
      </c>
      <c r="AP1525">
        <v>0</v>
      </c>
    </row>
    <row r="1526" spans="1:42" x14ac:dyDescent="0.25">
      <c r="A1526">
        <v>124329</v>
      </c>
      <c r="B1526" t="s">
        <v>1271</v>
      </c>
      <c r="C1526" t="s">
        <v>110</v>
      </c>
      <c r="D1526" t="s">
        <v>546</v>
      </c>
      <c r="I1526" t="s">
        <v>1224</v>
      </c>
      <c r="O1526"/>
      <c r="AI1526">
        <v>0</v>
      </c>
      <c r="AO1526" t="s">
        <v>1539</v>
      </c>
      <c r="AP1526">
        <v>0</v>
      </c>
    </row>
    <row r="1527" spans="1:42" x14ac:dyDescent="0.25">
      <c r="A1527">
        <v>124331</v>
      </c>
      <c r="B1527" t="s">
        <v>1272</v>
      </c>
      <c r="C1527" t="s">
        <v>131</v>
      </c>
      <c r="D1527" t="s">
        <v>222</v>
      </c>
      <c r="I1527" t="s">
        <v>1224</v>
      </c>
      <c r="O1527"/>
      <c r="AI1527">
        <v>0</v>
      </c>
      <c r="AO1527" t="s">
        <v>1539</v>
      </c>
      <c r="AP1527">
        <v>0</v>
      </c>
    </row>
    <row r="1528" spans="1:42" x14ac:dyDescent="0.25">
      <c r="A1528">
        <v>124335</v>
      </c>
      <c r="B1528" t="s">
        <v>1273</v>
      </c>
      <c r="C1528" t="s">
        <v>611</v>
      </c>
      <c r="D1528" t="s">
        <v>581</v>
      </c>
      <c r="I1528" t="s">
        <v>1224</v>
      </c>
      <c r="O1528"/>
      <c r="AI1528">
        <v>0</v>
      </c>
      <c r="AO1528" t="s">
        <v>1539</v>
      </c>
      <c r="AP1528">
        <v>0</v>
      </c>
    </row>
    <row r="1529" spans="1:42" x14ac:dyDescent="0.25">
      <c r="A1529">
        <v>124337</v>
      </c>
      <c r="B1529" t="s">
        <v>1274</v>
      </c>
      <c r="C1529" t="s">
        <v>878</v>
      </c>
      <c r="D1529" t="s">
        <v>1275</v>
      </c>
      <c r="I1529" t="s">
        <v>1224</v>
      </c>
      <c r="O1529"/>
      <c r="AI1529">
        <v>0</v>
      </c>
      <c r="AO1529" t="s">
        <v>1539</v>
      </c>
      <c r="AP1529">
        <v>0</v>
      </c>
    </row>
    <row r="1530" spans="1:42" x14ac:dyDescent="0.25">
      <c r="A1530">
        <v>124338</v>
      </c>
      <c r="B1530" t="s">
        <v>1276</v>
      </c>
      <c r="C1530" t="s">
        <v>1231</v>
      </c>
      <c r="D1530" t="s">
        <v>568</v>
      </c>
      <c r="I1530" t="s">
        <v>1224</v>
      </c>
      <c r="O1530"/>
      <c r="AI1530">
        <v>0</v>
      </c>
      <c r="AO1530" t="s">
        <v>1539</v>
      </c>
      <c r="AP1530">
        <v>0</v>
      </c>
    </row>
    <row r="1531" spans="1:42" x14ac:dyDescent="0.25">
      <c r="A1531">
        <v>124339</v>
      </c>
      <c r="B1531" t="s">
        <v>1277</v>
      </c>
      <c r="C1531" t="s">
        <v>114</v>
      </c>
      <c r="D1531" t="s">
        <v>1278</v>
      </c>
      <c r="I1531" t="s">
        <v>1224</v>
      </c>
      <c r="O1531"/>
      <c r="AI1531">
        <v>0</v>
      </c>
      <c r="AO1531" t="s">
        <v>1539</v>
      </c>
      <c r="AP1531">
        <v>0</v>
      </c>
    </row>
    <row r="1532" spans="1:42" x14ac:dyDescent="0.25">
      <c r="A1532">
        <v>124344</v>
      </c>
      <c r="B1532" t="s">
        <v>1280</v>
      </c>
      <c r="C1532" t="s">
        <v>74</v>
      </c>
      <c r="D1532" t="s">
        <v>195</v>
      </c>
      <c r="I1532" t="s">
        <v>1224</v>
      </c>
      <c r="O1532"/>
      <c r="AI1532">
        <v>0</v>
      </c>
      <c r="AO1532" t="s">
        <v>1539</v>
      </c>
      <c r="AP1532">
        <v>0</v>
      </c>
    </row>
    <row r="1533" spans="1:42" x14ac:dyDescent="0.25">
      <c r="A1533">
        <v>124348</v>
      </c>
      <c r="B1533" t="s">
        <v>1281</v>
      </c>
      <c r="C1533" t="s">
        <v>1794</v>
      </c>
      <c r="D1533" t="s">
        <v>268</v>
      </c>
      <c r="E1533" t="s">
        <v>1234</v>
      </c>
      <c r="F1533" s="230">
        <v>35358</v>
      </c>
      <c r="G1533" t="s">
        <v>1506</v>
      </c>
      <c r="H1533" t="s">
        <v>382</v>
      </c>
      <c r="I1533" t="s">
        <v>1224</v>
      </c>
      <c r="K1533" t="s">
        <v>1471</v>
      </c>
      <c r="L1533">
        <v>2014</v>
      </c>
      <c r="M1533" t="s">
        <v>365</v>
      </c>
      <c r="N1533" t="s">
        <v>369</v>
      </c>
      <c r="O1533"/>
      <c r="AI1533">
        <v>0</v>
      </c>
      <c r="AP1533">
        <v>0</v>
      </c>
    </row>
    <row r="1534" spans="1:42" x14ac:dyDescent="0.25">
      <c r="A1534">
        <v>124349</v>
      </c>
      <c r="B1534" t="s">
        <v>1282</v>
      </c>
      <c r="C1534" t="s">
        <v>1283</v>
      </c>
      <c r="D1534" t="s">
        <v>437</v>
      </c>
      <c r="I1534" t="s">
        <v>1224</v>
      </c>
      <c r="O1534"/>
      <c r="AI1534">
        <v>0</v>
      </c>
      <c r="AO1534" t="s">
        <v>1539</v>
      </c>
      <c r="AP1534">
        <v>0</v>
      </c>
    </row>
    <row r="1535" spans="1:42" x14ac:dyDescent="0.25">
      <c r="A1535">
        <v>124352</v>
      </c>
      <c r="B1535" t="s">
        <v>1284</v>
      </c>
      <c r="C1535" t="s">
        <v>66</v>
      </c>
      <c r="D1535" t="s">
        <v>416</v>
      </c>
      <c r="I1535" t="s">
        <v>1224</v>
      </c>
      <c r="O1535"/>
      <c r="AI1535">
        <v>0</v>
      </c>
      <c r="AO1535" t="s">
        <v>1539</v>
      </c>
      <c r="AP1535">
        <v>0</v>
      </c>
    </row>
    <row r="1536" spans="1:42" x14ac:dyDescent="0.25">
      <c r="A1536">
        <v>124354</v>
      </c>
      <c r="B1536" t="s">
        <v>1285</v>
      </c>
      <c r="C1536" t="s">
        <v>86</v>
      </c>
      <c r="D1536" t="s">
        <v>409</v>
      </c>
      <c r="I1536" t="s">
        <v>1224</v>
      </c>
      <c r="O1536"/>
      <c r="AI1536">
        <v>0</v>
      </c>
      <c r="AP1536">
        <v>0</v>
      </c>
    </row>
    <row r="1537" spans="1:42" x14ac:dyDescent="0.25">
      <c r="A1537">
        <v>124358</v>
      </c>
      <c r="B1537" t="s">
        <v>1286</v>
      </c>
      <c r="C1537" t="s">
        <v>569</v>
      </c>
      <c r="D1537" t="s">
        <v>806</v>
      </c>
      <c r="I1537" t="s">
        <v>1224</v>
      </c>
      <c r="O1537"/>
      <c r="AI1537">
        <v>0</v>
      </c>
      <c r="AO1537" t="s">
        <v>1539</v>
      </c>
      <c r="AP1537">
        <v>0</v>
      </c>
    </row>
    <row r="1538" spans="1:42" x14ac:dyDescent="0.25">
      <c r="A1538">
        <v>124359</v>
      </c>
      <c r="B1538" t="s">
        <v>1287</v>
      </c>
      <c r="C1538" t="s">
        <v>93</v>
      </c>
      <c r="D1538" t="s">
        <v>281</v>
      </c>
      <c r="I1538" t="s">
        <v>1224</v>
      </c>
      <c r="O1538"/>
      <c r="AI1538">
        <v>0</v>
      </c>
      <c r="AO1538" t="s">
        <v>1539</v>
      </c>
      <c r="AP1538">
        <v>0</v>
      </c>
    </row>
    <row r="1539" spans="1:42" x14ac:dyDescent="0.25">
      <c r="A1539">
        <v>124363</v>
      </c>
      <c r="B1539" t="s">
        <v>1288</v>
      </c>
      <c r="C1539" t="s">
        <v>140</v>
      </c>
      <c r="D1539" t="s">
        <v>235</v>
      </c>
      <c r="I1539" t="s">
        <v>1224</v>
      </c>
      <c r="O1539"/>
      <c r="AI1539">
        <v>0</v>
      </c>
      <c r="AO1539" t="s">
        <v>1539</v>
      </c>
      <c r="AP1539">
        <v>0</v>
      </c>
    </row>
    <row r="1540" spans="1:42" x14ac:dyDescent="0.25">
      <c r="A1540">
        <v>124365</v>
      </c>
      <c r="B1540" t="s">
        <v>1289</v>
      </c>
      <c r="C1540" t="s">
        <v>164</v>
      </c>
      <c r="D1540" t="s">
        <v>225</v>
      </c>
      <c r="I1540" t="s">
        <v>1224</v>
      </c>
      <c r="O1540"/>
      <c r="AI1540">
        <v>0</v>
      </c>
      <c r="AO1540" t="s">
        <v>1539</v>
      </c>
      <c r="AP1540">
        <v>0</v>
      </c>
    </row>
    <row r="1541" spans="1:42" x14ac:dyDescent="0.25">
      <c r="A1541">
        <v>124366</v>
      </c>
      <c r="B1541" t="s">
        <v>1290</v>
      </c>
      <c r="C1541" t="s">
        <v>121</v>
      </c>
      <c r="D1541" t="s">
        <v>228</v>
      </c>
      <c r="I1541" t="s">
        <v>1224</v>
      </c>
      <c r="O1541"/>
      <c r="AI1541">
        <v>0</v>
      </c>
      <c r="AO1541" t="s">
        <v>1539</v>
      </c>
      <c r="AP1541">
        <v>0</v>
      </c>
    </row>
    <row r="1542" spans="1:42" x14ac:dyDescent="0.25">
      <c r="A1542">
        <v>124369</v>
      </c>
      <c r="B1542" t="s">
        <v>1291</v>
      </c>
      <c r="C1542" t="s">
        <v>127</v>
      </c>
      <c r="D1542" t="s">
        <v>706</v>
      </c>
      <c r="I1542" t="s">
        <v>1224</v>
      </c>
      <c r="O1542"/>
      <c r="AI1542">
        <v>0</v>
      </c>
      <c r="AO1542" t="s">
        <v>1539</v>
      </c>
      <c r="AP1542">
        <v>0</v>
      </c>
    </row>
    <row r="1543" spans="1:42" x14ac:dyDescent="0.25">
      <c r="A1543">
        <v>124370</v>
      </c>
      <c r="B1543" t="s">
        <v>1292</v>
      </c>
      <c r="C1543" t="s">
        <v>1293</v>
      </c>
      <c r="D1543" t="s">
        <v>252</v>
      </c>
      <c r="I1543" t="s">
        <v>1224</v>
      </c>
      <c r="O1543"/>
      <c r="AI1543">
        <v>0</v>
      </c>
      <c r="AO1543" t="s">
        <v>1539</v>
      </c>
      <c r="AP1543">
        <v>0</v>
      </c>
    </row>
    <row r="1544" spans="1:42" x14ac:dyDescent="0.25">
      <c r="A1544">
        <v>124374</v>
      </c>
      <c r="B1544" t="s">
        <v>1294</v>
      </c>
      <c r="C1544" t="s">
        <v>162</v>
      </c>
      <c r="D1544" t="s">
        <v>1295</v>
      </c>
      <c r="I1544" t="s">
        <v>1224</v>
      </c>
      <c r="O1544"/>
      <c r="AI1544">
        <v>0</v>
      </c>
      <c r="AP1544">
        <v>0</v>
      </c>
    </row>
    <row r="1545" spans="1:42" x14ac:dyDescent="0.25">
      <c r="A1545">
        <v>124376</v>
      </c>
      <c r="B1545" t="s">
        <v>1298</v>
      </c>
      <c r="C1545" t="s">
        <v>576</v>
      </c>
      <c r="D1545" t="s">
        <v>223</v>
      </c>
      <c r="E1545" t="s">
        <v>381</v>
      </c>
      <c r="F1545" s="230">
        <v>36169</v>
      </c>
      <c r="G1545" t="s">
        <v>363</v>
      </c>
      <c r="H1545" t="s">
        <v>382</v>
      </c>
      <c r="I1545" t="s">
        <v>1224</v>
      </c>
      <c r="K1545" t="s">
        <v>364</v>
      </c>
      <c r="L1545">
        <v>2018</v>
      </c>
      <c r="M1545" t="s">
        <v>363</v>
      </c>
      <c r="N1545" t="s">
        <v>378</v>
      </c>
      <c r="O1545"/>
      <c r="AI1545">
        <v>0</v>
      </c>
      <c r="AO1545" t="s">
        <v>1539</v>
      </c>
      <c r="AP1545">
        <v>0</v>
      </c>
    </row>
    <row r="1546" spans="1:42" x14ac:dyDescent="0.25">
      <c r="A1546">
        <v>124377</v>
      </c>
      <c r="B1546" t="s">
        <v>1299</v>
      </c>
      <c r="C1546" t="s">
        <v>1300</v>
      </c>
      <c r="D1546" t="s">
        <v>235</v>
      </c>
      <c r="E1546" t="s">
        <v>1234</v>
      </c>
      <c r="F1546" s="230">
        <v>37877</v>
      </c>
      <c r="G1546" t="s">
        <v>1750</v>
      </c>
      <c r="H1546" t="s">
        <v>382</v>
      </c>
      <c r="I1546" t="s">
        <v>1224</v>
      </c>
      <c r="K1546" t="s">
        <v>364</v>
      </c>
      <c r="L1546">
        <v>2020</v>
      </c>
      <c r="M1546" t="s">
        <v>377</v>
      </c>
      <c r="N1546" t="s">
        <v>377</v>
      </c>
      <c r="O1546"/>
      <c r="AI1546">
        <v>0</v>
      </c>
      <c r="AP1546">
        <v>0</v>
      </c>
    </row>
    <row r="1547" spans="1:42" x14ac:dyDescent="0.25">
      <c r="A1547">
        <v>124380</v>
      </c>
      <c r="B1547" t="s">
        <v>1301</v>
      </c>
      <c r="C1547" t="s">
        <v>463</v>
      </c>
      <c r="D1547" t="s">
        <v>347</v>
      </c>
      <c r="I1547" t="s">
        <v>1224</v>
      </c>
      <c r="O1547"/>
      <c r="AI1547">
        <v>0</v>
      </c>
      <c r="AO1547" t="s">
        <v>1539</v>
      </c>
      <c r="AP1547">
        <v>0</v>
      </c>
    </row>
    <row r="1548" spans="1:42" x14ac:dyDescent="0.25">
      <c r="A1548">
        <v>124381</v>
      </c>
      <c r="B1548" t="s">
        <v>1302</v>
      </c>
      <c r="C1548" t="s">
        <v>505</v>
      </c>
      <c r="D1548" t="s">
        <v>252</v>
      </c>
      <c r="I1548" t="s">
        <v>1224</v>
      </c>
      <c r="O1548"/>
      <c r="AI1548">
        <v>0</v>
      </c>
      <c r="AO1548" t="s">
        <v>1539</v>
      </c>
      <c r="AP1548">
        <v>0</v>
      </c>
    </row>
    <row r="1549" spans="1:42" x14ac:dyDescent="0.25">
      <c r="A1549">
        <v>124390</v>
      </c>
      <c r="B1549" t="s">
        <v>1304</v>
      </c>
      <c r="C1549" t="s">
        <v>1305</v>
      </c>
      <c r="D1549" t="s">
        <v>327</v>
      </c>
      <c r="E1549" t="s">
        <v>381</v>
      </c>
      <c r="F1549" s="258">
        <v>0</v>
      </c>
      <c r="G1549" t="s">
        <v>363</v>
      </c>
      <c r="H1549" t="s">
        <v>382</v>
      </c>
      <c r="I1549" t="s">
        <v>1224</v>
      </c>
      <c r="K1549" t="s">
        <v>383</v>
      </c>
      <c r="L1549">
        <v>0</v>
      </c>
      <c r="M1549" t="s">
        <v>363</v>
      </c>
      <c r="N1549" t="s">
        <v>368</v>
      </c>
      <c r="O1549"/>
      <c r="AI1549">
        <v>0</v>
      </c>
      <c r="AO1549" t="s">
        <v>1539</v>
      </c>
      <c r="AP1549">
        <v>0</v>
      </c>
    </row>
    <row r="1550" spans="1:42" x14ac:dyDescent="0.25">
      <c r="A1550">
        <v>124395</v>
      </c>
      <c r="B1550" t="s">
        <v>1306</v>
      </c>
      <c r="C1550" t="s">
        <v>61</v>
      </c>
      <c r="D1550" t="s">
        <v>428</v>
      </c>
      <c r="I1550" t="s">
        <v>1224</v>
      </c>
      <c r="O1550"/>
      <c r="AI1550">
        <v>0</v>
      </c>
      <c r="AO1550" t="s">
        <v>1539</v>
      </c>
      <c r="AP1550">
        <v>0</v>
      </c>
    </row>
    <row r="1551" spans="1:42" x14ac:dyDescent="0.25">
      <c r="A1551">
        <v>124400</v>
      </c>
      <c r="B1551" t="s">
        <v>1307</v>
      </c>
      <c r="C1551" t="s">
        <v>531</v>
      </c>
      <c r="D1551" t="s">
        <v>262</v>
      </c>
      <c r="I1551" t="s">
        <v>1224</v>
      </c>
      <c r="O1551"/>
      <c r="AI1551">
        <v>0</v>
      </c>
      <c r="AO1551" t="s">
        <v>1539</v>
      </c>
      <c r="AP1551">
        <v>0</v>
      </c>
    </row>
    <row r="1552" spans="1:42" x14ac:dyDescent="0.25">
      <c r="A1552">
        <v>124405</v>
      </c>
      <c r="B1552" t="s">
        <v>1309</v>
      </c>
      <c r="C1552" t="s">
        <v>61</v>
      </c>
      <c r="D1552" t="s">
        <v>1310</v>
      </c>
      <c r="I1552" t="s">
        <v>1224</v>
      </c>
      <c r="O1552"/>
      <c r="AI1552">
        <v>0</v>
      </c>
      <c r="AO1552" t="s">
        <v>1539</v>
      </c>
      <c r="AP1552">
        <v>0</v>
      </c>
    </row>
    <row r="1553" spans="1:42" x14ac:dyDescent="0.25">
      <c r="A1553">
        <v>124406</v>
      </c>
      <c r="B1553" t="s">
        <v>1311</v>
      </c>
      <c r="C1553" t="s">
        <v>560</v>
      </c>
      <c r="D1553" t="s">
        <v>282</v>
      </c>
      <c r="I1553" t="s">
        <v>1224</v>
      </c>
      <c r="O1553"/>
      <c r="AI1553">
        <v>0</v>
      </c>
      <c r="AO1553" t="s">
        <v>1539</v>
      </c>
      <c r="AP1553">
        <v>0</v>
      </c>
    </row>
    <row r="1554" spans="1:42" x14ac:dyDescent="0.25">
      <c r="A1554">
        <v>124411</v>
      </c>
      <c r="B1554" t="s">
        <v>1399</v>
      </c>
      <c r="C1554" t="s">
        <v>141</v>
      </c>
      <c r="D1554" t="s">
        <v>281</v>
      </c>
      <c r="I1554" t="s">
        <v>1224</v>
      </c>
      <c r="O1554"/>
      <c r="AI1554">
        <v>0</v>
      </c>
      <c r="AO1554" t="s">
        <v>1539</v>
      </c>
      <c r="AP1554">
        <v>0</v>
      </c>
    </row>
    <row r="1555" spans="1:42" x14ac:dyDescent="0.25">
      <c r="A1555">
        <v>124414</v>
      </c>
      <c r="B1555" t="s">
        <v>1313</v>
      </c>
      <c r="C1555" t="s">
        <v>145</v>
      </c>
      <c r="D1555" t="s">
        <v>1314</v>
      </c>
      <c r="E1555" t="s">
        <v>1234</v>
      </c>
      <c r="F1555" s="230">
        <v>37257</v>
      </c>
      <c r="G1555" t="s">
        <v>1751</v>
      </c>
      <c r="H1555" t="s">
        <v>382</v>
      </c>
      <c r="I1555" t="s">
        <v>1224</v>
      </c>
      <c r="K1555" t="s">
        <v>364</v>
      </c>
      <c r="L1555">
        <v>2020</v>
      </c>
      <c r="M1555" t="s">
        <v>363</v>
      </c>
      <c r="N1555" t="s">
        <v>376</v>
      </c>
      <c r="O1555"/>
      <c r="AI1555">
        <v>0</v>
      </c>
      <c r="AO1555" t="s">
        <v>1539</v>
      </c>
      <c r="AP1555">
        <v>0</v>
      </c>
    </row>
    <row r="1556" spans="1:42" x14ac:dyDescent="0.25">
      <c r="A1556">
        <v>124417</v>
      </c>
      <c r="B1556" t="s">
        <v>1315</v>
      </c>
      <c r="C1556" t="s">
        <v>1550</v>
      </c>
      <c r="D1556" t="s">
        <v>546</v>
      </c>
      <c r="E1556" t="s">
        <v>1234</v>
      </c>
      <c r="F1556" s="230">
        <v>33252</v>
      </c>
      <c r="G1556" t="s">
        <v>1510</v>
      </c>
      <c r="H1556" t="s">
        <v>382</v>
      </c>
      <c r="I1556" t="s">
        <v>1224</v>
      </c>
      <c r="K1556" t="s">
        <v>1471</v>
      </c>
      <c r="L1556">
        <v>2010</v>
      </c>
      <c r="M1556" t="s">
        <v>363</v>
      </c>
      <c r="N1556" t="s">
        <v>366</v>
      </c>
      <c r="O1556"/>
      <c r="AI1556">
        <v>0</v>
      </c>
      <c r="AO1556" t="s">
        <v>1539</v>
      </c>
      <c r="AP1556">
        <v>0</v>
      </c>
    </row>
    <row r="1557" spans="1:42" x14ac:dyDescent="0.25">
      <c r="A1557">
        <v>124419</v>
      </c>
      <c r="B1557" t="s">
        <v>1316</v>
      </c>
      <c r="C1557" t="s">
        <v>63</v>
      </c>
      <c r="D1557" t="s">
        <v>321</v>
      </c>
      <c r="I1557" t="s">
        <v>1224</v>
      </c>
      <c r="O1557"/>
      <c r="AI1557">
        <v>0</v>
      </c>
      <c r="AO1557" t="s">
        <v>1539</v>
      </c>
      <c r="AP1557">
        <v>0</v>
      </c>
    </row>
    <row r="1558" spans="1:42" x14ac:dyDescent="0.25">
      <c r="A1558">
        <v>124420</v>
      </c>
      <c r="B1558" t="s">
        <v>1317</v>
      </c>
      <c r="C1558" t="s">
        <v>1318</v>
      </c>
      <c r="D1558" t="s">
        <v>567</v>
      </c>
      <c r="I1558" t="s">
        <v>1224</v>
      </c>
      <c r="O1558"/>
      <c r="AI1558">
        <v>0</v>
      </c>
      <c r="AO1558" t="s">
        <v>1539</v>
      </c>
      <c r="AP1558">
        <v>0</v>
      </c>
    </row>
    <row r="1559" spans="1:42" x14ac:dyDescent="0.25">
      <c r="A1559">
        <v>124429</v>
      </c>
      <c r="B1559" t="s">
        <v>1320</v>
      </c>
      <c r="C1559" t="s">
        <v>105</v>
      </c>
      <c r="D1559" t="s">
        <v>233</v>
      </c>
      <c r="I1559" t="s">
        <v>1224</v>
      </c>
      <c r="O1559"/>
      <c r="AI1559">
        <v>0</v>
      </c>
      <c r="AO1559" t="s">
        <v>1539</v>
      </c>
      <c r="AP1559">
        <v>0</v>
      </c>
    </row>
    <row r="1560" spans="1:42" x14ac:dyDescent="0.25">
      <c r="A1560">
        <v>124431</v>
      </c>
      <c r="B1560" t="s">
        <v>1321</v>
      </c>
      <c r="C1560" t="s">
        <v>1322</v>
      </c>
      <c r="D1560" t="s">
        <v>235</v>
      </c>
      <c r="E1560" t="s">
        <v>381</v>
      </c>
      <c r="F1560" s="230">
        <v>36161</v>
      </c>
      <c r="G1560" t="s">
        <v>363</v>
      </c>
      <c r="H1560" t="s">
        <v>382</v>
      </c>
      <c r="I1560" t="s">
        <v>1224</v>
      </c>
      <c r="K1560" t="s">
        <v>364</v>
      </c>
      <c r="L1560">
        <v>2017</v>
      </c>
      <c r="M1560" t="s">
        <v>363</v>
      </c>
      <c r="N1560" t="s">
        <v>363</v>
      </c>
      <c r="O1560"/>
      <c r="AI1560">
        <v>0</v>
      </c>
      <c r="AP1560">
        <v>0</v>
      </c>
    </row>
    <row r="1561" spans="1:42" x14ac:dyDescent="0.25">
      <c r="A1561">
        <v>124432</v>
      </c>
      <c r="B1561" t="s">
        <v>1469</v>
      </c>
      <c r="C1561" t="s">
        <v>66</v>
      </c>
      <c r="D1561" t="s">
        <v>216</v>
      </c>
      <c r="I1561" t="s">
        <v>1224</v>
      </c>
      <c r="O1561"/>
      <c r="AI1561">
        <v>0</v>
      </c>
      <c r="AO1561" t="s">
        <v>1539</v>
      </c>
      <c r="AP1561">
        <v>0</v>
      </c>
    </row>
    <row r="1562" spans="1:42" x14ac:dyDescent="0.25">
      <c r="A1562">
        <v>124438</v>
      </c>
      <c r="B1562" t="s">
        <v>1468</v>
      </c>
      <c r="C1562" t="s">
        <v>497</v>
      </c>
      <c r="D1562" t="s">
        <v>281</v>
      </c>
      <c r="I1562" t="s">
        <v>1224</v>
      </c>
      <c r="O1562"/>
      <c r="AI1562">
        <v>0</v>
      </c>
      <c r="AO1562" t="s">
        <v>1539</v>
      </c>
      <c r="AP1562">
        <v>0</v>
      </c>
    </row>
    <row r="1563" spans="1:42" x14ac:dyDescent="0.25">
      <c r="A1563">
        <v>124440</v>
      </c>
      <c r="B1563" t="s">
        <v>1323</v>
      </c>
      <c r="C1563" t="s">
        <v>63</v>
      </c>
      <c r="D1563" t="s">
        <v>1312</v>
      </c>
      <c r="I1563" t="s">
        <v>1224</v>
      </c>
      <c r="O1563"/>
      <c r="AI1563">
        <v>0</v>
      </c>
      <c r="AO1563" t="s">
        <v>1539</v>
      </c>
      <c r="AP1563">
        <v>0</v>
      </c>
    </row>
    <row r="1564" spans="1:42" x14ac:dyDescent="0.25">
      <c r="A1564">
        <v>124442</v>
      </c>
      <c r="B1564" t="s">
        <v>1324</v>
      </c>
      <c r="C1564" t="s">
        <v>485</v>
      </c>
      <c r="D1564" t="s">
        <v>1096</v>
      </c>
      <c r="I1564" t="s">
        <v>1224</v>
      </c>
      <c r="O1564"/>
      <c r="AI1564">
        <v>0</v>
      </c>
      <c r="AO1564" t="s">
        <v>1539</v>
      </c>
      <c r="AP1564">
        <v>0</v>
      </c>
    </row>
    <row r="1565" spans="1:42" x14ac:dyDescent="0.25">
      <c r="A1565">
        <v>124445</v>
      </c>
      <c r="B1565" t="s">
        <v>1325</v>
      </c>
      <c r="C1565" t="s">
        <v>821</v>
      </c>
      <c r="D1565" t="s">
        <v>287</v>
      </c>
      <c r="I1565" t="s">
        <v>1224</v>
      </c>
      <c r="O1565"/>
      <c r="AI1565">
        <v>0</v>
      </c>
      <c r="AO1565" t="s">
        <v>1539</v>
      </c>
      <c r="AP1565">
        <v>0</v>
      </c>
    </row>
    <row r="1566" spans="1:42" x14ac:dyDescent="0.25">
      <c r="A1566">
        <v>124449</v>
      </c>
      <c r="B1566" t="s">
        <v>1326</v>
      </c>
      <c r="C1566" t="s">
        <v>609</v>
      </c>
      <c r="D1566" t="s">
        <v>467</v>
      </c>
      <c r="I1566" t="s">
        <v>1224</v>
      </c>
      <c r="O1566"/>
      <c r="AI1566">
        <v>0</v>
      </c>
      <c r="AO1566" t="s">
        <v>1539</v>
      </c>
      <c r="AP1566">
        <v>0</v>
      </c>
    </row>
    <row r="1567" spans="1:42" x14ac:dyDescent="0.25">
      <c r="A1567">
        <v>124450</v>
      </c>
      <c r="B1567" t="s">
        <v>1327</v>
      </c>
      <c r="C1567" t="s">
        <v>1141</v>
      </c>
      <c r="D1567" t="s">
        <v>736</v>
      </c>
      <c r="E1567" t="s">
        <v>1234</v>
      </c>
      <c r="F1567" s="230">
        <v>31943</v>
      </c>
      <c r="G1567" t="s">
        <v>368</v>
      </c>
      <c r="H1567" t="s">
        <v>382</v>
      </c>
      <c r="I1567" t="s">
        <v>1224</v>
      </c>
      <c r="K1567" t="s">
        <v>1471</v>
      </c>
      <c r="L1567">
        <v>2006</v>
      </c>
      <c r="M1567" t="s">
        <v>368</v>
      </c>
      <c r="N1567" t="s">
        <v>368</v>
      </c>
      <c r="O1567"/>
      <c r="AI1567">
        <v>0</v>
      </c>
      <c r="AO1567" t="s">
        <v>1539</v>
      </c>
      <c r="AP1567">
        <v>0</v>
      </c>
    </row>
    <row r="1568" spans="1:42" x14ac:dyDescent="0.25">
      <c r="A1568">
        <v>124451</v>
      </c>
      <c r="B1568" t="s">
        <v>1328</v>
      </c>
      <c r="C1568" t="s">
        <v>66</v>
      </c>
      <c r="D1568" t="s">
        <v>216</v>
      </c>
      <c r="I1568" t="s">
        <v>1224</v>
      </c>
      <c r="O1568"/>
      <c r="AI1568">
        <v>0</v>
      </c>
      <c r="AO1568" t="s">
        <v>1539</v>
      </c>
      <c r="AP1568">
        <v>0</v>
      </c>
    </row>
    <row r="1569" spans="1:42" x14ac:dyDescent="0.25">
      <c r="A1569">
        <v>124452</v>
      </c>
      <c r="B1569" t="s">
        <v>1329</v>
      </c>
      <c r="C1569" t="s">
        <v>1330</v>
      </c>
      <c r="D1569" t="s">
        <v>1331</v>
      </c>
      <c r="I1569" t="s">
        <v>1224</v>
      </c>
      <c r="O1569"/>
      <c r="AI1569">
        <v>0</v>
      </c>
      <c r="AO1569" t="s">
        <v>1539</v>
      </c>
      <c r="AP1569">
        <v>0</v>
      </c>
    </row>
    <row r="1570" spans="1:42" x14ac:dyDescent="0.25">
      <c r="A1570">
        <v>124453</v>
      </c>
      <c r="B1570" t="s">
        <v>1332</v>
      </c>
      <c r="C1570" t="s">
        <v>808</v>
      </c>
      <c r="D1570" t="s">
        <v>1333</v>
      </c>
      <c r="E1570" t="s">
        <v>381</v>
      </c>
      <c r="F1570" s="230">
        <v>35804</v>
      </c>
      <c r="G1570" t="s">
        <v>1484</v>
      </c>
      <c r="H1570" t="s">
        <v>382</v>
      </c>
      <c r="I1570" t="s">
        <v>1224</v>
      </c>
      <c r="K1570" t="s">
        <v>364</v>
      </c>
      <c r="L1570">
        <v>2015</v>
      </c>
      <c r="M1570" t="s">
        <v>365</v>
      </c>
      <c r="N1570" t="s">
        <v>365</v>
      </c>
      <c r="O1570"/>
      <c r="AI1570">
        <v>0</v>
      </c>
      <c r="AP1570">
        <v>0</v>
      </c>
    </row>
    <row r="1571" spans="1:42" x14ac:dyDescent="0.25">
      <c r="A1571">
        <v>124454</v>
      </c>
      <c r="B1571" t="s">
        <v>1334</v>
      </c>
      <c r="C1571" t="s">
        <v>167</v>
      </c>
      <c r="D1571" t="s">
        <v>268</v>
      </c>
      <c r="I1571" t="s">
        <v>1224</v>
      </c>
      <c r="O1571"/>
      <c r="AI1571">
        <v>0</v>
      </c>
      <c r="AO1571" t="s">
        <v>1539</v>
      </c>
      <c r="AP1571">
        <v>0</v>
      </c>
    </row>
    <row r="1572" spans="1:42" x14ac:dyDescent="0.25">
      <c r="A1572">
        <v>124461</v>
      </c>
      <c r="B1572" t="s">
        <v>1336</v>
      </c>
      <c r="C1572" t="s">
        <v>105</v>
      </c>
      <c r="D1572" t="s">
        <v>268</v>
      </c>
      <c r="E1572" t="s">
        <v>381</v>
      </c>
      <c r="F1572" s="258">
        <v>0</v>
      </c>
      <c r="G1572" t="s">
        <v>363</v>
      </c>
      <c r="H1572" t="s">
        <v>382</v>
      </c>
      <c r="I1572" t="s">
        <v>1224</v>
      </c>
      <c r="K1572" t="s">
        <v>383</v>
      </c>
      <c r="L1572">
        <v>2020</v>
      </c>
      <c r="M1572" t="s">
        <v>363</v>
      </c>
      <c r="N1572" t="s">
        <v>363</v>
      </c>
      <c r="O1572"/>
      <c r="AI1572">
        <v>0</v>
      </c>
      <c r="AO1572" t="s">
        <v>1539</v>
      </c>
      <c r="AP1572">
        <v>0</v>
      </c>
    </row>
    <row r="1573" spans="1:42" x14ac:dyDescent="0.25">
      <c r="A1573">
        <v>124465</v>
      </c>
      <c r="B1573" t="s">
        <v>1337</v>
      </c>
      <c r="C1573" t="s">
        <v>1338</v>
      </c>
      <c r="D1573" t="s">
        <v>1339</v>
      </c>
      <c r="I1573" t="s">
        <v>1224</v>
      </c>
      <c r="O1573"/>
      <c r="AI1573">
        <v>0</v>
      </c>
      <c r="AO1573" t="s">
        <v>1539</v>
      </c>
      <c r="AP1573">
        <v>0</v>
      </c>
    </row>
    <row r="1574" spans="1:42" x14ac:dyDescent="0.25">
      <c r="A1574">
        <v>124466</v>
      </c>
      <c r="B1574" t="s">
        <v>1340</v>
      </c>
      <c r="C1574" t="s">
        <v>518</v>
      </c>
      <c r="D1574" t="s">
        <v>1341</v>
      </c>
      <c r="I1574" t="s">
        <v>1224</v>
      </c>
      <c r="O1574"/>
      <c r="AI1574">
        <v>0</v>
      </c>
      <c r="AO1574" t="s">
        <v>1539</v>
      </c>
      <c r="AP1574">
        <v>0</v>
      </c>
    </row>
    <row r="1575" spans="1:42" x14ac:dyDescent="0.25">
      <c r="A1575">
        <v>124471</v>
      </c>
      <c r="B1575" t="s">
        <v>1342</v>
      </c>
      <c r="C1575" t="s">
        <v>441</v>
      </c>
      <c r="D1575" t="s">
        <v>1551</v>
      </c>
      <c r="I1575" t="s">
        <v>1224</v>
      </c>
      <c r="O1575"/>
      <c r="AI1575">
        <v>0</v>
      </c>
      <c r="AO1575" t="s">
        <v>1539</v>
      </c>
      <c r="AP1575">
        <v>0</v>
      </c>
    </row>
    <row r="1576" spans="1:42" x14ac:dyDescent="0.25">
      <c r="A1576">
        <v>124478</v>
      </c>
      <c r="B1576" t="s">
        <v>1343</v>
      </c>
      <c r="C1576" t="s">
        <v>60</v>
      </c>
      <c r="D1576" t="s">
        <v>420</v>
      </c>
      <c r="I1576" t="s">
        <v>1224</v>
      </c>
      <c r="O1576"/>
      <c r="AI1576">
        <v>0</v>
      </c>
      <c r="AO1576" t="s">
        <v>1539</v>
      </c>
      <c r="AP1576">
        <v>0</v>
      </c>
    </row>
    <row r="1577" spans="1:42" x14ac:dyDescent="0.25">
      <c r="A1577">
        <v>124485</v>
      </c>
      <c r="B1577" t="s">
        <v>1344</v>
      </c>
      <c r="C1577" t="s">
        <v>90</v>
      </c>
      <c r="D1577" t="s">
        <v>240</v>
      </c>
      <c r="I1577" t="s">
        <v>1224</v>
      </c>
      <c r="O1577"/>
      <c r="AI1577">
        <v>0</v>
      </c>
      <c r="AO1577" t="s">
        <v>1539</v>
      </c>
      <c r="AP1577">
        <v>0</v>
      </c>
    </row>
    <row r="1578" spans="1:42" x14ac:dyDescent="0.25">
      <c r="A1578">
        <v>124489</v>
      </c>
      <c r="B1578" t="s">
        <v>1346</v>
      </c>
      <c r="C1578" t="s">
        <v>94</v>
      </c>
      <c r="D1578" t="s">
        <v>509</v>
      </c>
      <c r="I1578" t="s">
        <v>1224</v>
      </c>
      <c r="O1578"/>
      <c r="AI1578">
        <v>0</v>
      </c>
      <c r="AO1578" t="s">
        <v>1539</v>
      </c>
      <c r="AP1578">
        <v>0</v>
      </c>
    </row>
    <row r="1579" spans="1:42" x14ac:dyDescent="0.25">
      <c r="A1579">
        <v>124497</v>
      </c>
      <c r="B1579" t="s">
        <v>1347</v>
      </c>
      <c r="C1579" t="s">
        <v>1348</v>
      </c>
      <c r="D1579" t="s">
        <v>277</v>
      </c>
      <c r="E1579" t="s">
        <v>1234</v>
      </c>
      <c r="F1579" s="230">
        <v>35809</v>
      </c>
      <c r="G1579" t="s">
        <v>1752</v>
      </c>
      <c r="H1579" t="s">
        <v>382</v>
      </c>
      <c r="I1579" t="s">
        <v>1224</v>
      </c>
      <c r="K1579" t="s">
        <v>383</v>
      </c>
      <c r="L1579">
        <v>2016</v>
      </c>
      <c r="N1579" t="s">
        <v>376</v>
      </c>
      <c r="O1579"/>
      <c r="AI1579">
        <v>0</v>
      </c>
      <c r="AP1579">
        <v>0</v>
      </c>
    </row>
    <row r="1580" spans="1:42" x14ac:dyDescent="0.25">
      <c r="A1580">
        <v>124504</v>
      </c>
      <c r="B1580" t="s">
        <v>1354</v>
      </c>
      <c r="C1580" t="s">
        <v>104</v>
      </c>
      <c r="D1580" t="s">
        <v>1100</v>
      </c>
      <c r="E1580" t="s">
        <v>380</v>
      </c>
      <c r="F1580" s="230">
        <v>34030</v>
      </c>
      <c r="G1580" t="s">
        <v>363</v>
      </c>
      <c r="H1580" t="s">
        <v>382</v>
      </c>
      <c r="I1580" t="s">
        <v>1224</v>
      </c>
      <c r="K1580" t="s">
        <v>383</v>
      </c>
      <c r="L1580">
        <v>2011</v>
      </c>
      <c r="M1580" t="s">
        <v>363</v>
      </c>
      <c r="N1580" t="s">
        <v>367</v>
      </c>
      <c r="O1580"/>
      <c r="AI1580">
        <v>0</v>
      </c>
      <c r="AO1580" t="s">
        <v>1539</v>
      </c>
      <c r="AP1580">
        <v>0</v>
      </c>
    </row>
    <row r="1581" spans="1:42" x14ac:dyDescent="0.25">
      <c r="A1581">
        <v>124508</v>
      </c>
      <c r="B1581" t="s">
        <v>1357</v>
      </c>
      <c r="C1581" t="s">
        <v>62</v>
      </c>
      <c r="D1581" t="s">
        <v>529</v>
      </c>
      <c r="E1581" t="s">
        <v>380</v>
      </c>
      <c r="F1581" s="230">
        <v>34096</v>
      </c>
      <c r="G1581" t="s">
        <v>363</v>
      </c>
      <c r="H1581" t="s">
        <v>382</v>
      </c>
      <c r="I1581" t="s">
        <v>1224</v>
      </c>
      <c r="K1581" t="s">
        <v>1471</v>
      </c>
      <c r="L1581">
        <v>2013</v>
      </c>
      <c r="M1581" t="s">
        <v>365</v>
      </c>
      <c r="N1581" t="s">
        <v>365</v>
      </c>
      <c r="O1581"/>
      <c r="AI1581">
        <v>0</v>
      </c>
      <c r="AO1581" t="s">
        <v>1539</v>
      </c>
      <c r="AP1581">
        <v>0</v>
      </c>
    </row>
    <row r="1582" spans="1:42" x14ac:dyDescent="0.25">
      <c r="A1582">
        <v>124509</v>
      </c>
      <c r="B1582" t="s">
        <v>1358</v>
      </c>
      <c r="C1582" t="s">
        <v>1359</v>
      </c>
      <c r="D1582" t="s">
        <v>965</v>
      </c>
      <c r="I1582" t="s">
        <v>1224</v>
      </c>
      <c r="O1582"/>
      <c r="AI1582">
        <v>0</v>
      </c>
      <c r="AO1582" t="s">
        <v>1539</v>
      </c>
      <c r="AP1582">
        <v>0</v>
      </c>
    </row>
    <row r="1583" spans="1:42" x14ac:dyDescent="0.25">
      <c r="A1583">
        <v>124512</v>
      </c>
      <c r="B1583" t="s">
        <v>1360</v>
      </c>
      <c r="C1583" t="s">
        <v>63</v>
      </c>
      <c r="D1583" t="s">
        <v>1157</v>
      </c>
      <c r="I1583" t="s">
        <v>1224</v>
      </c>
      <c r="O1583"/>
      <c r="AI1583">
        <v>0</v>
      </c>
      <c r="AO1583" t="s">
        <v>1539</v>
      </c>
      <c r="AP1583">
        <v>0</v>
      </c>
    </row>
    <row r="1584" spans="1:42" x14ac:dyDescent="0.25">
      <c r="A1584">
        <v>124513</v>
      </c>
      <c r="B1584" t="s">
        <v>1361</v>
      </c>
      <c r="C1584" t="s">
        <v>66</v>
      </c>
      <c r="D1584" t="s">
        <v>1107</v>
      </c>
      <c r="I1584" t="s">
        <v>1224</v>
      </c>
      <c r="O1584"/>
      <c r="AI1584">
        <v>0</v>
      </c>
      <c r="AO1584" t="s">
        <v>1539</v>
      </c>
      <c r="AP1584">
        <v>0</v>
      </c>
    </row>
    <row r="1585" spans="1:42" x14ac:dyDescent="0.25">
      <c r="A1585">
        <v>124514</v>
      </c>
      <c r="B1585" t="s">
        <v>1362</v>
      </c>
      <c r="C1585" t="s">
        <v>66</v>
      </c>
      <c r="D1585" t="s">
        <v>288</v>
      </c>
      <c r="I1585" t="s">
        <v>1224</v>
      </c>
      <c r="O1585"/>
      <c r="AI1585">
        <v>0</v>
      </c>
      <c r="AO1585" t="s">
        <v>1539</v>
      </c>
      <c r="AP1585">
        <v>0</v>
      </c>
    </row>
    <row r="1586" spans="1:42" x14ac:dyDescent="0.25">
      <c r="A1586">
        <v>124517</v>
      </c>
      <c r="B1586" t="s">
        <v>1363</v>
      </c>
      <c r="C1586" t="s">
        <v>1364</v>
      </c>
      <c r="D1586" t="s">
        <v>1365</v>
      </c>
      <c r="I1586" t="s">
        <v>1224</v>
      </c>
      <c r="O1586"/>
      <c r="AI1586">
        <v>0</v>
      </c>
      <c r="AO1586" t="s">
        <v>1539</v>
      </c>
      <c r="AP1586">
        <v>0</v>
      </c>
    </row>
    <row r="1587" spans="1:42" x14ac:dyDescent="0.25">
      <c r="A1587">
        <v>124518</v>
      </c>
      <c r="B1587" t="s">
        <v>1366</v>
      </c>
      <c r="C1587" t="s">
        <v>71</v>
      </c>
      <c r="D1587" t="s">
        <v>223</v>
      </c>
      <c r="E1587" t="s">
        <v>380</v>
      </c>
      <c r="F1587" s="230">
        <v>35728</v>
      </c>
      <c r="G1587" t="s">
        <v>1488</v>
      </c>
      <c r="H1587" t="s">
        <v>382</v>
      </c>
      <c r="I1587" t="s">
        <v>1224</v>
      </c>
      <c r="K1587" t="s">
        <v>383</v>
      </c>
      <c r="L1587">
        <v>2015</v>
      </c>
      <c r="M1587" t="s">
        <v>366</v>
      </c>
      <c r="N1587" t="s">
        <v>377</v>
      </c>
      <c r="O1587"/>
      <c r="AI1587">
        <v>0</v>
      </c>
      <c r="AP1587">
        <v>0</v>
      </c>
    </row>
    <row r="1588" spans="1:42" x14ac:dyDescent="0.25">
      <c r="A1588">
        <v>124519</v>
      </c>
      <c r="B1588" t="s">
        <v>1367</v>
      </c>
      <c r="C1588" t="s">
        <v>456</v>
      </c>
      <c r="D1588" t="s">
        <v>323</v>
      </c>
      <c r="I1588" t="s">
        <v>1224</v>
      </c>
      <c r="O1588"/>
      <c r="AI1588">
        <v>0</v>
      </c>
      <c r="AO1588" t="s">
        <v>1539</v>
      </c>
      <c r="AP1588">
        <v>0</v>
      </c>
    </row>
    <row r="1589" spans="1:42" x14ac:dyDescent="0.25">
      <c r="A1589">
        <v>124527</v>
      </c>
      <c r="B1589" t="s">
        <v>1373</v>
      </c>
      <c r="C1589" t="s">
        <v>585</v>
      </c>
      <c r="D1589" t="s">
        <v>219</v>
      </c>
      <c r="I1589" t="s">
        <v>1224</v>
      </c>
      <c r="O1589"/>
      <c r="AI1589">
        <v>0</v>
      </c>
      <c r="AO1589" t="s">
        <v>1539</v>
      </c>
      <c r="AP1589">
        <v>0</v>
      </c>
    </row>
    <row r="1590" spans="1:42" x14ac:dyDescent="0.25">
      <c r="A1590">
        <v>124528</v>
      </c>
      <c r="B1590" t="s">
        <v>1374</v>
      </c>
      <c r="C1590" t="s">
        <v>140</v>
      </c>
      <c r="D1590" t="s">
        <v>259</v>
      </c>
      <c r="E1590" t="s">
        <v>380</v>
      </c>
      <c r="F1590" s="230">
        <v>37451</v>
      </c>
      <c r="G1590" t="s">
        <v>1528</v>
      </c>
      <c r="H1590" t="s">
        <v>382</v>
      </c>
      <c r="I1590" t="s">
        <v>1224</v>
      </c>
      <c r="K1590" t="s">
        <v>364</v>
      </c>
      <c r="L1590">
        <v>2020</v>
      </c>
      <c r="M1590" t="s">
        <v>374</v>
      </c>
      <c r="N1590" t="s">
        <v>374</v>
      </c>
      <c r="O1590"/>
      <c r="AI1590">
        <v>0</v>
      </c>
      <c r="AP1590">
        <v>0</v>
      </c>
    </row>
    <row r="1591" spans="1:42" x14ac:dyDescent="0.25">
      <c r="A1591">
        <v>124530</v>
      </c>
      <c r="B1591" t="s">
        <v>1377</v>
      </c>
      <c r="C1591" t="s">
        <v>80</v>
      </c>
      <c r="D1591" t="s">
        <v>1087</v>
      </c>
      <c r="I1591" t="s">
        <v>1224</v>
      </c>
      <c r="O1591"/>
      <c r="AI1591">
        <v>0</v>
      </c>
      <c r="AO1591" t="s">
        <v>1539</v>
      </c>
      <c r="AP1591">
        <v>0</v>
      </c>
    </row>
    <row r="1592" spans="1:42" x14ac:dyDescent="0.25">
      <c r="A1592">
        <v>124532</v>
      </c>
      <c r="B1592" t="s">
        <v>1378</v>
      </c>
      <c r="C1592" t="s">
        <v>66</v>
      </c>
      <c r="D1592" t="s">
        <v>299</v>
      </c>
      <c r="I1592" t="s">
        <v>1224</v>
      </c>
      <c r="O1592"/>
      <c r="AI1592">
        <v>0</v>
      </c>
      <c r="AO1592" t="s">
        <v>1539</v>
      </c>
      <c r="AP1592">
        <v>0</v>
      </c>
    </row>
    <row r="1593" spans="1:42" x14ac:dyDescent="0.25">
      <c r="A1593">
        <v>124542</v>
      </c>
      <c r="B1593" t="s">
        <v>1379</v>
      </c>
      <c r="C1593" t="s">
        <v>141</v>
      </c>
      <c r="D1593" t="s">
        <v>1380</v>
      </c>
      <c r="I1593" t="s">
        <v>1224</v>
      </c>
      <c r="O1593"/>
      <c r="AI1593">
        <v>0</v>
      </c>
      <c r="AO1593" t="s">
        <v>1539</v>
      </c>
      <c r="AP1593">
        <v>0</v>
      </c>
    </row>
    <row r="1594" spans="1:42" x14ac:dyDescent="0.25">
      <c r="A1594">
        <v>124554</v>
      </c>
      <c r="B1594" t="s">
        <v>1383</v>
      </c>
      <c r="C1594" t="s">
        <v>80</v>
      </c>
      <c r="D1594" t="s">
        <v>218</v>
      </c>
      <c r="I1594" t="s">
        <v>1224</v>
      </c>
      <c r="O1594"/>
      <c r="AI1594">
        <v>0</v>
      </c>
      <c r="AO1594" t="s">
        <v>1539</v>
      </c>
      <c r="AP1594">
        <v>0</v>
      </c>
    </row>
    <row r="1595" spans="1:42" x14ac:dyDescent="0.25">
      <c r="A1595">
        <v>124555</v>
      </c>
      <c r="B1595" t="s">
        <v>1384</v>
      </c>
      <c r="C1595" t="s">
        <v>486</v>
      </c>
      <c r="D1595" t="s">
        <v>217</v>
      </c>
      <c r="I1595" t="s">
        <v>1224</v>
      </c>
      <c r="O1595"/>
      <c r="AI1595">
        <v>0</v>
      </c>
      <c r="AO1595" t="s">
        <v>1539</v>
      </c>
      <c r="AP1595">
        <v>0</v>
      </c>
    </row>
    <row r="1596" spans="1:42" x14ac:dyDescent="0.25">
      <c r="A1596">
        <v>124558</v>
      </c>
      <c r="B1596" t="s">
        <v>1385</v>
      </c>
      <c r="C1596" t="s">
        <v>102</v>
      </c>
      <c r="D1596" t="s">
        <v>572</v>
      </c>
      <c r="I1596" t="s">
        <v>1224</v>
      </c>
      <c r="O1596"/>
      <c r="AI1596">
        <v>0</v>
      </c>
      <c r="AO1596" t="s">
        <v>1539</v>
      </c>
      <c r="AP1596">
        <v>0</v>
      </c>
    </row>
    <row r="1597" spans="1:42" x14ac:dyDescent="0.25">
      <c r="A1597">
        <v>124559</v>
      </c>
      <c r="B1597" t="s">
        <v>1386</v>
      </c>
      <c r="C1597" t="s">
        <v>151</v>
      </c>
      <c r="D1597" t="s">
        <v>307</v>
      </c>
      <c r="I1597" t="s">
        <v>1224</v>
      </c>
      <c r="O1597"/>
      <c r="AI1597">
        <v>0</v>
      </c>
      <c r="AO1597" t="s">
        <v>1539</v>
      </c>
      <c r="AP1597">
        <v>0</v>
      </c>
    </row>
    <row r="1598" spans="1:42" x14ac:dyDescent="0.25">
      <c r="A1598">
        <v>124562</v>
      </c>
      <c r="B1598" t="s">
        <v>1387</v>
      </c>
      <c r="C1598" t="s">
        <v>778</v>
      </c>
      <c r="D1598" t="s">
        <v>292</v>
      </c>
      <c r="I1598" t="s">
        <v>1224</v>
      </c>
      <c r="O1598"/>
      <c r="AI1598">
        <v>0</v>
      </c>
      <c r="AO1598" t="s">
        <v>1539</v>
      </c>
      <c r="AP1598">
        <v>0</v>
      </c>
    </row>
    <row r="1599" spans="1:42" x14ac:dyDescent="0.25">
      <c r="A1599">
        <v>124563</v>
      </c>
      <c r="B1599" t="s">
        <v>1388</v>
      </c>
      <c r="C1599" t="s">
        <v>66</v>
      </c>
      <c r="D1599" t="s">
        <v>274</v>
      </c>
      <c r="I1599" t="s">
        <v>1224</v>
      </c>
      <c r="O1599"/>
      <c r="AI1599">
        <v>0</v>
      </c>
      <c r="AO1599" t="s">
        <v>1539</v>
      </c>
      <c r="AP1599">
        <v>0</v>
      </c>
    </row>
    <row r="1600" spans="1:42" x14ac:dyDescent="0.25">
      <c r="A1600">
        <v>124565</v>
      </c>
      <c r="B1600" t="s">
        <v>1390</v>
      </c>
      <c r="C1600" t="s">
        <v>791</v>
      </c>
      <c r="D1600" t="s">
        <v>1391</v>
      </c>
      <c r="I1600" t="s">
        <v>1224</v>
      </c>
      <c r="O1600"/>
      <c r="AI1600">
        <v>0</v>
      </c>
      <c r="AO1600" t="s">
        <v>1539</v>
      </c>
      <c r="AP1600">
        <v>0</v>
      </c>
    </row>
    <row r="1601" spans="1:42" x14ac:dyDescent="0.25">
      <c r="A1601">
        <v>124568</v>
      </c>
      <c r="B1601" t="s">
        <v>1392</v>
      </c>
      <c r="C1601" t="s">
        <v>1393</v>
      </c>
      <c r="D1601" t="s">
        <v>329</v>
      </c>
      <c r="I1601" t="s">
        <v>1224</v>
      </c>
      <c r="O1601"/>
      <c r="AI1601">
        <v>0</v>
      </c>
      <c r="AO1601" t="s">
        <v>1539</v>
      </c>
      <c r="AP1601">
        <v>0</v>
      </c>
    </row>
    <row r="1602" spans="1:42" x14ac:dyDescent="0.25">
      <c r="A1602">
        <v>124570</v>
      </c>
      <c r="B1602" t="s">
        <v>1394</v>
      </c>
      <c r="C1602" t="s">
        <v>1395</v>
      </c>
      <c r="D1602" t="s">
        <v>216</v>
      </c>
      <c r="E1602" t="s">
        <v>1234</v>
      </c>
      <c r="F1602" s="258">
        <v>0</v>
      </c>
      <c r="G1602" t="s">
        <v>363</v>
      </c>
      <c r="H1602" t="s">
        <v>382</v>
      </c>
      <c r="I1602" t="s">
        <v>1224</v>
      </c>
      <c r="K1602" t="s">
        <v>1471</v>
      </c>
      <c r="L1602">
        <v>0</v>
      </c>
      <c r="M1602" t="s">
        <v>363</v>
      </c>
      <c r="N1602" t="s">
        <v>363</v>
      </c>
      <c r="O1602"/>
      <c r="AI1602">
        <v>0</v>
      </c>
      <c r="AO1602" t="s">
        <v>1539</v>
      </c>
      <c r="AP1602">
        <v>0</v>
      </c>
    </row>
    <row r="1603" spans="1:42" x14ac:dyDescent="0.25">
      <c r="A1603">
        <v>124571</v>
      </c>
      <c r="B1603" t="s">
        <v>1396</v>
      </c>
      <c r="C1603" t="s">
        <v>1397</v>
      </c>
      <c r="D1603" t="s">
        <v>1398</v>
      </c>
      <c r="I1603" t="s">
        <v>1224</v>
      </c>
      <c r="O1603"/>
      <c r="AI1603">
        <v>0</v>
      </c>
      <c r="AO1603" t="s">
        <v>1539</v>
      </c>
      <c r="AP1603">
        <v>0</v>
      </c>
    </row>
    <row r="1604" spans="1:42" x14ac:dyDescent="0.25">
      <c r="A1604">
        <v>124576</v>
      </c>
      <c r="B1604" t="s">
        <v>1400</v>
      </c>
      <c r="C1604" t="s">
        <v>1401</v>
      </c>
      <c r="D1604" t="s">
        <v>326</v>
      </c>
      <c r="I1604" t="s">
        <v>1224</v>
      </c>
      <c r="O1604"/>
      <c r="AI1604">
        <v>0</v>
      </c>
      <c r="AO1604" t="s">
        <v>1539</v>
      </c>
      <c r="AP1604">
        <v>0</v>
      </c>
    </row>
    <row r="1605" spans="1:42" x14ac:dyDescent="0.25">
      <c r="A1605">
        <v>124583</v>
      </c>
      <c r="B1605" t="s">
        <v>1402</v>
      </c>
      <c r="C1605" t="s">
        <v>406</v>
      </c>
      <c r="D1605" t="s">
        <v>295</v>
      </c>
      <c r="I1605" t="s">
        <v>1224</v>
      </c>
      <c r="O1605"/>
      <c r="AI1605">
        <v>0</v>
      </c>
      <c r="AO1605" t="s">
        <v>1539</v>
      </c>
      <c r="AP1605">
        <v>0</v>
      </c>
    </row>
    <row r="1606" spans="1:42" x14ac:dyDescent="0.25">
      <c r="A1606">
        <v>124591</v>
      </c>
      <c r="B1606" t="s">
        <v>1403</v>
      </c>
      <c r="C1606" t="s">
        <v>498</v>
      </c>
      <c r="D1606" t="s">
        <v>294</v>
      </c>
      <c r="I1606" t="s">
        <v>1224</v>
      </c>
      <c r="O1606"/>
      <c r="AI1606">
        <v>0</v>
      </c>
      <c r="AO1606" t="s">
        <v>1539</v>
      </c>
      <c r="AP1606">
        <v>0</v>
      </c>
    </row>
    <row r="1607" spans="1:42" x14ac:dyDescent="0.25">
      <c r="A1607">
        <v>124598</v>
      </c>
      <c r="B1607" t="s">
        <v>1405</v>
      </c>
      <c r="C1607" t="s">
        <v>1552</v>
      </c>
      <c r="D1607" t="s">
        <v>244</v>
      </c>
      <c r="I1607" t="s">
        <v>1224</v>
      </c>
      <c r="O1607"/>
      <c r="AI1607">
        <v>0</v>
      </c>
      <c r="AO1607" t="s">
        <v>1539</v>
      </c>
      <c r="AP1607">
        <v>0</v>
      </c>
    </row>
    <row r="1608" spans="1:42" x14ac:dyDescent="0.25">
      <c r="A1608">
        <v>124605</v>
      </c>
      <c r="B1608" t="s">
        <v>1407</v>
      </c>
      <c r="C1608" t="s">
        <v>1408</v>
      </c>
      <c r="D1608" t="s">
        <v>296</v>
      </c>
      <c r="I1608" t="s">
        <v>1224</v>
      </c>
      <c r="O1608"/>
      <c r="AI1608">
        <v>0</v>
      </c>
      <c r="AP1608">
        <v>0</v>
      </c>
    </row>
    <row r="1609" spans="1:42" x14ac:dyDescent="0.25">
      <c r="A1609">
        <v>124606</v>
      </c>
      <c r="B1609" t="s">
        <v>1409</v>
      </c>
      <c r="C1609" t="s">
        <v>121</v>
      </c>
      <c r="D1609" t="s">
        <v>228</v>
      </c>
      <c r="I1609" t="s">
        <v>1224</v>
      </c>
      <c r="O1609"/>
      <c r="AI1609">
        <v>0</v>
      </c>
      <c r="AO1609" t="s">
        <v>1539</v>
      </c>
      <c r="AP1609">
        <v>0</v>
      </c>
    </row>
    <row r="1610" spans="1:42" x14ac:dyDescent="0.25">
      <c r="A1610">
        <v>124608</v>
      </c>
      <c r="B1610" t="s">
        <v>1410</v>
      </c>
      <c r="C1610" t="s">
        <v>418</v>
      </c>
      <c r="D1610" t="s">
        <v>251</v>
      </c>
      <c r="I1610" t="s">
        <v>1224</v>
      </c>
      <c r="O1610"/>
      <c r="AI1610">
        <v>0</v>
      </c>
      <c r="AO1610" t="s">
        <v>1539</v>
      </c>
      <c r="AP1610">
        <v>0</v>
      </c>
    </row>
    <row r="1611" spans="1:42" x14ac:dyDescent="0.25">
      <c r="A1611">
        <v>124611</v>
      </c>
      <c r="B1611" t="s">
        <v>1411</v>
      </c>
      <c r="C1611" t="s">
        <v>907</v>
      </c>
      <c r="D1611" t="s">
        <v>301</v>
      </c>
      <c r="E1611" t="s">
        <v>380</v>
      </c>
      <c r="F1611" s="259">
        <v>32309</v>
      </c>
      <c r="G1611" t="s">
        <v>1530</v>
      </c>
      <c r="H1611" t="s">
        <v>382</v>
      </c>
      <c r="I1611" t="s">
        <v>1224</v>
      </c>
      <c r="K1611" t="e">
        <v>#N/A</v>
      </c>
      <c r="M1611" t="e">
        <v>#N/A</v>
      </c>
      <c r="N1611" t="s">
        <v>368</v>
      </c>
      <c r="O1611"/>
      <c r="AI1611">
        <v>0</v>
      </c>
      <c r="AO1611" t="s">
        <v>1539</v>
      </c>
      <c r="AP1611">
        <v>0</v>
      </c>
    </row>
    <row r="1612" spans="1:42" x14ac:dyDescent="0.25">
      <c r="A1612">
        <v>124613</v>
      </c>
      <c r="B1612" t="s">
        <v>1412</v>
      </c>
      <c r="C1612" t="s">
        <v>82</v>
      </c>
      <c r="D1612" t="s">
        <v>253</v>
      </c>
      <c r="I1612" t="s">
        <v>1224</v>
      </c>
      <c r="O1612"/>
      <c r="AI1612">
        <v>0</v>
      </c>
      <c r="AO1612" t="s">
        <v>1539</v>
      </c>
      <c r="AP1612">
        <v>0</v>
      </c>
    </row>
    <row r="1613" spans="1:42" x14ac:dyDescent="0.25">
      <c r="A1613">
        <v>124614</v>
      </c>
      <c r="B1613" t="s">
        <v>1413</v>
      </c>
      <c r="C1613" t="s">
        <v>90</v>
      </c>
      <c r="D1613" t="s">
        <v>252</v>
      </c>
      <c r="I1613" t="s">
        <v>1224</v>
      </c>
      <c r="O1613"/>
      <c r="AI1613">
        <v>0</v>
      </c>
      <c r="AO1613" t="s">
        <v>1539</v>
      </c>
      <c r="AP1613">
        <v>0</v>
      </c>
    </row>
    <row r="1614" spans="1:42" x14ac:dyDescent="0.25">
      <c r="A1614">
        <v>124616</v>
      </c>
      <c r="B1614" t="s">
        <v>1414</v>
      </c>
      <c r="C1614" t="s">
        <v>537</v>
      </c>
      <c r="D1614" t="s">
        <v>732</v>
      </c>
      <c r="I1614" t="s">
        <v>1224</v>
      </c>
      <c r="O1614"/>
      <c r="AI1614">
        <v>0</v>
      </c>
      <c r="AO1614" t="s">
        <v>1539</v>
      </c>
      <c r="AP1614">
        <v>0</v>
      </c>
    </row>
    <row r="1615" spans="1:42" x14ac:dyDescent="0.25">
      <c r="A1615">
        <v>124618</v>
      </c>
      <c r="B1615" t="s">
        <v>75</v>
      </c>
      <c r="C1615" t="s">
        <v>83</v>
      </c>
      <c r="D1615" t="s">
        <v>268</v>
      </c>
      <c r="I1615" t="s">
        <v>1224</v>
      </c>
      <c r="O1615"/>
      <c r="AI1615">
        <v>0</v>
      </c>
      <c r="AO1615" t="s">
        <v>1539</v>
      </c>
      <c r="AP1615">
        <v>0</v>
      </c>
    </row>
    <row r="1616" spans="1:42" x14ac:dyDescent="0.25">
      <c r="A1616">
        <v>124620</v>
      </c>
      <c r="B1616" t="s">
        <v>1416</v>
      </c>
      <c r="C1616" t="s">
        <v>100</v>
      </c>
      <c r="D1616" t="s">
        <v>465</v>
      </c>
      <c r="I1616" t="s">
        <v>1224</v>
      </c>
      <c r="O1616"/>
      <c r="AI1616">
        <v>0</v>
      </c>
      <c r="AO1616" t="s">
        <v>1539</v>
      </c>
      <c r="AP1616">
        <v>0</v>
      </c>
    </row>
    <row r="1617" spans="1:42" x14ac:dyDescent="0.25">
      <c r="A1617">
        <v>124621</v>
      </c>
      <c r="B1617" t="s">
        <v>1417</v>
      </c>
      <c r="C1617" t="s">
        <v>105</v>
      </c>
      <c r="D1617" t="s">
        <v>115</v>
      </c>
      <c r="E1617" t="s">
        <v>380</v>
      </c>
      <c r="F1617" s="230">
        <v>37359</v>
      </c>
      <c r="G1617" t="s">
        <v>1478</v>
      </c>
      <c r="H1617" t="s">
        <v>382</v>
      </c>
      <c r="I1617" t="s">
        <v>1224</v>
      </c>
      <c r="K1617" t="s">
        <v>364</v>
      </c>
      <c r="L1617">
        <v>2020</v>
      </c>
      <c r="M1617" t="s">
        <v>365</v>
      </c>
      <c r="N1617" t="s">
        <v>365</v>
      </c>
      <c r="O1617"/>
      <c r="AI1617">
        <v>0</v>
      </c>
      <c r="AO1617" t="s">
        <v>1539</v>
      </c>
      <c r="AP1617">
        <v>0</v>
      </c>
    </row>
    <row r="1618" spans="1:42" x14ac:dyDescent="0.25">
      <c r="A1618">
        <v>124623</v>
      </c>
      <c r="B1618" t="s">
        <v>1418</v>
      </c>
      <c r="C1618" t="s">
        <v>1125</v>
      </c>
      <c r="D1618" t="s">
        <v>301</v>
      </c>
      <c r="I1618" t="s">
        <v>1224</v>
      </c>
      <c r="O1618"/>
      <c r="AI1618">
        <v>0</v>
      </c>
      <c r="AO1618" t="s">
        <v>1539</v>
      </c>
      <c r="AP1618">
        <v>0</v>
      </c>
    </row>
    <row r="1619" spans="1:42" x14ac:dyDescent="0.25">
      <c r="A1619">
        <v>124627</v>
      </c>
      <c r="B1619" t="s">
        <v>1419</v>
      </c>
      <c r="C1619" t="s">
        <v>118</v>
      </c>
      <c r="D1619" t="s">
        <v>250</v>
      </c>
      <c r="I1619" t="s">
        <v>1224</v>
      </c>
      <c r="O1619"/>
      <c r="AI1619">
        <v>0</v>
      </c>
      <c r="AO1619" t="s">
        <v>1539</v>
      </c>
      <c r="AP1619">
        <v>0</v>
      </c>
    </row>
    <row r="1620" spans="1:42" x14ac:dyDescent="0.25">
      <c r="A1620">
        <v>124631</v>
      </c>
      <c r="B1620" t="s">
        <v>1420</v>
      </c>
      <c r="C1620" t="s">
        <v>102</v>
      </c>
      <c r="D1620" t="s">
        <v>274</v>
      </c>
      <c r="I1620" t="s">
        <v>1224</v>
      </c>
      <c r="O1620"/>
      <c r="AI1620">
        <v>0</v>
      </c>
      <c r="AO1620" t="s">
        <v>1539</v>
      </c>
      <c r="AP1620">
        <v>0</v>
      </c>
    </row>
    <row r="1621" spans="1:42" x14ac:dyDescent="0.25">
      <c r="A1621">
        <v>124633</v>
      </c>
      <c r="B1621" t="s">
        <v>1421</v>
      </c>
      <c r="C1621" t="s">
        <v>116</v>
      </c>
      <c r="D1621" t="s">
        <v>250</v>
      </c>
      <c r="I1621" t="s">
        <v>1224</v>
      </c>
      <c r="O1621"/>
      <c r="AI1621">
        <v>0</v>
      </c>
      <c r="AO1621" t="s">
        <v>1539</v>
      </c>
      <c r="AP1621">
        <v>0</v>
      </c>
    </row>
    <row r="1622" spans="1:42" x14ac:dyDescent="0.25">
      <c r="A1622">
        <v>124635</v>
      </c>
      <c r="B1622" t="s">
        <v>1423</v>
      </c>
      <c r="C1622" t="s">
        <v>66</v>
      </c>
      <c r="D1622" t="s">
        <v>252</v>
      </c>
      <c r="I1622" t="s">
        <v>1224</v>
      </c>
      <c r="O1622"/>
      <c r="AI1622">
        <v>0</v>
      </c>
      <c r="AO1622" t="s">
        <v>1539</v>
      </c>
      <c r="AP1622">
        <v>0</v>
      </c>
    </row>
    <row r="1623" spans="1:42" x14ac:dyDescent="0.25">
      <c r="A1623">
        <v>124636</v>
      </c>
      <c r="B1623" t="s">
        <v>1424</v>
      </c>
      <c r="C1623" t="s">
        <v>549</v>
      </c>
      <c r="D1623" t="s">
        <v>499</v>
      </c>
      <c r="I1623" t="s">
        <v>1224</v>
      </c>
      <c r="O1623"/>
      <c r="AI1623">
        <v>0</v>
      </c>
      <c r="AO1623" t="s">
        <v>1539</v>
      </c>
      <c r="AP1623">
        <v>0</v>
      </c>
    </row>
    <row r="1624" spans="1:42" x14ac:dyDescent="0.25">
      <c r="A1624">
        <v>124643</v>
      </c>
      <c r="B1624" t="s">
        <v>1425</v>
      </c>
      <c r="C1624" t="s">
        <v>1426</v>
      </c>
      <c r="D1624" t="s">
        <v>1427</v>
      </c>
      <c r="I1624" t="s">
        <v>1224</v>
      </c>
      <c r="O1624"/>
      <c r="AI1624">
        <v>0</v>
      </c>
      <c r="AO1624" t="s">
        <v>1539</v>
      </c>
      <c r="AP1624">
        <v>0</v>
      </c>
    </row>
    <row r="1625" spans="1:42" x14ac:dyDescent="0.25">
      <c r="A1625">
        <v>124646</v>
      </c>
      <c r="B1625" t="s">
        <v>1428</v>
      </c>
      <c r="C1625" t="s">
        <v>63</v>
      </c>
      <c r="D1625" t="s">
        <v>1429</v>
      </c>
      <c r="I1625" t="s">
        <v>1224</v>
      </c>
      <c r="O1625"/>
      <c r="AI1625">
        <v>0</v>
      </c>
      <c r="AO1625" t="s">
        <v>1539</v>
      </c>
      <c r="AP1625">
        <v>0</v>
      </c>
    </row>
    <row r="1626" spans="1:42" x14ac:dyDescent="0.25">
      <c r="A1626">
        <v>124649</v>
      </c>
      <c r="B1626" t="s">
        <v>1430</v>
      </c>
      <c r="C1626" t="s">
        <v>150</v>
      </c>
      <c r="D1626" t="s">
        <v>226</v>
      </c>
      <c r="I1626" t="s">
        <v>1224</v>
      </c>
      <c r="O1626"/>
      <c r="AI1626">
        <v>0</v>
      </c>
      <c r="AO1626" t="s">
        <v>1539</v>
      </c>
      <c r="AP1626">
        <v>0</v>
      </c>
    </row>
    <row r="1627" spans="1:42" x14ac:dyDescent="0.25">
      <c r="A1627">
        <v>124653</v>
      </c>
      <c r="B1627" t="s">
        <v>1433</v>
      </c>
      <c r="C1627" t="s">
        <v>518</v>
      </c>
      <c r="D1627" t="s">
        <v>1314</v>
      </c>
      <c r="I1627" t="s">
        <v>1224</v>
      </c>
      <c r="O1627"/>
      <c r="AI1627">
        <v>0</v>
      </c>
      <c r="AO1627" t="s">
        <v>1539</v>
      </c>
      <c r="AP1627">
        <v>0</v>
      </c>
    </row>
    <row r="1628" spans="1:42" x14ac:dyDescent="0.25">
      <c r="A1628">
        <v>124656</v>
      </c>
      <c r="B1628" t="s">
        <v>1434</v>
      </c>
      <c r="C1628" t="s">
        <v>158</v>
      </c>
      <c r="D1628" t="s">
        <v>277</v>
      </c>
      <c r="I1628" t="s">
        <v>1224</v>
      </c>
      <c r="O1628"/>
      <c r="AI1628">
        <v>0</v>
      </c>
      <c r="AO1628" t="s">
        <v>1539</v>
      </c>
      <c r="AP1628">
        <v>0</v>
      </c>
    </row>
    <row r="1629" spans="1:42" x14ac:dyDescent="0.25">
      <c r="A1629">
        <v>124660</v>
      </c>
      <c r="B1629" t="s">
        <v>1436</v>
      </c>
      <c r="C1629" t="s">
        <v>1437</v>
      </c>
      <c r="D1629" t="s">
        <v>1438</v>
      </c>
      <c r="I1629" t="s">
        <v>1224</v>
      </c>
      <c r="O1629"/>
      <c r="AI1629">
        <v>0</v>
      </c>
      <c r="AO1629" t="s">
        <v>1539</v>
      </c>
      <c r="AP1629">
        <v>0</v>
      </c>
    </row>
    <row r="1630" spans="1:42" x14ac:dyDescent="0.25">
      <c r="A1630">
        <v>124662</v>
      </c>
      <c r="B1630" t="s">
        <v>1439</v>
      </c>
      <c r="C1630" t="s">
        <v>518</v>
      </c>
      <c r="D1630" t="s">
        <v>237</v>
      </c>
      <c r="I1630" t="s">
        <v>1224</v>
      </c>
      <c r="O1630"/>
      <c r="AI1630">
        <v>0</v>
      </c>
      <c r="AO1630" t="s">
        <v>1539</v>
      </c>
      <c r="AP1630">
        <v>0</v>
      </c>
    </row>
    <row r="1631" spans="1:42" x14ac:dyDescent="0.25">
      <c r="A1631">
        <v>124665</v>
      </c>
      <c r="B1631" t="s">
        <v>1440</v>
      </c>
      <c r="C1631" t="s">
        <v>412</v>
      </c>
      <c r="D1631" t="s">
        <v>1553</v>
      </c>
      <c r="I1631" t="s">
        <v>1224</v>
      </c>
      <c r="O1631"/>
      <c r="AI1631">
        <v>0</v>
      </c>
      <c r="AO1631" t="s">
        <v>1539</v>
      </c>
      <c r="AP1631">
        <v>0</v>
      </c>
    </row>
    <row r="1632" spans="1:42" x14ac:dyDescent="0.25">
      <c r="A1632">
        <v>124666</v>
      </c>
      <c r="B1632" t="s">
        <v>1441</v>
      </c>
      <c r="C1632" t="s">
        <v>63</v>
      </c>
      <c r="D1632" t="s">
        <v>528</v>
      </c>
      <c r="I1632" t="s">
        <v>1224</v>
      </c>
      <c r="O1632"/>
      <c r="AI1632">
        <v>0</v>
      </c>
      <c r="AO1632" t="s">
        <v>1539</v>
      </c>
      <c r="AP1632">
        <v>0</v>
      </c>
    </row>
    <row r="1633" spans="1:42" x14ac:dyDescent="0.25">
      <c r="A1633">
        <v>124668</v>
      </c>
      <c r="B1633" t="s">
        <v>1442</v>
      </c>
      <c r="C1633" t="s">
        <v>1049</v>
      </c>
      <c r="D1633" t="s">
        <v>293</v>
      </c>
      <c r="I1633" t="s">
        <v>1224</v>
      </c>
      <c r="O1633"/>
      <c r="AI1633">
        <v>0</v>
      </c>
      <c r="AO1633" t="s">
        <v>1539</v>
      </c>
      <c r="AP1633">
        <v>0</v>
      </c>
    </row>
    <row r="1634" spans="1:42" x14ac:dyDescent="0.25">
      <c r="A1634">
        <v>124676</v>
      </c>
      <c r="B1634" t="s">
        <v>1443</v>
      </c>
      <c r="C1634" t="s">
        <v>82</v>
      </c>
      <c r="D1634" t="s">
        <v>250</v>
      </c>
      <c r="I1634" t="s">
        <v>1224</v>
      </c>
      <c r="O1634"/>
      <c r="AI1634">
        <v>0</v>
      </c>
      <c r="AO1634" t="s">
        <v>1539</v>
      </c>
      <c r="AP1634">
        <v>0</v>
      </c>
    </row>
    <row r="1635" spans="1:42" x14ac:dyDescent="0.25">
      <c r="A1635">
        <v>124681</v>
      </c>
      <c r="B1635" t="s">
        <v>1445</v>
      </c>
      <c r="C1635" t="s">
        <v>176</v>
      </c>
      <c r="D1635" t="s">
        <v>1308</v>
      </c>
      <c r="I1635" t="s">
        <v>1224</v>
      </c>
      <c r="O1635"/>
      <c r="AI1635">
        <v>0</v>
      </c>
      <c r="AO1635" t="s">
        <v>1539</v>
      </c>
      <c r="AP1635">
        <v>0</v>
      </c>
    </row>
    <row r="1636" spans="1:42" x14ac:dyDescent="0.25">
      <c r="A1636">
        <v>124685</v>
      </c>
      <c r="B1636" t="s">
        <v>1070</v>
      </c>
      <c r="C1636" t="s">
        <v>523</v>
      </c>
      <c r="D1636" t="s">
        <v>1150</v>
      </c>
      <c r="I1636" t="s">
        <v>1224</v>
      </c>
      <c r="O1636"/>
      <c r="AI1636">
        <v>0</v>
      </c>
      <c r="AO1636" t="s">
        <v>1539</v>
      </c>
      <c r="AP1636">
        <v>0</v>
      </c>
    </row>
    <row r="1637" spans="1:42" x14ac:dyDescent="0.25">
      <c r="A1637">
        <v>124688</v>
      </c>
      <c r="B1637" t="s">
        <v>1447</v>
      </c>
      <c r="C1637" t="s">
        <v>766</v>
      </c>
      <c r="D1637" t="s">
        <v>236</v>
      </c>
      <c r="I1637" t="s">
        <v>1224</v>
      </c>
      <c r="O1637"/>
      <c r="AI1637">
        <v>0</v>
      </c>
      <c r="AO1637" t="s">
        <v>1539</v>
      </c>
      <c r="AP1637">
        <v>0</v>
      </c>
    </row>
    <row r="1638" spans="1:42" x14ac:dyDescent="0.25">
      <c r="A1638">
        <v>124695</v>
      </c>
      <c r="B1638" t="s">
        <v>1449</v>
      </c>
      <c r="C1638" t="s">
        <v>778</v>
      </c>
      <c r="D1638" t="s">
        <v>292</v>
      </c>
      <c r="I1638" t="s">
        <v>1224</v>
      </c>
      <c r="O1638"/>
      <c r="AI1638">
        <v>0</v>
      </c>
      <c r="AO1638" t="s">
        <v>1539</v>
      </c>
      <c r="AP1638">
        <v>0</v>
      </c>
    </row>
    <row r="1639" spans="1:42" x14ac:dyDescent="0.25">
      <c r="A1639">
        <v>124698</v>
      </c>
      <c r="B1639" t="s">
        <v>1452</v>
      </c>
      <c r="C1639" t="s">
        <v>485</v>
      </c>
      <c r="D1639" t="s">
        <v>287</v>
      </c>
      <c r="I1639" t="s">
        <v>1224</v>
      </c>
      <c r="O1639"/>
      <c r="AI1639">
        <v>0</v>
      </c>
      <c r="AO1639" t="s">
        <v>1539</v>
      </c>
      <c r="AP1639">
        <v>0</v>
      </c>
    </row>
    <row r="1640" spans="1:42" x14ac:dyDescent="0.25">
      <c r="A1640">
        <v>124700</v>
      </c>
      <c r="B1640" t="s">
        <v>1454</v>
      </c>
      <c r="C1640" t="s">
        <v>90</v>
      </c>
      <c r="D1640" t="s">
        <v>631</v>
      </c>
      <c r="I1640" t="s">
        <v>1224</v>
      </c>
      <c r="O1640"/>
      <c r="AI1640">
        <v>0</v>
      </c>
      <c r="AO1640" t="s">
        <v>1539</v>
      </c>
      <c r="AP1640">
        <v>0</v>
      </c>
    </row>
    <row r="1641" spans="1:42" x14ac:dyDescent="0.25">
      <c r="A1641">
        <v>124701</v>
      </c>
      <c r="B1641" t="s">
        <v>1455</v>
      </c>
      <c r="C1641" t="s">
        <v>70</v>
      </c>
      <c r="D1641" t="s">
        <v>426</v>
      </c>
      <c r="E1641" t="s">
        <v>381</v>
      </c>
      <c r="F1641" s="230">
        <v>32526</v>
      </c>
      <c r="G1641" t="s">
        <v>363</v>
      </c>
      <c r="H1641" t="s">
        <v>382</v>
      </c>
      <c r="I1641" t="s">
        <v>1224</v>
      </c>
      <c r="K1641" t="s">
        <v>383</v>
      </c>
      <c r="L1641">
        <v>2007</v>
      </c>
      <c r="M1641" t="s">
        <v>363</v>
      </c>
      <c r="O1641"/>
      <c r="AI1641">
        <v>0</v>
      </c>
      <c r="AO1641" t="s">
        <v>1539</v>
      </c>
      <c r="AP1641">
        <v>0</v>
      </c>
    </row>
    <row r="1642" spans="1:42" x14ac:dyDescent="0.25">
      <c r="A1642">
        <v>124704</v>
      </c>
      <c r="B1642" t="s">
        <v>1456</v>
      </c>
      <c r="C1642" t="s">
        <v>71</v>
      </c>
      <c r="D1642" t="s">
        <v>290</v>
      </c>
      <c r="I1642" t="s">
        <v>1224</v>
      </c>
      <c r="O1642"/>
      <c r="AI1642">
        <v>0</v>
      </c>
      <c r="AO1642" t="s">
        <v>1539</v>
      </c>
      <c r="AP1642">
        <v>0</v>
      </c>
    </row>
    <row r="1643" spans="1:42" x14ac:dyDescent="0.25">
      <c r="A1643">
        <v>124710</v>
      </c>
      <c r="B1643" t="s">
        <v>1457</v>
      </c>
      <c r="C1643" t="s">
        <v>146</v>
      </c>
      <c r="D1643" t="s">
        <v>223</v>
      </c>
      <c r="I1643" t="s">
        <v>1224</v>
      </c>
      <c r="O1643"/>
      <c r="AI1643">
        <v>0</v>
      </c>
      <c r="AO1643" t="s">
        <v>1539</v>
      </c>
      <c r="AP1643">
        <v>0</v>
      </c>
    </row>
    <row r="1644" spans="1:42" x14ac:dyDescent="0.25">
      <c r="A1644">
        <v>124712</v>
      </c>
      <c r="B1644" t="s">
        <v>1458</v>
      </c>
      <c r="C1644" t="s">
        <v>457</v>
      </c>
      <c r="D1644" t="s">
        <v>1459</v>
      </c>
      <c r="I1644" t="s">
        <v>1224</v>
      </c>
      <c r="O1644"/>
      <c r="AI1644">
        <v>0</v>
      </c>
      <c r="AO1644" t="s">
        <v>1539</v>
      </c>
      <c r="AP1644">
        <v>0</v>
      </c>
    </row>
    <row r="1645" spans="1:42" x14ac:dyDescent="0.25">
      <c r="A1645">
        <v>124716</v>
      </c>
      <c r="B1645" t="s">
        <v>1462</v>
      </c>
      <c r="C1645" t="s">
        <v>505</v>
      </c>
      <c r="D1645" t="s">
        <v>1352</v>
      </c>
      <c r="I1645" t="s">
        <v>1224</v>
      </c>
      <c r="O1645"/>
      <c r="AI1645">
        <v>0</v>
      </c>
      <c r="AO1645" t="s">
        <v>1539</v>
      </c>
      <c r="AP1645">
        <v>0</v>
      </c>
    </row>
    <row r="1646" spans="1:42" x14ac:dyDescent="0.25">
      <c r="A1646">
        <v>124719</v>
      </c>
      <c r="B1646" t="s">
        <v>1463</v>
      </c>
      <c r="C1646" t="s">
        <v>590</v>
      </c>
      <c r="D1646" t="s">
        <v>229</v>
      </c>
      <c r="I1646" t="s">
        <v>1224</v>
      </c>
      <c r="O1646"/>
      <c r="AI1646">
        <v>0</v>
      </c>
      <c r="AO1646" t="s">
        <v>1539</v>
      </c>
      <c r="AP1646">
        <v>0</v>
      </c>
    </row>
    <row r="1647" spans="1:42" x14ac:dyDescent="0.25">
      <c r="A1647">
        <v>124726</v>
      </c>
      <c r="B1647" t="s">
        <v>1464</v>
      </c>
      <c r="C1647" t="s">
        <v>70</v>
      </c>
      <c r="D1647" t="s">
        <v>1465</v>
      </c>
      <c r="I1647" t="s">
        <v>1224</v>
      </c>
      <c r="O1647"/>
      <c r="AI1647">
        <v>0</v>
      </c>
      <c r="AO1647" t="s">
        <v>1539</v>
      </c>
      <c r="AP1647">
        <v>0</v>
      </c>
    </row>
    <row r="1648" spans="1:42" x14ac:dyDescent="0.25">
      <c r="A1648">
        <v>124727</v>
      </c>
      <c r="B1648" t="s">
        <v>1466</v>
      </c>
      <c r="C1648" t="s">
        <v>1554</v>
      </c>
      <c r="D1648" t="s">
        <v>788</v>
      </c>
      <c r="I1648" t="s">
        <v>1224</v>
      </c>
      <c r="O1648"/>
      <c r="AI1648">
        <v>0</v>
      </c>
      <c r="AO1648" t="s">
        <v>1539</v>
      </c>
      <c r="AP1648">
        <v>0</v>
      </c>
    </row>
    <row r="1649" spans="1:42" x14ac:dyDescent="0.25">
      <c r="A1649">
        <v>124733</v>
      </c>
      <c r="B1649" t="s">
        <v>1467</v>
      </c>
      <c r="C1649" t="s">
        <v>64</v>
      </c>
      <c r="D1649" t="s">
        <v>822</v>
      </c>
      <c r="I1649" t="s">
        <v>1224</v>
      </c>
      <c r="O1649"/>
      <c r="AI1649">
        <v>0</v>
      </c>
      <c r="AO1649" t="s">
        <v>1539</v>
      </c>
      <c r="AP1649">
        <v>0</v>
      </c>
    </row>
    <row r="1650" spans="1:42" x14ac:dyDescent="0.25">
      <c r="A1650">
        <v>124743</v>
      </c>
      <c r="B1650" t="s">
        <v>1555</v>
      </c>
      <c r="C1650" t="s">
        <v>1556</v>
      </c>
      <c r="D1650" t="s">
        <v>734</v>
      </c>
      <c r="I1650" t="s">
        <v>1450</v>
      </c>
      <c r="O1650"/>
      <c r="AI1650">
        <v>0</v>
      </c>
      <c r="AO1650" t="s">
        <v>1539</v>
      </c>
      <c r="AP1650">
        <v>0</v>
      </c>
    </row>
    <row r="1651" spans="1:42" x14ac:dyDescent="0.25">
      <c r="A1651">
        <v>124744</v>
      </c>
      <c r="B1651" t="s">
        <v>1557</v>
      </c>
      <c r="C1651" t="s">
        <v>133</v>
      </c>
      <c r="D1651" t="s">
        <v>302</v>
      </c>
      <c r="I1651" t="s">
        <v>474</v>
      </c>
      <c r="O1651"/>
      <c r="AI1651">
        <v>0</v>
      </c>
      <c r="AO1651" t="s">
        <v>1539</v>
      </c>
      <c r="AP1651">
        <v>0</v>
      </c>
    </row>
    <row r="1652" spans="1:42" x14ac:dyDescent="0.25">
      <c r="A1652">
        <v>124747</v>
      </c>
      <c r="B1652" t="s">
        <v>1225</v>
      </c>
      <c r="C1652" t="s">
        <v>76</v>
      </c>
      <c r="D1652" t="s">
        <v>487</v>
      </c>
      <c r="I1652" t="s">
        <v>474</v>
      </c>
      <c r="O1652"/>
      <c r="AI1652">
        <v>0</v>
      </c>
      <c r="AO1652" t="s">
        <v>1539</v>
      </c>
      <c r="AP1652">
        <v>0</v>
      </c>
    </row>
    <row r="1653" spans="1:42" x14ac:dyDescent="0.25">
      <c r="A1653">
        <v>124748</v>
      </c>
      <c r="B1653" t="s">
        <v>1226</v>
      </c>
      <c r="C1653" t="s">
        <v>66</v>
      </c>
      <c r="D1653" t="s">
        <v>1227</v>
      </c>
      <c r="E1653" t="s">
        <v>1234</v>
      </c>
      <c r="F1653" s="230">
        <v>33902</v>
      </c>
      <c r="G1653" t="s">
        <v>632</v>
      </c>
      <c r="H1653" t="s">
        <v>382</v>
      </c>
      <c r="I1653" t="s">
        <v>1450</v>
      </c>
      <c r="K1653" t="s">
        <v>1471</v>
      </c>
      <c r="L1653">
        <v>2013</v>
      </c>
      <c r="M1653" t="s">
        <v>376</v>
      </c>
      <c r="N1653" t="s">
        <v>376</v>
      </c>
      <c r="O1653"/>
      <c r="AI1653">
        <v>0</v>
      </c>
      <c r="AO1653" t="s">
        <v>1539</v>
      </c>
      <c r="AP1653">
        <v>0</v>
      </c>
    </row>
    <row r="1654" spans="1:42" x14ac:dyDescent="0.25">
      <c r="A1654">
        <v>124750</v>
      </c>
      <c r="B1654" t="s">
        <v>1558</v>
      </c>
      <c r="C1654" t="s">
        <v>490</v>
      </c>
      <c r="D1654" t="s">
        <v>1559</v>
      </c>
      <c r="I1654" t="s">
        <v>1450</v>
      </c>
      <c r="O1654"/>
      <c r="AI1654">
        <v>0</v>
      </c>
      <c r="AP1654">
        <v>0</v>
      </c>
    </row>
    <row r="1655" spans="1:42" x14ac:dyDescent="0.25">
      <c r="A1655">
        <v>124754</v>
      </c>
      <c r="B1655" t="s">
        <v>1560</v>
      </c>
      <c r="C1655" t="s">
        <v>189</v>
      </c>
      <c r="D1655" t="s">
        <v>306</v>
      </c>
      <c r="E1655" t="s">
        <v>1234</v>
      </c>
      <c r="F1655" s="230">
        <v>37712</v>
      </c>
      <c r="G1655" t="s">
        <v>1754</v>
      </c>
      <c r="H1655" t="s">
        <v>382</v>
      </c>
      <c r="I1655" t="s">
        <v>474</v>
      </c>
      <c r="K1655" t="s">
        <v>1471</v>
      </c>
      <c r="L1655">
        <v>2021</v>
      </c>
      <c r="M1655" t="s">
        <v>365</v>
      </c>
      <c r="N1655" t="s">
        <v>365</v>
      </c>
      <c r="O1655"/>
      <c r="AI1655">
        <v>0</v>
      </c>
      <c r="AP1655">
        <v>0</v>
      </c>
    </row>
    <row r="1656" spans="1:42" x14ac:dyDescent="0.25">
      <c r="A1656">
        <v>124756</v>
      </c>
      <c r="B1656" t="s">
        <v>1561</v>
      </c>
      <c r="C1656" t="s">
        <v>116</v>
      </c>
      <c r="D1656" t="s">
        <v>325</v>
      </c>
      <c r="I1656" t="s">
        <v>474</v>
      </c>
      <c r="O1656"/>
      <c r="AI1656">
        <v>0</v>
      </c>
      <c r="AO1656" t="s">
        <v>1539</v>
      </c>
      <c r="AP1656">
        <v>0</v>
      </c>
    </row>
    <row r="1657" spans="1:42" x14ac:dyDescent="0.25">
      <c r="A1657">
        <v>124757</v>
      </c>
      <c r="B1657" t="s">
        <v>1562</v>
      </c>
      <c r="C1657" t="s">
        <v>64</v>
      </c>
      <c r="D1657" t="s">
        <v>1548</v>
      </c>
      <c r="E1657" t="s">
        <v>381</v>
      </c>
      <c r="F1657" s="258">
        <v>0</v>
      </c>
      <c r="G1657" t="s">
        <v>363</v>
      </c>
      <c r="H1657" t="s">
        <v>1756</v>
      </c>
      <c r="I1657" t="s">
        <v>1450</v>
      </c>
      <c r="K1657" t="s">
        <v>1471</v>
      </c>
      <c r="L1657">
        <v>2014</v>
      </c>
      <c r="M1657" t="s">
        <v>363</v>
      </c>
      <c r="N1657" t="s">
        <v>666</v>
      </c>
      <c r="O1657"/>
      <c r="AI1657">
        <v>0</v>
      </c>
      <c r="AO1657" t="s">
        <v>1539</v>
      </c>
      <c r="AP1657">
        <v>0</v>
      </c>
    </row>
    <row r="1658" spans="1:42" x14ac:dyDescent="0.25">
      <c r="A1658">
        <v>124758</v>
      </c>
      <c r="B1658" t="s">
        <v>1563</v>
      </c>
      <c r="C1658" t="s">
        <v>1564</v>
      </c>
      <c r="D1658" t="s">
        <v>286</v>
      </c>
      <c r="E1658" t="s">
        <v>381</v>
      </c>
      <c r="F1658" s="230">
        <v>36489</v>
      </c>
      <c r="G1658" t="s">
        <v>1757</v>
      </c>
      <c r="H1658" t="s">
        <v>1753</v>
      </c>
      <c r="I1658" t="s">
        <v>474</v>
      </c>
      <c r="K1658" t="s">
        <v>364</v>
      </c>
      <c r="L1658">
        <v>2017</v>
      </c>
      <c r="M1658" t="s">
        <v>365</v>
      </c>
      <c r="N1658" t="s">
        <v>666</v>
      </c>
      <c r="O1658"/>
      <c r="AI1658">
        <v>0</v>
      </c>
      <c r="AO1658" t="s">
        <v>1539</v>
      </c>
      <c r="AP1658">
        <v>0</v>
      </c>
    </row>
    <row r="1659" spans="1:42" x14ac:dyDescent="0.25">
      <c r="A1659">
        <v>124759</v>
      </c>
      <c r="B1659" t="s">
        <v>1565</v>
      </c>
      <c r="C1659" t="s">
        <v>71</v>
      </c>
      <c r="D1659" t="s">
        <v>462</v>
      </c>
      <c r="E1659" t="s">
        <v>381</v>
      </c>
      <c r="F1659" s="230">
        <v>37996</v>
      </c>
      <c r="G1659" t="s">
        <v>1486</v>
      </c>
      <c r="H1659" t="s">
        <v>382</v>
      </c>
      <c r="I1659" t="s">
        <v>1450</v>
      </c>
      <c r="K1659" t="s">
        <v>364</v>
      </c>
      <c r="L1659">
        <v>2022</v>
      </c>
      <c r="M1659" t="s">
        <v>365</v>
      </c>
      <c r="N1659" t="s">
        <v>365</v>
      </c>
      <c r="O1659"/>
      <c r="AI1659">
        <v>0</v>
      </c>
      <c r="AO1659" t="s">
        <v>1539</v>
      </c>
      <c r="AP1659">
        <v>0</v>
      </c>
    </row>
    <row r="1660" spans="1:42" x14ac:dyDescent="0.25">
      <c r="A1660">
        <v>124762</v>
      </c>
      <c r="B1660" t="s">
        <v>1566</v>
      </c>
      <c r="C1660" t="s">
        <v>101</v>
      </c>
      <c r="D1660" t="s">
        <v>432</v>
      </c>
      <c r="E1660" t="s">
        <v>380</v>
      </c>
      <c r="F1660" s="230">
        <v>33539</v>
      </c>
      <c r="G1660" t="s">
        <v>363</v>
      </c>
      <c r="H1660" t="s">
        <v>1749</v>
      </c>
      <c r="I1660" t="s">
        <v>474</v>
      </c>
      <c r="K1660" t="s">
        <v>383</v>
      </c>
      <c r="L1660">
        <v>2009</v>
      </c>
      <c r="M1660" t="s">
        <v>365</v>
      </c>
      <c r="N1660" t="s">
        <v>666</v>
      </c>
      <c r="O1660"/>
      <c r="AI1660">
        <v>0</v>
      </c>
      <c r="AO1660" t="s">
        <v>1539</v>
      </c>
      <c r="AP1660">
        <v>0</v>
      </c>
    </row>
    <row r="1661" spans="1:42" x14ac:dyDescent="0.25">
      <c r="A1661">
        <v>124764</v>
      </c>
      <c r="B1661" t="s">
        <v>1567</v>
      </c>
      <c r="C1661" t="s">
        <v>156</v>
      </c>
      <c r="D1661" t="s">
        <v>904</v>
      </c>
      <c r="E1661" t="s">
        <v>381</v>
      </c>
      <c r="F1661" s="230">
        <v>37458</v>
      </c>
      <c r="G1661" t="s">
        <v>1487</v>
      </c>
      <c r="H1661" t="s">
        <v>1755</v>
      </c>
      <c r="I1661" t="s">
        <v>474</v>
      </c>
      <c r="K1661" t="s">
        <v>383</v>
      </c>
      <c r="L1661">
        <v>2021</v>
      </c>
      <c r="M1661" t="s">
        <v>365</v>
      </c>
      <c r="N1661" t="s">
        <v>666</v>
      </c>
      <c r="O1661">
        <v>474</v>
      </c>
      <c r="P1661" s="230">
        <v>45722</v>
      </c>
      <c r="Q1661">
        <v>60000</v>
      </c>
      <c r="AI1661">
        <v>0</v>
      </c>
      <c r="AP1661">
        <v>0</v>
      </c>
    </row>
    <row r="1662" spans="1:42" x14ac:dyDescent="0.25">
      <c r="A1662">
        <v>124765</v>
      </c>
      <c r="B1662" t="s">
        <v>1568</v>
      </c>
      <c r="C1662" t="s">
        <v>149</v>
      </c>
      <c r="D1662" t="s">
        <v>300</v>
      </c>
      <c r="I1662" t="s">
        <v>1450</v>
      </c>
      <c r="O1662"/>
      <c r="AI1662">
        <v>0</v>
      </c>
      <c r="AO1662" t="s">
        <v>1539</v>
      </c>
      <c r="AP1662">
        <v>0</v>
      </c>
    </row>
    <row r="1663" spans="1:42" x14ac:dyDescent="0.25">
      <c r="A1663">
        <v>124766</v>
      </c>
      <c r="B1663" t="s">
        <v>1569</v>
      </c>
      <c r="C1663" t="s">
        <v>1570</v>
      </c>
      <c r="D1663" t="s">
        <v>775</v>
      </c>
      <c r="I1663" t="s">
        <v>474</v>
      </c>
      <c r="O1663"/>
      <c r="AI1663">
        <v>0</v>
      </c>
      <c r="AP1663">
        <v>0</v>
      </c>
    </row>
    <row r="1664" spans="1:42" x14ac:dyDescent="0.25">
      <c r="A1664">
        <v>124768</v>
      </c>
      <c r="B1664" t="s">
        <v>1571</v>
      </c>
      <c r="C1664" t="s">
        <v>1572</v>
      </c>
      <c r="D1664" t="s">
        <v>332</v>
      </c>
      <c r="E1664" t="s">
        <v>1234</v>
      </c>
      <c r="F1664" s="230">
        <v>36709</v>
      </c>
      <c r="G1664" t="s">
        <v>374</v>
      </c>
      <c r="H1664" t="s">
        <v>382</v>
      </c>
      <c r="I1664" t="s">
        <v>474</v>
      </c>
      <c r="K1664" t="s">
        <v>1471</v>
      </c>
      <c r="L1664">
        <v>2020</v>
      </c>
      <c r="M1664" t="s">
        <v>374</v>
      </c>
      <c r="N1664" t="s">
        <v>374</v>
      </c>
      <c r="O1664"/>
      <c r="AI1664">
        <v>0</v>
      </c>
      <c r="AO1664" t="s">
        <v>1539</v>
      </c>
      <c r="AP1664">
        <v>0</v>
      </c>
    </row>
    <row r="1665" spans="1:42" x14ac:dyDescent="0.25">
      <c r="A1665">
        <v>124769</v>
      </c>
      <c r="B1665" t="s">
        <v>1573</v>
      </c>
      <c r="C1665" t="s">
        <v>1574</v>
      </c>
      <c r="D1665" t="s">
        <v>255</v>
      </c>
      <c r="E1665" t="s">
        <v>380</v>
      </c>
      <c r="F1665" s="230">
        <v>29587</v>
      </c>
      <c r="G1665" t="s">
        <v>367</v>
      </c>
      <c r="H1665" t="s">
        <v>382</v>
      </c>
      <c r="I1665" t="s">
        <v>1450</v>
      </c>
      <c r="K1665" t="s">
        <v>1471</v>
      </c>
      <c r="L1665">
        <v>2004</v>
      </c>
      <c r="M1665" t="s">
        <v>367</v>
      </c>
      <c r="N1665" t="s">
        <v>367</v>
      </c>
      <c r="O1665">
        <v>271</v>
      </c>
      <c r="P1665" s="230">
        <v>45697</v>
      </c>
      <c r="Q1665">
        <v>64000</v>
      </c>
      <c r="AI1665">
        <v>0</v>
      </c>
      <c r="AP1665">
        <v>0</v>
      </c>
    </row>
    <row r="1666" spans="1:42" x14ac:dyDescent="0.25">
      <c r="A1666">
        <v>124772</v>
      </c>
      <c r="B1666" t="s">
        <v>1575</v>
      </c>
      <c r="C1666" t="s">
        <v>145</v>
      </c>
      <c r="D1666" t="s">
        <v>420</v>
      </c>
      <c r="I1666" t="s">
        <v>1450</v>
      </c>
      <c r="O1666"/>
      <c r="AI1666">
        <v>0</v>
      </c>
      <c r="AO1666" t="s">
        <v>1539</v>
      </c>
      <c r="AP1666">
        <v>0</v>
      </c>
    </row>
    <row r="1667" spans="1:42" x14ac:dyDescent="0.25">
      <c r="A1667">
        <v>124773</v>
      </c>
      <c r="B1667" t="s">
        <v>1576</v>
      </c>
      <c r="C1667" t="s">
        <v>485</v>
      </c>
      <c r="D1667" t="s">
        <v>115</v>
      </c>
      <c r="E1667" t="s">
        <v>381</v>
      </c>
      <c r="F1667" s="230">
        <v>38144</v>
      </c>
      <c r="G1667" t="s">
        <v>1475</v>
      </c>
      <c r="H1667" t="s">
        <v>1758</v>
      </c>
      <c r="I1667" t="s">
        <v>474</v>
      </c>
      <c r="K1667" t="s">
        <v>383</v>
      </c>
      <c r="L1667">
        <v>2002</v>
      </c>
      <c r="M1667" t="s">
        <v>365</v>
      </c>
      <c r="N1667" t="s">
        <v>666</v>
      </c>
      <c r="O1667">
        <v>444</v>
      </c>
      <c r="P1667" s="230">
        <v>45722</v>
      </c>
      <c r="Q1667">
        <v>105000</v>
      </c>
      <c r="AI1667">
        <v>0</v>
      </c>
      <c r="AP1667">
        <v>0</v>
      </c>
    </row>
    <row r="1668" spans="1:42" x14ac:dyDescent="0.25">
      <c r="A1668">
        <v>124774</v>
      </c>
      <c r="B1668" t="s">
        <v>1577</v>
      </c>
      <c r="C1668" t="s">
        <v>66</v>
      </c>
      <c r="D1668" t="s">
        <v>192</v>
      </c>
      <c r="I1668" t="s">
        <v>1450</v>
      </c>
      <c r="O1668"/>
      <c r="AI1668">
        <v>0</v>
      </c>
      <c r="AO1668" t="s">
        <v>1539</v>
      </c>
      <c r="AP1668">
        <v>0</v>
      </c>
    </row>
    <row r="1669" spans="1:42" x14ac:dyDescent="0.25">
      <c r="A1669">
        <v>124776</v>
      </c>
      <c r="B1669" t="s">
        <v>1578</v>
      </c>
      <c r="C1669" t="s">
        <v>177</v>
      </c>
      <c r="D1669" t="s">
        <v>284</v>
      </c>
      <c r="I1669" t="s">
        <v>1450</v>
      </c>
      <c r="O1669"/>
      <c r="AI1669">
        <v>0</v>
      </c>
      <c r="AP1669">
        <v>0</v>
      </c>
    </row>
    <row r="1670" spans="1:42" x14ac:dyDescent="0.25">
      <c r="A1670">
        <v>124779</v>
      </c>
      <c r="B1670" t="s">
        <v>1579</v>
      </c>
      <c r="C1670" t="s">
        <v>1580</v>
      </c>
      <c r="D1670" t="s">
        <v>1581</v>
      </c>
      <c r="I1670" t="s">
        <v>474</v>
      </c>
      <c r="O1670"/>
      <c r="AI1670">
        <v>0</v>
      </c>
      <c r="AO1670" t="s">
        <v>1539</v>
      </c>
      <c r="AP1670">
        <v>0</v>
      </c>
    </row>
    <row r="1671" spans="1:42" x14ac:dyDescent="0.25">
      <c r="A1671">
        <v>124783</v>
      </c>
      <c r="B1671" t="s">
        <v>1582</v>
      </c>
      <c r="C1671" t="s">
        <v>1583</v>
      </c>
      <c r="D1671" t="s">
        <v>217</v>
      </c>
      <c r="E1671" t="s">
        <v>1234</v>
      </c>
      <c r="F1671" s="230">
        <v>30220</v>
      </c>
      <c r="G1671" t="s">
        <v>363</v>
      </c>
      <c r="H1671" t="s">
        <v>382</v>
      </c>
      <c r="I1671" t="s">
        <v>1450</v>
      </c>
      <c r="K1671" t="s">
        <v>383</v>
      </c>
      <c r="L1671">
        <v>2010</v>
      </c>
      <c r="M1671" t="s">
        <v>365</v>
      </c>
      <c r="N1671" t="s">
        <v>363</v>
      </c>
      <c r="O1671"/>
      <c r="AI1671">
        <v>0</v>
      </c>
      <c r="AP1671">
        <v>0</v>
      </c>
    </row>
    <row r="1672" spans="1:42" x14ac:dyDescent="0.25">
      <c r="A1672">
        <v>124784</v>
      </c>
      <c r="B1672" t="s">
        <v>1584</v>
      </c>
      <c r="C1672" t="s">
        <v>186</v>
      </c>
      <c r="D1672" t="s">
        <v>244</v>
      </c>
      <c r="I1672" t="s">
        <v>474</v>
      </c>
      <c r="O1672"/>
      <c r="AI1672">
        <v>0</v>
      </c>
      <c r="AO1672" t="s">
        <v>1539</v>
      </c>
      <c r="AP1672">
        <v>0</v>
      </c>
    </row>
    <row r="1673" spans="1:42" x14ac:dyDescent="0.25">
      <c r="A1673">
        <v>124786</v>
      </c>
      <c r="B1673" t="s">
        <v>1585</v>
      </c>
      <c r="C1673" t="s">
        <v>73</v>
      </c>
      <c r="D1673" t="s">
        <v>284</v>
      </c>
      <c r="E1673" t="s">
        <v>381</v>
      </c>
      <c r="F1673" s="230">
        <v>31564</v>
      </c>
      <c r="G1673" t="s">
        <v>1759</v>
      </c>
      <c r="H1673" t="s">
        <v>1753</v>
      </c>
      <c r="I1673" t="s">
        <v>474</v>
      </c>
      <c r="K1673" t="s">
        <v>364</v>
      </c>
      <c r="L1673">
        <v>2004</v>
      </c>
      <c r="M1673" t="s">
        <v>363</v>
      </c>
      <c r="N1673" t="s">
        <v>666</v>
      </c>
      <c r="O1673"/>
      <c r="AI1673">
        <v>0</v>
      </c>
      <c r="AP1673">
        <v>0</v>
      </c>
    </row>
    <row r="1674" spans="1:42" x14ac:dyDescent="0.25">
      <c r="A1674">
        <v>124787</v>
      </c>
      <c r="B1674" t="s">
        <v>1586</v>
      </c>
      <c r="C1674" t="s">
        <v>418</v>
      </c>
      <c r="D1674" t="s">
        <v>898</v>
      </c>
      <c r="E1674" t="s">
        <v>381</v>
      </c>
      <c r="F1674" s="258">
        <v>0</v>
      </c>
      <c r="G1674" t="s">
        <v>1491</v>
      </c>
      <c r="H1674" t="s">
        <v>382</v>
      </c>
      <c r="I1674" t="s">
        <v>1450</v>
      </c>
      <c r="K1674" t="s">
        <v>1471</v>
      </c>
      <c r="L1674">
        <v>2013</v>
      </c>
      <c r="M1674" t="s">
        <v>363</v>
      </c>
      <c r="N1674" t="s">
        <v>363</v>
      </c>
      <c r="O1674"/>
      <c r="AI1674">
        <v>0</v>
      </c>
      <c r="AO1674" t="s">
        <v>1539</v>
      </c>
      <c r="AP1674">
        <v>0</v>
      </c>
    </row>
    <row r="1675" spans="1:42" x14ac:dyDescent="0.25">
      <c r="A1675">
        <v>124788</v>
      </c>
      <c r="B1675" t="s">
        <v>1587</v>
      </c>
      <c r="C1675" t="s">
        <v>457</v>
      </c>
      <c r="D1675" t="s">
        <v>897</v>
      </c>
      <c r="I1675" t="s">
        <v>474</v>
      </c>
      <c r="O1675"/>
      <c r="AI1675">
        <v>0</v>
      </c>
      <c r="AO1675" t="s">
        <v>1539</v>
      </c>
      <c r="AP1675">
        <v>0</v>
      </c>
    </row>
    <row r="1676" spans="1:42" x14ac:dyDescent="0.25">
      <c r="A1676">
        <v>124791</v>
      </c>
      <c r="B1676" t="s">
        <v>1588</v>
      </c>
      <c r="C1676" t="s">
        <v>1021</v>
      </c>
      <c r="D1676" t="s">
        <v>322</v>
      </c>
      <c r="E1676" t="s">
        <v>1234</v>
      </c>
      <c r="F1676" s="230">
        <v>31846</v>
      </c>
      <c r="G1676" t="s">
        <v>363</v>
      </c>
      <c r="H1676" t="s">
        <v>382</v>
      </c>
      <c r="I1676" t="s">
        <v>474</v>
      </c>
      <c r="K1676" t="s">
        <v>1471</v>
      </c>
      <c r="L1676">
        <v>2005</v>
      </c>
      <c r="M1676" t="s">
        <v>363</v>
      </c>
      <c r="N1676" t="s">
        <v>363</v>
      </c>
      <c r="O1676"/>
      <c r="AI1676">
        <v>0</v>
      </c>
      <c r="AO1676" t="s">
        <v>1539</v>
      </c>
      <c r="AP1676">
        <v>0</v>
      </c>
    </row>
    <row r="1677" spans="1:42" x14ac:dyDescent="0.25">
      <c r="A1677">
        <v>124792</v>
      </c>
      <c r="B1677" t="s">
        <v>1589</v>
      </c>
      <c r="C1677" t="s">
        <v>190</v>
      </c>
      <c r="D1677" t="s">
        <v>250</v>
      </c>
      <c r="I1677" t="s">
        <v>1450</v>
      </c>
      <c r="O1677"/>
      <c r="AI1677">
        <v>0</v>
      </c>
      <c r="AO1677" t="s">
        <v>1539</v>
      </c>
      <c r="AP1677">
        <v>0</v>
      </c>
    </row>
    <row r="1678" spans="1:42" x14ac:dyDescent="0.25">
      <c r="A1678">
        <v>124794</v>
      </c>
      <c r="B1678" t="s">
        <v>1590</v>
      </c>
      <c r="C1678" t="s">
        <v>66</v>
      </c>
      <c r="D1678" t="s">
        <v>252</v>
      </c>
      <c r="I1678" t="s">
        <v>1450</v>
      </c>
      <c r="O1678"/>
      <c r="AI1678">
        <v>0</v>
      </c>
      <c r="AO1678" t="s">
        <v>1539</v>
      </c>
      <c r="AP1678">
        <v>0</v>
      </c>
    </row>
    <row r="1679" spans="1:42" x14ac:dyDescent="0.25">
      <c r="A1679">
        <v>124795</v>
      </c>
      <c r="B1679" t="s">
        <v>1591</v>
      </c>
      <c r="C1679" t="s">
        <v>90</v>
      </c>
      <c r="D1679" t="s">
        <v>246</v>
      </c>
      <c r="I1679" t="s">
        <v>474</v>
      </c>
      <c r="O1679"/>
      <c r="AI1679">
        <v>0</v>
      </c>
      <c r="AO1679" t="s">
        <v>1539</v>
      </c>
      <c r="AP1679">
        <v>0</v>
      </c>
    </row>
    <row r="1680" spans="1:42" x14ac:dyDescent="0.25">
      <c r="A1680">
        <v>124796</v>
      </c>
      <c r="B1680" t="s">
        <v>1592</v>
      </c>
      <c r="C1680" t="s">
        <v>116</v>
      </c>
      <c r="D1680" t="s">
        <v>1453</v>
      </c>
      <c r="I1680" t="s">
        <v>1450</v>
      </c>
      <c r="O1680"/>
      <c r="AI1680">
        <v>0</v>
      </c>
      <c r="AO1680" t="s">
        <v>1539</v>
      </c>
      <c r="AP1680">
        <v>0</v>
      </c>
    </row>
    <row r="1681" spans="1:42" x14ac:dyDescent="0.25">
      <c r="A1681">
        <v>124805</v>
      </c>
      <c r="B1681" t="s">
        <v>1593</v>
      </c>
      <c r="C1681" t="s">
        <v>105</v>
      </c>
      <c r="D1681" t="s">
        <v>734</v>
      </c>
      <c r="I1681" t="s">
        <v>474</v>
      </c>
      <c r="O1681"/>
      <c r="AI1681">
        <v>0</v>
      </c>
      <c r="AO1681" t="s">
        <v>1539</v>
      </c>
      <c r="AP1681">
        <v>0</v>
      </c>
    </row>
    <row r="1682" spans="1:42" x14ac:dyDescent="0.25">
      <c r="A1682">
        <v>124806</v>
      </c>
      <c r="B1682" t="s">
        <v>1594</v>
      </c>
      <c r="C1682" t="s">
        <v>1228</v>
      </c>
      <c r="D1682" t="s">
        <v>279</v>
      </c>
      <c r="I1682" t="s">
        <v>1450</v>
      </c>
      <c r="O1682"/>
      <c r="AI1682">
        <v>0</v>
      </c>
      <c r="AO1682" t="s">
        <v>1539</v>
      </c>
      <c r="AP1682">
        <v>0</v>
      </c>
    </row>
    <row r="1683" spans="1:42" x14ac:dyDescent="0.25">
      <c r="A1683">
        <v>124807</v>
      </c>
      <c r="B1683" t="s">
        <v>1595</v>
      </c>
      <c r="C1683" t="s">
        <v>70</v>
      </c>
      <c r="D1683" t="s">
        <v>275</v>
      </c>
      <c r="E1683" t="s">
        <v>381</v>
      </c>
      <c r="F1683" s="230">
        <v>32874</v>
      </c>
      <c r="G1683" t="s">
        <v>1525</v>
      </c>
      <c r="H1683" t="s">
        <v>1755</v>
      </c>
      <c r="I1683" t="s">
        <v>474</v>
      </c>
      <c r="K1683" t="s">
        <v>364</v>
      </c>
      <c r="L1683">
        <v>2008</v>
      </c>
      <c r="M1683" t="s">
        <v>369</v>
      </c>
      <c r="N1683" t="s">
        <v>666</v>
      </c>
      <c r="O1683"/>
      <c r="AI1683">
        <v>0</v>
      </c>
      <c r="AO1683" t="s">
        <v>1539</v>
      </c>
      <c r="AP1683">
        <v>0</v>
      </c>
    </row>
    <row r="1684" spans="1:42" x14ac:dyDescent="0.25">
      <c r="A1684">
        <v>124813</v>
      </c>
      <c r="B1684" t="s">
        <v>1596</v>
      </c>
      <c r="C1684" t="s">
        <v>569</v>
      </c>
      <c r="D1684" t="s">
        <v>1597</v>
      </c>
      <c r="I1684" t="s">
        <v>1450</v>
      </c>
      <c r="O1684"/>
      <c r="AI1684">
        <v>0</v>
      </c>
      <c r="AO1684" t="s">
        <v>1539</v>
      </c>
      <c r="AP1684">
        <v>0</v>
      </c>
    </row>
    <row r="1685" spans="1:42" x14ac:dyDescent="0.25">
      <c r="A1685">
        <v>124818</v>
      </c>
      <c r="B1685" t="s">
        <v>1598</v>
      </c>
      <c r="C1685" t="s">
        <v>105</v>
      </c>
      <c r="D1685" t="s">
        <v>816</v>
      </c>
      <c r="E1685" t="s">
        <v>381</v>
      </c>
      <c r="F1685" s="258">
        <v>0</v>
      </c>
      <c r="G1685" t="s">
        <v>363</v>
      </c>
      <c r="H1685" t="s">
        <v>382</v>
      </c>
      <c r="I1685" t="s">
        <v>1450</v>
      </c>
      <c r="K1685" t="s">
        <v>1472</v>
      </c>
      <c r="L1685">
        <v>2022</v>
      </c>
      <c r="M1685" t="s">
        <v>363</v>
      </c>
      <c r="N1685" t="s">
        <v>363</v>
      </c>
      <c r="O1685"/>
      <c r="AI1685">
        <v>0</v>
      </c>
      <c r="AO1685" t="s">
        <v>1539</v>
      </c>
      <c r="AP1685">
        <v>0</v>
      </c>
    </row>
    <row r="1686" spans="1:42" x14ac:dyDescent="0.25">
      <c r="A1686">
        <v>124820</v>
      </c>
      <c r="B1686" t="s">
        <v>1599</v>
      </c>
      <c r="C1686" t="s">
        <v>795</v>
      </c>
      <c r="D1686" t="s">
        <v>1600</v>
      </c>
      <c r="I1686" t="s">
        <v>1450</v>
      </c>
      <c r="O1686"/>
      <c r="AI1686">
        <v>0</v>
      </c>
      <c r="AO1686" t="s">
        <v>1539</v>
      </c>
      <c r="AP1686">
        <v>0</v>
      </c>
    </row>
    <row r="1687" spans="1:42" x14ac:dyDescent="0.25">
      <c r="A1687">
        <v>124824</v>
      </c>
      <c r="B1687" t="s">
        <v>1601</v>
      </c>
      <c r="C1687" t="s">
        <v>1251</v>
      </c>
      <c r="D1687" t="s">
        <v>815</v>
      </c>
      <c r="E1687" t="s">
        <v>1234</v>
      </c>
      <c r="F1687" s="230">
        <v>33979</v>
      </c>
      <c r="G1687" t="s">
        <v>367</v>
      </c>
      <c r="H1687" t="s">
        <v>382</v>
      </c>
      <c r="I1687" t="s">
        <v>474</v>
      </c>
      <c r="K1687" t="s">
        <v>1471</v>
      </c>
      <c r="L1687">
        <v>2011</v>
      </c>
      <c r="M1687" t="s">
        <v>363</v>
      </c>
      <c r="N1687" t="s">
        <v>368</v>
      </c>
      <c r="O1687"/>
      <c r="AI1687">
        <v>0</v>
      </c>
      <c r="AO1687" t="s">
        <v>1539</v>
      </c>
      <c r="AP1687">
        <v>0</v>
      </c>
    </row>
    <row r="1688" spans="1:42" x14ac:dyDescent="0.25">
      <c r="A1688">
        <v>124825</v>
      </c>
      <c r="B1688" t="s">
        <v>1602</v>
      </c>
      <c r="C1688" t="s">
        <v>1603</v>
      </c>
      <c r="D1688" t="s">
        <v>875</v>
      </c>
      <c r="I1688" t="s">
        <v>1450</v>
      </c>
      <c r="O1688"/>
      <c r="AI1688">
        <v>0</v>
      </c>
      <c r="AO1688" t="s">
        <v>1539</v>
      </c>
      <c r="AP1688">
        <v>0</v>
      </c>
    </row>
    <row r="1689" spans="1:42" x14ac:dyDescent="0.25">
      <c r="A1689">
        <v>124826</v>
      </c>
      <c r="B1689" t="s">
        <v>1604</v>
      </c>
      <c r="C1689" t="s">
        <v>70</v>
      </c>
      <c r="D1689" t="s">
        <v>293</v>
      </c>
      <c r="I1689" t="s">
        <v>474</v>
      </c>
      <c r="O1689"/>
      <c r="AI1689">
        <v>0</v>
      </c>
      <c r="AO1689" t="s">
        <v>1539</v>
      </c>
      <c r="AP1689">
        <v>0</v>
      </c>
    </row>
    <row r="1690" spans="1:42" x14ac:dyDescent="0.25">
      <c r="A1690">
        <v>124827</v>
      </c>
      <c r="B1690" t="s">
        <v>1605</v>
      </c>
      <c r="C1690" t="s">
        <v>1606</v>
      </c>
      <c r="D1690" t="s">
        <v>607</v>
      </c>
      <c r="E1690" t="s">
        <v>381</v>
      </c>
      <c r="F1690" s="230">
        <v>31778</v>
      </c>
      <c r="G1690" t="s">
        <v>1761</v>
      </c>
      <c r="H1690" t="s">
        <v>1755</v>
      </c>
      <c r="I1690" t="s">
        <v>1450</v>
      </c>
      <c r="K1690" t="s">
        <v>383</v>
      </c>
      <c r="L1690">
        <v>2009</v>
      </c>
      <c r="M1690" t="s">
        <v>369</v>
      </c>
      <c r="N1690" t="s">
        <v>666</v>
      </c>
      <c r="O1690"/>
      <c r="AI1690">
        <v>0</v>
      </c>
      <c r="AO1690" t="s">
        <v>1539</v>
      </c>
      <c r="AP1690">
        <v>0</v>
      </c>
    </row>
    <row r="1691" spans="1:42" x14ac:dyDescent="0.25">
      <c r="A1691">
        <v>124831</v>
      </c>
      <c r="B1691" t="s">
        <v>1607</v>
      </c>
      <c r="C1691" t="s">
        <v>526</v>
      </c>
      <c r="D1691" t="s">
        <v>416</v>
      </c>
      <c r="E1691" t="s">
        <v>1234</v>
      </c>
      <c r="F1691" s="258">
        <v>0</v>
      </c>
      <c r="G1691" t="s">
        <v>1483</v>
      </c>
      <c r="H1691" t="s">
        <v>382</v>
      </c>
      <c r="I1691" t="s">
        <v>474</v>
      </c>
      <c r="K1691" t="s">
        <v>1471</v>
      </c>
      <c r="L1691">
        <v>2023</v>
      </c>
      <c r="M1691" t="s">
        <v>363</v>
      </c>
      <c r="N1691" t="s">
        <v>375</v>
      </c>
      <c r="O1691"/>
      <c r="AI1691">
        <v>0</v>
      </c>
      <c r="AO1691" t="s">
        <v>1539</v>
      </c>
      <c r="AP1691">
        <v>0</v>
      </c>
    </row>
    <row r="1692" spans="1:42" x14ac:dyDescent="0.25">
      <c r="A1692">
        <v>124837</v>
      </c>
      <c r="B1692" t="s">
        <v>1608</v>
      </c>
      <c r="C1692" t="s">
        <v>66</v>
      </c>
      <c r="D1692" t="s">
        <v>320</v>
      </c>
      <c r="E1692" t="s">
        <v>381</v>
      </c>
      <c r="F1692" s="230">
        <v>30424</v>
      </c>
      <c r="G1692" t="s">
        <v>1762</v>
      </c>
      <c r="H1692" t="s">
        <v>382</v>
      </c>
      <c r="I1692" t="s">
        <v>1450</v>
      </c>
      <c r="K1692" t="s">
        <v>383</v>
      </c>
      <c r="L1692">
        <v>2001</v>
      </c>
      <c r="M1692" t="s">
        <v>363</v>
      </c>
      <c r="N1692" t="s">
        <v>363</v>
      </c>
      <c r="O1692"/>
      <c r="AI1692">
        <v>0</v>
      </c>
      <c r="AP1692">
        <v>0</v>
      </c>
    </row>
    <row r="1693" spans="1:42" x14ac:dyDescent="0.25">
      <c r="A1693">
        <v>124839</v>
      </c>
      <c r="B1693" t="s">
        <v>1609</v>
      </c>
      <c r="C1693" t="s">
        <v>94</v>
      </c>
      <c r="D1693" t="s">
        <v>1451</v>
      </c>
      <c r="I1693" t="s">
        <v>1450</v>
      </c>
      <c r="O1693"/>
      <c r="AI1693">
        <v>0</v>
      </c>
      <c r="AO1693" t="s">
        <v>1539</v>
      </c>
      <c r="AP1693">
        <v>0</v>
      </c>
    </row>
    <row r="1694" spans="1:42" x14ac:dyDescent="0.25">
      <c r="A1694">
        <v>124841</v>
      </c>
      <c r="B1694" t="s">
        <v>1610</v>
      </c>
      <c r="C1694" t="s">
        <v>1372</v>
      </c>
      <c r="D1694" t="s">
        <v>1611</v>
      </c>
      <c r="I1694" t="s">
        <v>1450</v>
      </c>
      <c r="O1694"/>
      <c r="AI1694">
        <v>0</v>
      </c>
      <c r="AO1694" t="s">
        <v>1539</v>
      </c>
      <c r="AP1694">
        <v>0</v>
      </c>
    </row>
    <row r="1695" spans="1:42" x14ac:dyDescent="0.25">
      <c r="A1695">
        <v>124842</v>
      </c>
      <c r="B1695" t="s">
        <v>1612</v>
      </c>
      <c r="C1695" t="s">
        <v>105</v>
      </c>
      <c r="D1695" t="s">
        <v>231</v>
      </c>
      <c r="I1695" t="s">
        <v>474</v>
      </c>
      <c r="O1695"/>
      <c r="AI1695">
        <v>0</v>
      </c>
      <c r="AO1695" t="s">
        <v>1539</v>
      </c>
      <c r="AP1695">
        <v>0</v>
      </c>
    </row>
    <row r="1696" spans="1:42" x14ac:dyDescent="0.25">
      <c r="A1696">
        <v>124844</v>
      </c>
      <c r="B1696" t="s">
        <v>1613</v>
      </c>
      <c r="C1696" t="s">
        <v>81</v>
      </c>
      <c r="D1696" t="s">
        <v>220</v>
      </c>
      <c r="I1696" t="s">
        <v>474</v>
      </c>
      <c r="O1696"/>
      <c r="AI1696">
        <v>0</v>
      </c>
      <c r="AO1696" t="s">
        <v>1539</v>
      </c>
      <c r="AP1696">
        <v>0</v>
      </c>
    </row>
    <row r="1697" spans="1:42" x14ac:dyDescent="0.25">
      <c r="A1697">
        <v>124846</v>
      </c>
      <c r="B1697" t="s">
        <v>1297</v>
      </c>
      <c r="C1697" t="s">
        <v>66</v>
      </c>
      <c r="D1697" t="s">
        <v>115</v>
      </c>
      <c r="E1697" t="s">
        <v>381</v>
      </c>
      <c r="F1697" s="230">
        <v>34615</v>
      </c>
      <c r="G1697" t="s">
        <v>363</v>
      </c>
      <c r="H1697" t="s">
        <v>382</v>
      </c>
      <c r="I1697" t="s">
        <v>474</v>
      </c>
      <c r="K1697" t="s">
        <v>383</v>
      </c>
      <c r="L1697">
        <v>2013</v>
      </c>
      <c r="M1697" t="s">
        <v>375</v>
      </c>
      <c r="N1697" t="s">
        <v>376</v>
      </c>
      <c r="O1697"/>
      <c r="AI1697">
        <v>0</v>
      </c>
      <c r="AO1697" t="s">
        <v>1539</v>
      </c>
      <c r="AP1697">
        <v>0</v>
      </c>
    </row>
    <row r="1698" spans="1:42" x14ac:dyDescent="0.25">
      <c r="A1698">
        <v>124848</v>
      </c>
      <c r="B1698" t="s">
        <v>1614</v>
      </c>
      <c r="C1698" t="s">
        <v>66</v>
      </c>
      <c r="D1698" t="s">
        <v>265</v>
      </c>
      <c r="I1698" t="s">
        <v>1450</v>
      </c>
      <c r="O1698"/>
      <c r="AI1698">
        <v>0</v>
      </c>
      <c r="AO1698" t="s">
        <v>1539</v>
      </c>
      <c r="AP1698">
        <v>0</v>
      </c>
    </row>
    <row r="1699" spans="1:42" x14ac:dyDescent="0.25">
      <c r="A1699">
        <v>124850</v>
      </c>
      <c r="B1699" t="s">
        <v>1615</v>
      </c>
      <c r="C1699" t="s">
        <v>519</v>
      </c>
      <c r="D1699" t="s">
        <v>333</v>
      </c>
      <c r="E1699" t="s">
        <v>1234</v>
      </c>
      <c r="F1699" s="230">
        <v>37257</v>
      </c>
      <c r="G1699" t="s">
        <v>1530</v>
      </c>
      <c r="H1699" t="s">
        <v>382</v>
      </c>
      <c r="I1699" t="s">
        <v>1224</v>
      </c>
      <c r="K1699" t="s">
        <v>1471</v>
      </c>
      <c r="L1699">
        <v>2019</v>
      </c>
      <c r="M1699" t="s">
        <v>363</v>
      </c>
      <c r="N1699" t="s">
        <v>368</v>
      </c>
      <c r="O1699"/>
      <c r="AI1699">
        <v>0</v>
      </c>
      <c r="AP1699">
        <v>0</v>
      </c>
    </row>
    <row r="1700" spans="1:42" x14ac:dyDescent="0.25">
      <c r="A1700">
        <v>124851</v>
      </c>
      <c r="B1700" t="s">
        <v>1616</v>
      </c>
      <c r="C1700" t="s">
        <v>1617</v>
      </c>
      <c r="D1700" t="s">
        <v>275</v>
      </c>
      <c r="E1700" t="s">
        <v>381</v>
      </c>
      <c r="F1700" s="230">
        <v>37738</v>
      </c>
      <c r="G1700" t="s">
        <v>374</v>
      </c>
      <c r="H1700" t="s">
        <v>382</v>
      </c>
      <c r="I1700" t="s">
        <v>1450</v>
      </c>
      <c r="K1700" t="s">
        <v>383</v>
      </c>
      <c r="L1700">
        <v>2023</v>
      </c>
      <c r="M1700" t="s">
        <v>374</v>
      </c>
      <c r="N1700" t="s">
        <v>374</v>
      </c>
      <c r="O1700"/>
      <c r="AI1700">
        <v>0</v>
      </c>
      <c r="AP1700">
        <v>0</v>
      </c>
    </row>
    <row r="1701" spans="1:42" x14ac:dyDescent="0.25">
      <c r="A1701">
        <v>124853</v>
      </c>
      <c r="B1701" t="s">
        <v>1158</v>
      </c>
      <c r="C1701" t="s">
        <v>63</v>
      </c>
      <c r="D1701" t="s">
        <v>826</v>
      </c>
      <c r="I1701" t="s">
        <v>1450</v>
      </c>
      <c r="O1701"/>
      <c r="AI1701">
        <v>0</v>
      </c>
      <c r="AO1701" t="s">
        <v>1539</v>
      </c>
      <c r="AP1701">
        <v>0</v>
      </c>
    </row>
    <row r="1702" spans="1:42" x14ac:dyDescent="0.25">
      <c r="A1702">
        <v>124859</v>
      </c>
      <c r="B1702" t="s">
        <v>1618</v>
      </c>
      <c r="C1702" t="s">
        <v>540</v>
      </c>
      <c r="D1702" t="s">
        <v>343</v>
      </c>
      <c r="I1702" t="s">
        <v>474</v>
      </c>
      <c r="O1702"/>
      <c r="AI1702">
        <v>0</v>
      </c>
      <c r="AO1702" t="s">
        <v>1539</v>
      </c>
      <c r="AP1702">
        <v>0</v>
      </c>
    </row>
    <row r="1703" spans="1:42" x14ac:dyDescent="0.25">
      <c r="A1703">
        <v>124860</v>
      </c>
      <c r="B1703" t="s">
        <v>1101</v>
      </c>
      <c r="C1703" t="s">
        <v>105</v>
      </c>
      <c r="D1703" t="s">
        <v>271</v>
      </c>
      <c r="I1703" t="s">
        <v>1450</v>
      </c>
      <c r="O1703"/>
      <c r="AI1703">
        <v>0</v>
      </c>
      <c r="AO1703" t="s">
        <v>1539</v>
      </c>
      <c r="AP1703">
        <v>0</v>
      </c>
    </row>
    <row r="1704" spans="1:42" x14ac:dyDescent="0.25">
      <c r="A1704">
        <v>124862</v>
      </c>
      <c r="B1704" t="s">
        <v>1619</v>
      </c>
      <c r="C1704" t="s">
        <v>66</v>
      </c>
      <c r="D1704" t="s">
        <v>276</v>
      </c>
      <c r="E1704" t="s">
        <v>381</v>
      </c>
      <c r="F1704" s="230">
        <v>33320</v>
      </c>
      <c r="G1704" t="s">
        <v>363</v>
      </c>
      <c r="H1704" t="s">
        <v>382</v>
      </c>
      <c r="I1704" t="s">
        <v>474</v>
      </c>
      <c r="K1704" t="s">
        <v>1471</v>
      </c>
      <c r="L1704">
        <v>2010</v>
      </c>
      <c r="M1704" t="s">
        <v>365</v>
      </c>
      <c r="N1704" t="s">
        <v>363</v>
      </c>
      <c r="O1704"/>
      <c r="AI1704">
        <v>0</v>
      </c>
      <c r="AO1704" t="s">
        <v>1539</v>
      </c>
      <c r="AP1704">
        <v>0</v>
      </c>
    </row>
    <row r="1705" spans="1:42" x14ac:dyDescent="0.25">
      <c r="A1705">
        <v>124863</v>
      </c>
      <c r="B1705" t="s">
        <v>1620</v>
      </c>
      <c r="C1705" t="s">
        <v>456</v>
      </c>
      <c r="D1705" t="s">
        <v>275</v>
      </c>
      <c r="I1705" t="s">
        <v>1450</v>
      </c>
      <c r="O1705"/>
      <c r="AI1705">
        <v>0</v>
      </c>
      <c r="AO1705" t="s">
        <v>1539</v>
      </c>
      <c r="AP1705">
        <v>0</v>
      </c>
    </row>
    <row r="1706" spans="1:42" x14ac:dyDescent="0.25">
      <c r="A1706">
        <v>124866</v>
      </c>
      <c r="B1706" t="s">
        <v>1621</v>
      </c>
      <c r="C1706" t="s">
        <v>447</v>
      </c>
      <c r="D1706" t="s">
        <v>223</v>
      </c>
      <c r="E1706" t="s">
        <v>381</v>
      </c>
      <c r="F1706" s="230">
        <v>37998</v>
      </c>
      <c r="G1706" t="s">
        <v>363</v>
      </c>
      <c r="H1706" t="s">
        <v>1753</v>
      </c>
      <c r="I1706" t="s">
        <v>474</v>
      </c>
      <c r="K1706" t="s">
        <v>383</v>
      </c>
      <c r="L1706">
        <v>2021</v>
      </c>
      <c r="M1706" t="s">
        <v>365</v>
      </c>
      <c r="N1706" t="s">
        <v>666</v>
      </c>
      <c r="O1706"/>
      <c r="AI1706">
        <v>0</v>
      </c>
      <c r="AO1706" t="s">
        <v>1539</v>
      </c>
      <c r="AP1706">
        <v>0</v>
      </c>
    </row>
    <row r="1707" spans="1:42" x14ac:dyDescent="0.25">
      <c r="A1707">
        <v>124867</v>
      </c>
      <c r="B1707" t="s">
        <v>1622</v>
      </c>
      <c r="C1707" t="s">
        <v>140</v>
      </c>
      <c r="D1707" t="s">
        <v>217</v>
      </c>
      <c r="I1707" t="s">
        <v>1450</v>
      </c>
      <c r="O1707"/>
      <c r="AI1707">
        <v>0</v>
      </c>
      <c r="AO1707" t="s">
        <v>1539</v>
      </c>
      <c r="AP1707">
        <v>0</v>
      </c>
    </row>
    <row r="1708" spans="1:42" x14ac:dyDescent="0.25">
      <c r="A1708">
        <v>124868</v>
      </c>
      <c r="B1708" t="s">
        <v>1623</v>
      </c>
      <c r="C1708" t="s">
        <v>186</v>
      </c>
      <c r="D1708" t="s">
        <v>462</v>
      </c>
      <c r="I1708" t="s">
        <v>474</v>
      </c>
      <c r="O1708"/>
      <c r="AI1708">
        <v>0</v>
      </c>
      <c r="AO1708" t="s">
        <v>1539</v>
      </c>
      <c r="AP1708">
        <v>0</v>
      </c>
    </row>
    <row r="1709" spans="1:42" x14ac:dyDescent="0.25">
      <c r="A1709">
        <v>124871</v>
      </c>
      <c r="B1709" t="s">
        <v>1624</v>
      </c>
      <c r="C1709" t="s">
        <v>66</v>
      </c>
      <c r="D1709" t="s">
        <v>1625</v>
      </c>
      <c r="I1709" t="s">
        <v>1450</v>
      </c>
      <c r="O1709"/>
      <c r="AI1709">
        <v>0</v>
      </c>
      <c r="AO1709" t="s">
        <v>1539</v>
      </c>
      <c r="AP1709">
        <v>0</v>
      </c>
    </row>
    <row r="1710" spans="1:42" x14ac:dyDescent="0.25">
      <c r="A1710">
        <v>124873</v>
      </c>
      <c r="B1710" t="s">
        <v>1626</v>
      </c>
      <c r="C1710" t="s">
        <v>116</v>
      </c>
      <c r="D1710" t="s">
        <v>230</v>
      </c>
      <c r="I1710" t="s">
        <v>1450</v>
      </c>
      <c r="O1710"/>
      <c r="AI1710">
        <v>0</v>
      </c>
      <c r="AO1710" t="s">
        <v>1539</v>
      </c>
      <c r="AP1710">
        <v>0</v>
      </c>
    </row>
    <row r="1711" spans="1:42" x14ac:dyDescent="0.25">
      <c r="A1711">
        <v>124879</v>
      </c>
      <c r="B1711" t="s">
        <v>1627</v>
      </c>
      <c r="C1711" t="s">
        <v>1628</v>
      </c>
      <c r="D1711" t="s">
        <v>800</v>
      </c>
      <c r="E1711" t="s">
        <v>1234</v>
      </c>
      <c r="F1711" s="230">
        <v>32201</v>
      </c>
      <c r="G1711" t="s">
        <v>363</v>
      </c>
      <c r="H1711" t="s">
        <v>382</v>
      </c>
      <c r="I1711" t="s">
        <v>474</v>
      </c>
      <c r="K1711" t="s">
        <v>1471</v>
      </c>
      <c r="L1711">
        <v>2011</v>
      </c>
      <c r="M1711" t="s">
        <v>363</v>
      </c>
      <c r="N1711" t="s">
        <v>363</v>
      </c>
      <c r="O1711"/>
      <c r="AI1711">
        <v>0</v>
      </c>
      <c r="AP1711">
        <v>0</v>
      </c>
    </row>
    <row r="1712" spans="1:42" x14ac:dyDescent="0.25">
      <c r="A1712">
        <v>124880</v>
      </c>
      <c r="B1712" t="s">
        <v>1629</v>
      </c>
      <c r="C1712" t="s">
        <v>554</v>
      </c>
      <c r="D1712" t="s">
        <v>192</v>
      </c>
      <c r="E1712" t="s">
        <v>381</v>
      </c>
      <c r="F1712" s="258">
        <v>0</v>
      </c>
      <c r="G1712" t="s">
        <v>1501</v>
      </c>
      <c r="H1712" t="s">
        <v>382</v>
      </c>
      <c r="I1712" t="s">
        <v>1450</v>
      </c>
      <c r="K1712" t="s">
        <v>1471</v>
      </c>
      <c r="L1712">
        <v>2021</v>
      </c>
      <c r="M1712" t="s">
        <v>365</v>
      </c>
      <c r="N1712" t="s">
        <v>365</v>
      </c>
      <c r="O1712"/>
      <c r="AI1712">
        <v>0</v>
      </c>
      <c r="AP1712">
        <v>0</v>
      </c>
    </row>
    <row r="1713" spans="1:42" x14ac:dyDescent="0.25">
      <c r="A1713">
        <v>124881</v>
      </c>
      <c r="B1713" t="s">
        <v>1630</v>
      </c>
      <c r="C1713" t="s">
        <v>148</v>
      </c>
      <c r="D1713" t="s">
        <v>416</v>
      </c>
      <c r="E1713" t="s">
        <v>1234</v>
      </c>
      <c r="F1713" s="258">
        <v>0</v>
      </c>
      <c r="G1713" t="s">
        <v>363</v>
      </c>
      <c r="H1713" t="s">
        <v>382</v>
      </c>
      <c r="I1713" t="s">
        <v>474</v>
      </c>
      <c r="K1713" t="s">
        <v>364</v>
      </c>
      <c r="L1713">
        <v>2020</v>
      </c>
      <c r="M1713" t="s">
        <v>363</v>
      </c>
      <c r="N1713" t="s">
        <v>375</v>
      </c>
      <c r="O1713"/>
      <c r="AI1713">
        <v>0</v>
      </c>
      <c r="AO1713" t="s">
        <v>1539</v>
      </c>
      <c r="AP1713">
        <v>0</v>
      </c>
    </row>
    <row r="1714" spans="1:42" x14ac:dyDescent="0.25">
      <c r="A1714">
        <v>124885</v>
      </c>
      <c r="B1714" t="s">
        <v>1631</v>
      </c>
      <c r="C1714" t="s">
        <v>1632</v>
      </c>
      <c r="D1714" t="s">
        <v>220</v>
      </c>
      <c r="I1714" t="s">
        <v>474</v>
      </c>
      <c r="O1714"/>
      <c r="AI1714">
        <v>0</v>
      </c>
      <c r="AO1714" t="s">
        <v>1539</v>
      </c>
      <c r="AP1714">
        <v>0</v>
      </c>
    </row>
    <row r="1715" spans="1:42" x14ac:dyDescent="0.25">
      <c r="A1715">
        <v>124887</v>
      </c>
      <c r="B1715" t="s">
        <v>1633</v>
      </c>
      <c r="C1715" t="s">
        <v>94</v>
      </c>
      <c r="D1715" t="s">
        <v>1795</v>
      </c>
      <c r="E1715" t="s">
        <v>381</v>
      </c>
      <c r="F1715" s="258">
        <v>0</v>
      </c>
      <c r="G1715" t="s">
        <v>1764</v>
      </c>
      <c r="H1715" t="s">
        <v>382</v>
      </c>
      <c r="I1715" t="s">
        <v>474</v>
      </c>
      <c r="K1715" t="s">
        <v>1471</v>
      </c>
      <c r="L1715">
        <v>2008</v>
      </c>
      <c r="M1715" t="s">
        <v>371</v>
      </c>
      <c r="N1715" t="s">
        <v>371</v>
      </c>
      <c r="O1715"/>
      <c r="AI1715">
        <v>0</v>
      </c>
      <c r="AO1715" t="s">
        <v>1539</v>
      </c>
      <c r="AP1715">
        <v>0</v>
      </c>
    </row>
    <row r="1716" spans="1:42" x14ac:dyDescent="0.25">
      <c r="A1716">
        <v>124889</v>
      </c>
      <c r="B1716" t="s">
        <v>1634</v>
      </c>
      <c r="C1716" t="s">
        <v>66</v>
      </c>
      <c r="D1716" t="s">
        <v>1635</v>
      </c>
      <c r="I1716" t="s">
        <v>474</v>
      </c>
      <c r="O1716"/>
      <c r="AI1716">
        <v>0</v>
      </c>
      <c r="AO1716" t="s">
        <v>1539</v>
      </c>
      <c r="AP1716">
        <v>0</v>
      </c>
    </row>
    <row r="1717" spans="1:42" x14ac:dyDescent="0.25">
      <c r="A1717">
        <v>124892</v>
      </c>
      <c r="B1717" t="s">
        <v>1636</v>
      </c>
      <c r="C1717" t="s">
        <v>559</v>
      </c>
      <c r="D1717" t="s">
        <v>287</v>
      </c>
      <c r="I1717" t="s">
        <v>1450</v>
      </c>
      <c r="O1717"/>
      <c r="AI1717">
        <v>0</v>
      </c>
      <c r="AO1717" t="s">
        <v>1539</v>
      </c>
      <c r="AP1717">
        <v>0</v>
      </c>
    </row>
    <row r="1718" spans="1:42" x14ac:dyDescent="0.25">
      <c r="A1718">
        <v>124893</v>
      </c>
      <c r="B1718" t="s">
        <v>1637</v>
      </c>
      <c r="C1718" t="s">
        <v>86</v>
      </c>
      <c r="D1718" t="s">
        <v>1638</v>
      </c>
      <c r="E1718" t="s">
        <v>380</v>
      </c>
      <c r="F1718" s="230">
        <v>37366</v>
      </c>
      <c r="G1718" t="s">
        <v>1497</v>
      </c>
      <c r="H1718" t="s">
        <v>382</v>
      </c>
      <c r="I1718" t="s">
        <v>474</v>
      </c>
      <c r="K1718" t="s">
        <v>383</v>
      </c>
      <c r="L1718">
        <v>2020</v>
      </c>
      <c r="M1718" t="s">
        <v>368</v>
      </c>
      <c r="N1718" t="s">
        <v>368</v>
      </c>
      <c r="O1718"/>
      <c r="AI1718">
        <v>0</v>
      </c>
      <c r="AO1718" t="s">
        <v>1539</v>
      </c>
      <c r="AP1718">
        <v>0</v>
      </c>
    </row>
    <row r="1719" spans="1:42" x14ac:dyDescent="0.25">
      <c r="A1719">
        <v>124897</v>
      </c>
      <c r="B1719" t="s">
        <v>1639</v>
      </c>
      <c r="C1719" t="s">
        <v>704</v>
      </c>
      <c r="D1719" t="s">
        <v>306</v>
      </c>
      <c r="I1719" t="s">
        <v>474</v>
      </c>
      <c r="O1719"/>
      <c r="AI1719">
        <v>0</v>
      </c>
      <c r="AO1719" t="s">
        <v>1539</v>
      </c>
      <c r="AP1719">
        <v>0</v>
      </c>
    </row>
    <row r="1720" spans="1:42" x14ac:dyDescent="0.25">
      <c r="A1720">
        <v>124898</v>
      </c>
      <c r="B1720" t="s">
        <v>1640</v>
      </c>
      <c r="C1720" t="s">
        <v>594</v>
      </c>
      <c r="D1720" t="s">
        <v>348</v>
      </c>
      <c r="E1720" t="s">
        <v>381</v>
      </c>
      <c r="F1720" s="258">
        <v>0</v>
      </c>
      <c r="G1720" t="s">
        <v>1489</v>
      </c>
      <c r="H1720" t="s">
        <v>382</v>
      </c>
      <c r="I1720" t="s">
        <v>1450</v>
      </c>
      <c r="K1720" t="s">
        <v>1471</v>
      </c>
      <c r="L1720">
        <v>2022</v>
      </c>
      <c r="M1720" t="s">
        <v>365</v>
      </c>
      <c r="N1720" t="s">
        <v>365</v>
      </c>
      <c r="O1720"/>
      <c r="AI1720">
        <v>0</v>
      </c>
      <c r="AP1720">
        <v>0</v>
      </c>
    </row>
    <row r="1721" spans="1:42" x14ac:dyDescent="0.25">
      <c r="A1721">
        <v>124900</v>
      </c>
      <c r="B1721" t="s">
        <v>1641</v>
      </c>
      <c r="C1721" t="s">
        <v>807</v>
      </c>
      <c r="D1721" t="s">
        <v>1642</v>
      </c>
      <c r="I1721" t="s">
        <v>1450</v>
      </c>
      <c r="O1721"/>
      <c r="AI1721">
        <v>0</v>
      </c>
      <c r="AP1721">
        <v>0</v>
      </c>
    </row>
    <row r="1722" spans="1:42" x14ac:dyDescent="0.25">
      <c r="A1722">
        <v>124901</v>
      </c>
      <c r="B1722" t="s">
        <v>1643</v>
      </c>
      <c r="C1722" t="s">
        <v>1644</v>
      </c>
      <c r="D1722" t="s">
        <v>1645</v>
      </c>
      <c r="I1722" t="s">
        <v>474</v>
      </c>
      <c r="O1722"/>
      <c r="AI1722">
        <v>0</v>
      </c>
      <c r="AO1722" t="s">
        <v>1539</v>
      </c>
      <c r="AP1722">
        <v>0</v>
      </c>
    </row>
    <row r="1723" spans="1:42" x14ac:dyDescent="0.25">
      <c r="A1723">
        <v>124905</v>
      </c>
      <c r="B1723" t="s">
        <v>1646</v>
      </c>
      <c r="C1723" t="s">
        <v>768</v>
      </c>
      <c r="D1723" t="s">
        <v>1112</v>
      </c>
      <c r="E1723" t="s">
        <v>381</v>
      </c>
      <c r="F1723" s="230">
        <v>37674</v>
      </c>
      <c r="G1723" t="s">
        <v>1765</v>
      </c>
      <c r="H1723" t="s">
        <v>382</v>
      </c>
      <c r="I1723" t="s">
        <v>474</v>
      </c>
      <c r="K1723" t="s">
        <v>383</v>
      </c>
      <c r="L1723">
        <v>2021</v>
      </c>
      <c r="M1723" t="s">
        <v>374</v>
      </c>
      <c r="N1723" t="s">
        <v>374</v>
      </c>
      <c r="O1723"/>
      <c r="AI1723">
        <v>0</v>
      </c>
      <c r="AO1723" t="s">
        <v>1539</v>
      </c>
      <c r="AP1723">
        <v>0</v>
      </c>
    </row>
    <row r="1724" spans="1:42" x14ac:dyDescent="0.25">
      <c r="A1724">
        <v>124907</v>
      </c>
      <c r="B1724" t="s">
        <v>1647</v>
      </c>
      <c r="C1724" t="s">
        <v>147</v>
      </c>
      <c r="D1724" t="s">
        <v>1102</v>
      </c>
      <c r="I1724" t="s">
        <v>474</v>
      </c>
      <c r="O1724"/>
      <c r="AI1724">
        <v>0</v>
      </c>
      <c r="AO1724" t="s">
        <v>1539</v>
      </c>
      <c r="AP1724">
        <v>0</v>
      </c>
    </row>
    <row r="1725" spans="1:42" x14ac:dyDescent="0.25">
      <c r="A1725">
        <v>124908</v>
      </c>
      <c r="B1725" t="s">
        <v>1648</v>
      </c>
      <c r="C1725" t="s">
        <v>129</v>
      </c>
      <c r="D1725" t="s">
        <v>1649</v>
      </c>
      <c r="E1725" t="s">
        <v>1234</v>
      </c>
      <c r="F1725" s="230">
        <v>37652</v>
      </c>
      <c r="G1725" t="s">
        <v>1509</v>
      </c>
      <c r="H1725" t="s">
        <v>382</v>
      </c>
      <c r="I1725" t="s">
        <v>1450</v>
      </c>
      <c r="K1725" t="s">
        <v>1471</v>
      </c>
      <c r="L1725">
        <v>2020</v>
      </c>
      <c r="M1725" t="s">
        <v>363</v>
      </c>
      <c r="N1725" t="s">
        <v>363</v>
      </c>
      <c r="O1725"/>
      <c r="AI1725">
        <v>0</v>
      </c>
      <c r="AO1725" t="s">
        <v>1539</v>
      </c>
      <c r="AP1725">
        <v>0</v>
      </c>
    </row>
    <row r="1726" spans="1:42" x14ac:dyDescent="0.25">
      <c r="A1726">
        <v>124909</v>
      </c>
      <c r="B1726" t="s">
        <v>1650</v>
      </c>
      <c r="C1726" t="s">
        <v>427</v>
      </c>
      <c r="D1726" t="s">
        <v>287</v>
      </c>
      <c r="I1726" t="s">
        <v>474</v>
      </c>
      <c r="O1726"/>
      <c r="AI1726">
        <v>0</v>
      </c>
      <c r="AO1726" t="s">
        <v>1539</v>
      </c>
      <c r="AP1726">
        <v>0</v>
      </c>
    </row>
    <row r="1727" spans="1:42" x14ac:dyDescent="0.25">
      <c r="A1727">
        <v>124910</v>
      </c>
      <c r="B1727" t="s">
        <v>1651</v>
      </c>
      <c r="C1727" t="s">
        <v>127</v>
      </c>
      <c r="D1727" t="s">
        <v>226</v>
      </c>
      <c r="I1727" t="s">
        <v>1450</v>
      </c>
      <c r="O1727"/>
      <c r="AI1727">
        <v>0</v>
      </c>
      <c r="AO1727" t="s">
        <v>1539</v>
      </c>
      <c r="AP1727">
        <v>0</v>
      </c>
    </row>
    <row r="1728" spans="1:42" x14ac:dyDescent="0.25">
      <c r="A1728">
        <v>124913</v>
      </c>
      <c r="B1728" t="s">
        <v>1652</v>
      </c>
      <c r="C1728" t="s">
        <v>460</v>
      </c>
      <c r="D1728" t="s">
        <v>711</v>
      </c>
      <c r="I1728" t="s">
        <v>474</v>
      </c>
      <c r="O1728"/>
      <c r="AI1728">
        <v>0</v>
      </c>
      <c r="AO1728" t="s">
        <v>1539</v>
      </c>
      <c r="AP1728">
        <v>0</v>
      </c>
    </row>
    <row r="1729" spans="1:42" x14ac:dyDescent="0.25">
      <c r="A1729">
        <v>124917</v>
      </c>
      <c r="B1729" t="s">
        <v>1653</v>
      </c>
      <c r="C1729" t="s">
        <v>94</v>
      </c>
      <c r="D1729" t="s">
        <v>1376</v>
      </c>
      <c r="E1729" t="s">
        <v>1234</v>
      </c>
      <c r="F1729" s="230">
        <v>32753</v>
      </c>
      <c r="G1729" t="s">
        <v>1479</v>
      </c>
      <c r="H1729" t="s">
        <v>382</v>
      </c>
      <c r="I1729" t="s">
        <v>474</v>
      </c>
      <c r="K1729" t="s">
        <v>364</v>
      </c>
      <c r="L1729">
        <v>2008</v>
      </c>
      <c r="M1729" t="s">
        <v>365</v>
      </c>
      <c r="N1729" t="s">
        <v>375</v>
      </c>
      <c r="O1729">
        <v>333</v>
      </c>
      <c r="P1729" s="230">
        <v>45712</v>
      </c>
      <c r="Q1729">
        <v>125000</v>
      </c>
      <c r="AI1729">
        <v>0</v>
      </c>
      <c r="AP1729">
        <v>0</v>
      </c>
    </row>
    <row r="1730" spans="1:42" x14ac:dyDescent="0.25">
      <c r="A1730">
        <v>124920</v>
      </c>
      <c r="B1730" t="s">
        <v>1654</v>
      </c>
      <c r="C1730" t="s">
        <v>493</v>
      </c>
      <c r="D1730" t="s">
        <v>1655</v>
      </c>
      <c r="I1730" t="s">
        <v>1450</v>
      </c>
      <c r="O1730"/>
      <c r="AI1730">
        <v>0</v>
      </c>
      <c r="AO1730" t="s">
        <v>1539</v>
      </c>
      <c r="AP1730">
        <v>0</v>
      </c>
    </row>
    <row r="1731" spans="1:42" x14ac:dyDescent="0.25">
      <c r="A1731">
        <v>124923</v>
      </c>
      <c r="B1731" t="s">
        <v>1656</v>
      </c>
      <c r="C1731" t="s">
        <v>709</v>
      </c>
      <c r="D1731" t="s">
        <v>420</v>
      </c>
      <c r="I1731" t="s">
        <v>474</v>
      </c>
      <c r="O1731"/>
      <c r="AI1731">
        <v>0</v>
      </c>
      <c r="AO1731" t="s">
        <v>1539</v>
      </c>
      <c r="AP1731">
        <v>0</v>
      </c>
    </row>
    <row r="1732" spans="1:42" x14ac:dyDescent="0.25">
      <c r="A1732">
        <v>124926</v>
      </c>
      <c r="B1732" t="s">
        <v>1657</v>
      </c>
      <c r="C1732" t="s">
        <v>505</v>
      </c>
      <c r="D1732" t="s">
        <v>289</v>
      </c>
      <c r="E1732" t="s">
        <v>381</v>
      </c>
      <c r="F1732" s="230">
        <v>30864</v>
      </c>
      <c r="G1732" t="s">
        <v>1474</v>
      </c>
      <c r="H1732" t="s">
        <v>382</v>
      </c>
      <c r="I1732" t="s">
        <v>1450</v>
      </c>
      <c r="K1732" t="s">
        <v>1471</v>
      </c>
      <c r="L1732">
        <v>2002</v>
      </c>
      <c r="M1732" t="s">
        <v>365</v>
      </c>
      <c r="N1732" t="s">
        <v>365</v>
      </c>
      <c r="O1732"/>
      <c r="AI1732">
        <v>0</v>
      </c>
      <c r="AO1732" t="s">
        <v>1539</v>
      </c>
      <c r="AP1732">
        <v>0</v>
      </c>
    </row>
    <row r="1733" spans="1:42" x14ac:dyDescent="0.25">
      <c r="A1733">
        <v>124930</v>
      </c>
      <c r="B1733" t="s">
        <v>1658</v>
      </c>
      <c r="C1733" t="s">
        <v>66</v>
      </c>
      <c r="D1733" t="s">
        <v>235</v>
      </c>
      <c r="I1733" t="s">
        <v>1450</v>
      </c>
      <c r="O1733"/>
      <c r="AI1733">
        <v>0</v>
      </c>
      <c r="AO1733" t="s">
        <v>1539</v>
      </c>
      <c r="AP1733">
        <v>0</v>
      </c>
    </row>
    <row r="1734" spans="1:42" x14ac:dyDescent="0.25">
      <c r="A1734">
        <v>124931</v>
      </c>
      <c r="B1734" t="s">
        <v>1659</v>
      </c>
      <c r="C1734" t="s">
        <v>140</v>
      </c>
      <c r="D1734" t="s">
        <v>221</v>
      </c>
      <c r="I1734" t="s">
        <v>474</v>
      </c>
      <c r="O1734"/>
      <c r="AI1734">
        <v>0</v>
      </c>
      <c r="AO1734" t="s">
        <v>1539</v>
      </c>
      <c r="AP1734">
        <v>0</v>
      </c>
    </row>
    <row r="1735" spans="1:42" x14ac:dyDescent="0.25">
      <c r="A1735">
        <v>124933</v>
      </c>
      <c r="B1735" t="s">
        <v>1660</v>
      </c>
      <c r="C1735" t="s">
        <v>182</v>
      </c>
      <c r="D1735" t="s">
        <v>1661</v>
      </c>
      <c r="I1735" t="s">
        <v>474</v>
      </c>
      <c r="O1735"/>
      <c r="AI1735">
        <v>0</v>
      </c>
      <c r="AO1735" t="s">
        <v>1539</v>
      </c>
      <c r="AP1735">
        <v>0</v>
      </c>
    </row>
    <row r="1736" spans="1:42" x14ac:dyDescent="0.25">
      <c r="A1736">
        <v>124941</v>
      </c>
      <c r="B1736" t="s">
        <v>1662</v>
      </c>
      <c r="C1736" t="s">
        <v>66</v>
      </c>
      <c r="D1736" t="s">
        <v>251</v>
      </c>
      <c r="E1736" t="s">
        <v>381</v>
      </c>
      <c r="F1736" s="230">
        <v>35065</v>
      </c>
      <c r="G1736" t="s">
        <v>1766</v>
      </c>
      <c r="H1736" t="s">
        <v>382</v>
      </c>
      <c r="I1736" t="s">
        <v>1450</v>
      </c>
      <c r="K1736" t="s">
        <v>383</v>
      </c>
      <c r="L1736">
        <v>2013</v>
      </c>
      <c r="M1736" t="s">
        <v>378</v>
      </c>
      <c r="N1736" t="s">
        <v>378</v>
      </c>
      <c r="O1736"/>
      <c r="AI1736">
        <v>0</v>
      </c>
      <c r="AO1736" t="s">
        <v>1539</v>
      </c>
      <c r="AP1736">
        <v>0</v>
      </c>
    </row>
    <row r="1737" spans="1:42" x14ac:dyDescent="0.25">
      <c r="A1737">
        <v>124946</v>
      </c>
      <c r="B1737" t="s">
        <v>1663</v>
      </c>
      <c r="C1737" t="s">
        <v>1664</v>
      </c>
      <c r="D1737" t="s">
        <v>433</v>
      </c>
      <c r="I1737" t="s">
        <v>1450</v>
      </c>
      <c r="O1737"/>
      <c r="AI1737">
        <v>0</v>
      </c>
      <c r="AO1737" t="s">
        <v>1539</v>
      </c>
      <c r="AP1737">
        <v>0</v>
      </c>
    </row>
    <row r="1738" spans="1:42" x14ac:dyDescent="0.25">
      <c r="A1738">
        <v>124947</v>
      </c>
      <c r="B1738" t="s">
        <v>1132</v>
      </c>
      <c r="C1738" t="s">
        <v>63</v>
      </c>
      <c r="D1738" t="s">
        <v>243</v>
      </c>
      <c r="E1738" t="s">
        <v>380</v>
      </c>
      <c r="F1738" s="230">
        <v>33604</v>
      </c>
      <c r="G1738" t="s">
        <v>1473</v>
      </c>
      <c r="H1738" t="s">
        <v>1755</v>
      </c>
      <c r="I1738" t="s">
        <v>474</v>
      </c>
      <c r="K1738" t="s">
        <v>383</v>
      </c>
      <c r="L1738">
        <v>2009</v>
      </c>
      <c r="M1738" t="s">
        <v>365</v>
      </c>
      <c r="N1738" t="s">
        <v>666</v>
      </c>
      <c r="O1738"/>
      <c r="AI1738">
        <v>0</v>
      </c>
      <c r="AO1738" t="s">
        <v>1539</v>
      </c>
      <c r="AP1738">
        <v>0</v>
      </c>
    </row>
    <row r="1739" spans="1:42" x14ac:dyDescent="0.25">
      <c r="A1739">
        <v>124951</v>
      </c>
      <c r="B1739" t="s">
        <v>1665</v>
      </c>
      <c r="C1739" t="s">
        <v>148</v>
      </c>
      <c r="D1739" t="s">
        <v>231</v>
      </c>
      <c r="I1739" t="s">
        <v>474</v>
      </c>
      <c r="O1739"/>
      <c r="AI1739">
        <v>0</v>
      </c>
      <c r="AO1739" t="s">
        <v>1539</v>
      </c>
      <c r="AP1739">
        <v>0</v>
      </c>
    </row>
    <row r="1740" spans="1:42" x14ac:dyDescent="0.25">
      <c r="A1740">
        <v>124953</v>
      </c>
      <c r="B1740" t="s">
        <v>1666</v>
      </c>
      <c r="C1740" t="s">
        <v>127</v>
      </c>
      <c r="D1740" t="s">
        <v>230</v>
      </c>
      <c r="I1740" t="s">
        <v>474</v>
      </c>
      <c r="O1740"/>
      <c r="AI1740">
        <v>0</v>
      </c>
      <c r="AO1740" t="s">
        <v>1539</v>
      </c>
      <c r="AP1740">
        <v>0</v>
      </c>
    </row>
    <row r="1741" spans="1:42" x14ac:dyDescent="0.25">
      <c r="A1741">
        <v>124958</v>
      </c>
      <c r="B1741" t="s">
        <v>1667</v>
      </c>
      <c r="C1741" t="s">
        <v>1668</v>
      </c>
      <c r="D1741" t="s">
        <v>221</v>
      </c>
      <c r="E1741" t="s">
        <v>1234</v>
      </c>
      <c r="F1741" s="230">
        <v>33248</v>
      </c>
      <c r="G1741" t="s">
        <v>1767</v>
      </c>
      <c r="H1741" t="s">
        <v>382</v>
      </c>
      <c r="I1741" t="s">
        <v>1450</v>
      </c>
      <c r="K1741" t="s">
        <v>1471</v>
      </c>
      <c r="L1741">
        <v>2008</v>
      </c>
      <c r="M1741" t="s">
        <v>378</v>
      </c>
      <c r="N1741" t="s">
        <v>378</v>
      </c>
      <c r="O1741"/>
      <c r="AI1741">
        <v>0</v>
      </c>
      <c r="AP1741">
        <v>0</v>
      </c>
    </row>
    <row r="1742" spans="1:42" x14ac:dyDescent="0.25">
      <c r="A1742">
        <v>124960</v>
      </c>
      <c r="B1742" t="s">
        <v>1368</v>
      </c>
      <c r="C1742" t="s">
        <v>66</v>
      </c>
      <c r="D1742" t="s">
        <v>252</v>
      </c>
      <c r="I1742" t="s">
        <v>1450</v>
      </c>
      <c r="O1742"/>
      <c r="AI1742">
        <v>0</v>
      </c>
      <c r="AO1742" t="s">
        <v>1539</v>
      </c>
      <c r="AP1742">
        <v>0</v>
      </c>
    </row>
    <row r="1743" spans="1:42" x14ac:dyDescent="0.25">
      <c r="A1743">
        <v>124961</v>
      </c>
      <c r="B1743" t="s">
        <v>1669</v>
      </c>
      <c r="C1743" t="s">
        <v>66</v>
      </c>
      <c r="D1743" t="s">
        <v>243</v>
      </c>
      <c r="I1743" t="s">
        <v>474</v>
      </c>
      <c r="O1743"/>
      <c r="AI1743">
        <v>0</v>
      </c>
      <c r="AO1743" t="s">
        <v>1539</v>
      </c>
      <c r="AP1743">
        <v>0</v>
      </c>
    </row>
    <row r="1744" spans="1:42" x14ac:dyDescent="0.25">
      <c r="A1744">
        <v>124963</v>
      </c>
      <c r="B1744" t="s">
        <v>1670</v>
      </c>
      <c r="C1744" t="s">
        <v>457</v>
      </c>
      <c r="D1744" t="s">
        <v>842</v>
      </c>
      <c r="I1744" t="s">
        <v>1450</v>
      </c>
      <c r="O1744"/>
      <c r="AI1744">
        <v>0</v>
      </c>
      <c r="AO1744" t="s">
        <v>1539</v>
      </c>
      <c r="AP1744">
        <v>0</v>
      </c>
    </row>
    <row r="1745" spans="1:42" x14ac:dyDescent="0.25">
      <c r="A1745">
        <v>124965</v>
      </c>
      <c r="B1745" t="s">
        <v>1671</v>
      </c>
      <c r="C1745" t="s">
        <v>66</v>
      </c>
      <c r="D1745" t="s">
        <v>605</v>
      </c>
      <c r="E1745" t="s">
        <v>380</v>
      </c>
      <c r="F1745" s="230">
        <v>35309</v>
      </c>
      <c r="G1745" t="s">
        <v>1477</v>
      </c>
      <c r="H1745" t="s">
        <v>382</v>
      </c>
      <c r="I1745" t="s">
        <v>1450</v>
      </c>
      <c r="K1745" t="s">
        <v>383</v>
      </c>
      <c r="L1745">
        <v>2015</v>
      </c>
      <c r="M1745" t="s">
        <v>368</v>
      </c>
      <c r="N1745" t="s">
        <v>368</v>
      </c>
      <c r="O1745"/>
      <c r="AI1745">
        <v>0</v>
      </c>
      <c r="AO1745" t="s">
        <v>1539</v>
      </c>
      <c r="AP1745">
        <v>0</v>
      </c>
    </row>
    <row r="1746" spans="1:42" x14ac:dyDescent="0.25">
      <c r="A1746">
        <v>124966</v>
      </c>
      <c r="B1746" t="s">
        <v>1672</v>
      </c>
      <c r="C1746" t="s">
        <v>455</v>
      </c>
      <c r="D1746" t="s">
        <v>235</v>
      </c>
      <c r="E1746" t="s">
        <v>1234</v>
      </c>
      <c r="F1746" s="230">
        <v>35431</v>
      </c>
      <c r="G1746" t="s">
        <v>1768</v>
      </c>
      <c r="H1746" t="s">
        <v>382</v>
      </c>
      <c r="I1746" t="s">
        <v>474</v>
      </c>
      <c r="K1746" t="s">
        <v>1471</v>
      </c>
      <c r="L1746">
        <v>2014</v>
      </c>
      <c r="M1746" t="s">
        <v>363</v>
      </c>
      <c r="N1746" t="s">
        <v>372</v>
      </c>
      <c r="O1746"/>
      <c r="AI1746">
        <v>0</v>
      </c>
      <c r="AO1746" t="s">
        <v>1539</v>
      </c>
      <c r="AP1746">
        <v>0</v>
      </c>
    </row>
    <row r="1747" spans="1:42" x14ac:dyDescent="0.25">
      <c r="A1747">
        <v>124969</v>
      </c>
      <c r="B1747" t="s">
        <v>1673</v>
      </c>
      <c r="C1747" t="s">
        <v>66</v>
      </c>
      <c r="D1747" t="s">
        <v>224</v>
      </c>
      <c r="E1747" t="s">
        <v>1234</v>
      </c>
      <c r="F1747" s="258">
        <v>0</v>
      </c>
      <c r="G1747" t="s">
        <v>1485</v>
      </c>
      <c r="H1747" t="s">
        <v>382</v>
      </c>
      <c r="I1747" t="s">
        <v>474</v>
      </c>
      <c r="K1747" t="s">
        <v>364</v>
      </c>
      <c r="L1747">
        <v>2022</v>
      </c>
      <c r="M1747" t="s">
        <v>365</v>
      </c>
      <c r="N1747" t="s">
        <v>365</v>
      </c>
      <c r="O1747"/>
      <c r="AI1747">
        <v>0</v>
      </c>
      <c r="AO1747" t="s">
        <v>1539</v>
      </c>
      <c r="AP1747">
        <v>0</v>
      </c>
    </row>
    <row r="1748" spans="1:42" x14ac:dyDescent="0.25">
      <c r="A1748">
        <v>124971</v>
      </c>
      <c r="B1748" t="s">
        <v>1674</v>
      </c>
      <c r="C1748" t="s">
        <v>90</v>
      </c>
      <c r="D1748" t="s">
        <v>321</v>
      </c>
      <c r="I1748" t="s">
        <v>474</v>
      </c>
      <c r="O1748"/>
      <c r="AI1748">
        <v>0</v>
      </c>
      <c r="AO1748" t="s">
        <v>1539</v>
      </c>
      <c r="AP1748">
        <v>0</v>
      </c>
    </row>
    <row r="1749" spans="1:42" x14ac:dyDescent="0.25">
      <c r="A1749">
        <v>124972</v>
      </c>
      <c r="B1749" t="s">
        <v>1675</v>
      </c>
      <c r="C1749" t="s">
        <v>127</v>
      </c>
      <c r="D1749" t="s">
        <v>280</v>
      </c>
      <c r="I1749" t="s">
        <v>1450</v>
      </c>
      <c r="O1749"/>
      <c r="AI1749">
        <v>0</v>
      </c>
      <c r="AO1749" t="s">
        <v>1539</v>
      </c>
      <c r="AP1749">
        <v>0</v>
      </c>
    </row>
    <row r="1750" spans="1:42" x14ac:dyDescent="0.25">
      <c r="A1750">
        <v>124976</v>
      </c>
      <c r="B1750" t="s">
        <v>1676</v>
      </c>
      <c r="C1750" t="s">
        <v>1677</v>
      </c>
      <c r="D1750" t="s">
        <v>306</v>
      </c>
      <c r="I1750" t="s">
        <v>474</v>
      </c>
      <c r="O1750"/>
      <c r="AI1750">
        <v>0</v>
      </c>
      <c r="AO1750" t="s">
        <v>1539</v>
      </c>
      <c r="AP1750">
        <v>0</v>
      </c>
    </row>
    <row r="1751" spans="1:42" x14ac:dyDescent="0.25">
      <c r="A1751">
        <v>124978</v>
      </c>
      <c r="B1751" t="s">
        <v>1678</v>
      </c>
      <c r="C1751" t="s">
        <v>704</v>
      </c>
      <c r="D1751" t="s">
        <v>307</v>
      </c>
      <c r="I1751" t="s">
        <v>474</v>
      </c>
      <c r="O1751">
        <v>394</v>
      </c>
      <c r="P1751" s="230">
        <v>45718</v>
      </c>
      <c r="Q1751">
        <v>50000</v>
      </c>
      <c r="AI1751">
        <v>0</v>
      </c>
      <c r="AP1751">
        <v>0</v>
      </c>
    </row>
    <row r="1752" spans="1:42" x14ac:dyDescent="0.25">
      <c r="A1752">
        <v>124980</v>
      </c>
      <c r="B1752" t="s">
        <v>1381</v>
      </c>
      <c r="C1752" t="s">
        <v>153</v>
      </c>
      <c r="D1752" t="s">
        <v>264</v>
      </c>
      <c r="E1752" t="s">
        <v>381</v>
      </c>
      <c r="F1752" s="230">
        <v>31845</v>
      </c>
      <c r="G1752" t="s">
        <v>1769</v>
      </c>
      <c r="H1752" t="s">
        <v>382</v>
      </c>
      <c r="I1752" t="s">
        <v>474</v>
      </c>
      <c r="K1752" t="s">
        <v>364</v>
      </c>
      <c r="L1752">
        <v>2007</v>
      </c>
      <c r="M1752" t="s">
        <v>368</v>
      </c>
      <c r="N1752" t="s">
        <v>368</v>
      </c>
      <c r="O1752"/>
      <c r="AI1752">
        <v>0</v>
      </c>
      <c r="AP1752">
        <v>0</v>
      </c>
    </row>
    <row r="1753" spans="1:42" x14ac:dyDescent="0.25">
      <c r="A1753">
        <v>124983</v>
      </c>
      <c r="B1753" t="s">
        <v>1679</v>
      </c>
      <c r="C1753" t="s">
        <v>152</v>
      </c>
      <c r="D1753" t="s">
        <v>471</v>
      </c>
      <c r="E1753" t="s">
        <v>381</v>
      </c>
      <c r="F1753" s="230">
        <v>33427</v>
      </c>
      <c r="G1753" t="s">
        <v>1770</v>
      </c>
      <c r="H1753" t="s">
        <v>382</v>
      </c>
      <c r="I1753" t="s">
        <v>1450</v>
      </c>
      <c r="K1753" t="s">
        <v>383</v>
      </c>
      <c r="L1753">
        <v>2010</v>
      </c>
      <c r="M1753" t="s">
        <v>368</v>
      </c>
      <c r="N1753" t="s">
        <v>368</v>
      </c>
      <c r="O1753"/>
      <c r="AI1753">
        <v>0</v>
      </c>
      <c r="AP1753">
        <v>0</v>
      </c>
    </row>
    <row r="1754" spans="1:42" x14ac:dyDescent="0.25">
      <c r="A1754">
        <v>124984</v>
      </c>
      <c r="B1754" t="s">
        <v>1680</v>
      </c>
      <c r="C1754" t="s">
        <v>1628</v>
      </c>
      <c r="D1754" t="s">
        <v>587</v>
      </c>
      <c r="I1754" t="s">
        <v>474</v>
      </c>
      <c r="O1754"/>
      <c r="AI1754">
        <v>0</v>
      </c>
      <c r="AO1754" t="s">
        <v>1539</v>
      </c>
      <c r="AP1754">
        <v>0</v>
      </c>
    </row>
    <row r="1755" spans="1:42" x14ac:dyDescent="0.25">
      <c r="A1755">
        <v>124988</v>
      </c>
      <c r="B1755" t="s">
        <v>1681</v>
      </c>
      <c r="C1755" t="s">
        <v>1682</v>
      </c>
      <c r="D1755" t="s">
        <v>500</v>
      </c>
      <c r="I1755" t="s">
        <v>1450</v>
      </c>
      <c r="O1755"/>
      <c r="AI1755">
        <v>0</v>
      </c>
      <c r="AO1755" t="s">
        <v>1539</v>
      </c>
      <c r="AP1755">
        <v>0</v>
      </c>
    </row>
    <row r="1756" spans="1:42" x14ac:dyDescent="0.25">
      <c r="A1756">
        <v>124990</v>
      </c>
      <c r="B1756" t="s">
        <v>1683</v>
      </c>
      <c r="C1756" t="s">
        <v>498</v>
      </c>
      <c r="D1756" t="s">
        <v>268</v>
      </c>
      <c r="I1756" t="s">
        <v>1450</v>
      </c>
      <c r="O1756"/>
      <c r="AI1756">
        <v>0</v>
      </c>
      <c r="AO1756" t="s">
        <v>1539</v>
      </c>
      <c r="AP1756">
        <v>0</v>
      </c>
    </row>
    <row r="1757" spans="1:42" x14ac:dyDescent="0.25">
      <c r="A1757">
        <v>124991</v>
      </c>
      <c r="B1757" t="s">
        <v>1684</v>
      </c>
      <c r="C1757" t="s">
        <v>1685</v>
      </c>
      <c r="D1757" t="s">
        <v>546</v>
      </c>
      <c r="I1757" t="s">
        <v>474</v>
      </c>
      <c r="O1757"/>
      <c r="AI1757">
        <v>0</v>
      </c>
      <c r="AO1757" t="s">
        <v>1539</v>
      </c>
      <c r="AP1757">
        <v>0</v>
      </c>
    </row>
    <row r="1758" spans="1:42" x14ac:dyDescent="0.25">
      <c r="A1758">
        <v>124995</v>
      </c>
      <c r="B1758" t="s">
        <v>1686</v>
      </c>
      <c r="C1758" t="s">
        <v>837</v>
      </c>
      <c r="D1758" t="s">
        <v>301</v>
      </c>
      <c r="I1758" t="s">
        <v>474</v>
      </c>
      <c r="O1758"/>
      <c r="AI1758">
        <v>0</v>
      </c>
      <c r="AO1758" t="s">
        <v>1539</v>
      </c>
      <c r="AP1758">
        <v>0</v>
      </c>
    </row>
    <row r="1759" spans="1:42" x14ac:dyDescent="0.25">
      <c r="A1759">
        <v>124997</v>
      </c>
      <c r="B1759" t="s">
        <v>1687</v>
      </c>
      <c r="C1759" t="s">
        <v>496</v>
      </c>
      <c r="D1759" t="s">
        <v>830</v>
      </c>
      <c r="I1759" t="s">
        <v>474</v>
      </c>
      <c r="O1759"/>
      <c r="AI1759">
        <v>0</v>
      </c>
      <c r="AO1759" t="s">
        <v>1539</v>
      </c>
      <c r="AP1759">
        <v>0</v>
      </c>
    </row>
    <row r="1760" spans="1:42" x14ac:dyDescent="0.25">
      <c r="A1760">
        <v>124999</v>
      </c>
      <c r="B1760" t="s">
        <v>1688</v>
      </c>
      <c r="C1760" t="s">
        <v>69</v>
      </c>
      <c r="D1760" t="s">
        <v>192</v>
      </c>
      <c r="I1760" t="s">
        <v>474</v>
      </c>
      <c r="O1760"/>
      <c r="AI1760">
        <v>0</v>
      </c>
      <c r="AO1760" t="s">
        <v>1539</v>
      </c>
      <c r="AP1760">
        <v>0</v>
      </c>
    </row>
    <row r="1761" spans="1:42" x14ac:dyDescent="0.25">
      <c r="A1761">
        <v>125002</v>
      </c>
      <c r="B1761" t="s">
        <v>1689</v>
      </c>
      <c r="C1761" t="s">
        <v>547</v>
      </c>
      <c r="D1761" t="s">
        <v>277</v>
      </c>
      <c r="I1761" t="s">
        <v>1450</v>
      </c>
      <c r="O1761"/>
      <c r="AI1761">
        <v>0</v>
      </c>
      <c r="AO1761" t="s">
        <v>1539</v>
      </c>
      <c r="AP1761">
        <v>0</v>
      </c>
    </row>
    <row r="1762" spans="1:42" x14ac:dyDescent="0.25">
      <c r="A1762">
        <v>125005</v>
      </c>
      <c r="B1762" t="s">
        <v>1690</v>
      </c>
      <c r="C1762" t="s">
        <v>1691</v>
      </c>
      <c r="D1762" t="s">
        <v>338</v>
      </c>
      <c r="I1762" t="s">
        <v>474</v>
      </c>
      <c r="O1762"/>
      <c r="AI1762">
        <v>0</v>
      </c>
      <c r="AO1762" t="s">
        <v>1539</v>
      </c>
      <c r="AP1762">
        <v>0</v>
      </c>
    </row>
    <row r="1763" spans="1:42" x14ac:dyDescent="0.25">
      <c r="A1763">
        <v>125007</v>
      </c>
      <c r="B1763" t="s">
        <v>1692</v>
      </c>
      <c r="C1763" t="s">
        <v>152</v>
      </c>
      <c r="D1763" t="s">
        <v>572</v>
      </c>
      <c r="E1763" t="s">
        <v>381</v>
      </c>
      <c r="F1763" s="258">
        <v>0</v>
      </c>
      <c r="G1763" t="s">
        <v>363</v>
      </c>
      <c r="H1763" t="s">
        <v>382</v>
      </c>
      <c r="I1763" t="s">
        <v>474</v>
      </c>
      <c r="K1763" t="s">
        <v>364</v>
      </c>
      <c r="L1763">
        <v>20114</v>
      </c>
      <c r="M1763" t="s">
        <v>363</v>
      </c>
      <c r="N1763" t="s">
        <v>363</v>
      </c>
      <c r="O1763"/>
      <c r="AI1763">
        <v>0</v>
      </c>
      <c r="AP1763">
        <v>0</v>
      </c>
    </row>
    <row r="1764" spans="1:42" x14ac:dyDescent="0.25">
      <c r="A1764">
        <v>125009</v>
      </c>
      <c r="B1764" t="s">
        <v>1693</v>
      </c>
      <c r="C1764" t="s">
        <v>186</v>
      </c>
      <c r="D1764" t="s">
        <v>223</v>
      </c>
      <c r="I1764" t="s">
        <v>474</v>
      </c>
      <c r="O1764"/>
      <c r="AI1764">
        <v>0</v>
      </c>
      <c r="AO1764" t="s">
        <v>1539</v>
      </c>
      <c r="AP1764">
        <v>0</v>
      </c>
    </row>
    <row r="1765" spans="1:42" x14ac:dyDescent="0.25">
      <c r="A1765">
        <v>125010</v>
      </c>
      <c r="B1765" t="s">
        <v>1694</v>
      </c>
      <c r="C1765" t="s">
        <v>1695</v>
      </c>
      <c r="D1765" t="s">
        <v>236</v>
      </c>
      <c r="I1765" t="s">
        <v>1450</v>
      </c>
      <c r="O1765"/>
      <c r="AI1765">
        <v>0</v>
      </c>
      <c r="AO1765" t="s">
        <v>1539</v>
      </c>
      <c r="AP1765">
        <v>0</v>
      </c>
    </row>
    <row r="1766" spans="1:42" x14ac:dyDescent="0.25">
      <c r="A1766">
        <v>125013</v>
      </c>
      <c r="B1766" t="s">
        <v>1696</v>
      </c>
      <c r="C1766" t="s">
        <v>561</v>
      </c>
      <c r="D1766" t="s">
        <v>822</v>
      </c>
      <c r="I1766" t="s">
        <v>1450</v>
      </c>
      <c r="O1766"/>
      <c r="AI1766">
        <v>0</v>
      </c>
      <c r="AO1766" t="s">
        <v>1539</v>
      </c>
      <c r="AP1766">
        <v>0</v>
      </c>
    </row>
    <row r="1767" spans="1:42" x14ac:dyDescent="0.25">
      <c r="A1767">
        <v>125020</v>
      </c>
      <c r="B1767" t="s">
        <v>1697</v>
      </c>
      <c r="C1767" t="s">
        <v>60</v>
      </c>
      <c r="D1767" t="s">
        <v>1698</v>
      </c>
      <c r="I1767" t="s">
        <v>1450</v>
      </c>
      <c r="O1767"/>
      <c r="AI1767">
        <v>0</v>
      </c>
      <c r="AO1767" t="s">
        <v>1539</v>
      </c>
      <c r="AP1767">
        <v>0</v>
      </c>
    </row>
    <row r="1768" spans="1:42" x14ac:dyDescent="0.25">
      <c r="A1768">
        <v>125021</v>
      </c>
      <c r="B1768" t="s">
        <v>1699</v>
      </c>
      <c r="C1768" t="s">
        <v>64</v>
      </c>
      <c r="D1768" t="s">
        <v>770</v>
      </c>
      <c r="E1768" t="s">
        <v>381</v>
      </c>
      <c r="F1768" s="258">
        <v>0</v>
      </c>
      <c r="G1768" t="s">
        <v>363</v>
      </c>
      <c r="H1768" t="s">
        <v>1753</v>
      </c>
      <c r="I1768" t="s">
        <v>474</v>
      </c>
      <c r="K1768" t="s">
        <v>1471</v>
      </c>
      <c r="L1768">
        <v>2012</v>
      </c>
      <c r="M1768" t="s">
        <v>363</v>
      </c>
      <c r="N1768" t="s">
        <v>666</v>
      </c>
      <c r="O1768"/>
      <c r="AI1768">
        <v>0</v>
      </c>
      <c r="AP1768">
        <v>0</v>
      </c>
    </row>
    <row r="1769" spans="1:42" x14ac:dyDescent="0.25">
      <c r="A1769">
        <v>125022</v>
      </c>
      <c r="B1769" t="s">
        <v>1700</v>
      </c>
      <c r="C1769" t="s">
        <v>163</v>
      </c>
      <c r="D1769" t="s">
        <v>782</v>
      </c>
      <c r="E1769" t="s">
        <v>381</v>
      </c>
      <c r="F1769" s="230">
        <v>38353</v>
      </c>
      <c r="G1769" t="s">
        <v>363</v>
      </c>
      <c r="H1769" t="s">
        <v>1763</v>
      </c>
      <c r="I1769" t="s">
        <v>1450</v>
      </c>
      <c r="K1769" t="s">
        <v>383</v>
      </c>
      <c r="L1769">
        <v>2022</v>
      </c>
      <c r="M1769" t="s">
        <v>363</v>
      </c>
      <c r="N1769" t="s">
        <v>666</v>
      </c>
      <c r="O1769"/>
      <c r="AI1769">
        <v>0</v>
      </c>
      <c r="AO1769" t="s">
        <v>1539</v>
      </c>
      <c r="AP1769">
        <v>0</v>
      </c>
    </row>
    <row r="1770" spans="1:42" x14ac:dyDescent="0.25">
      <c r="A1770">
        <v>125029</v>
      </c>
      <c r="B1770" t="s">
        <v>1701</v>
      </c>
      <c r="C1770" t="s">
        <v>63</v>
      </c>
      <c r="D1770" t="s">
        <v>268</v>
      </c>
      <c r="I1770" t="s">
        <v>1450</v>
      </c>
      <c r="O1770"/>
      <c r="AI1770">
        <v>0</v>
      </c>
      <c r="AO1770" t="s">
        <v>1539</v>
      </c>
      <c r="AP1770">
        <v>0</v>
      </c>
    </row>
    <row r="1771" spans="1:42" x14ac:dyDescent="0.25">
      <c r="A1771">
        <v>125030</v>
      </c>
      <c r="B1771" t="s">
        <v>1702</v>
      </c>
      <c r="C1771" t="s">
        <v>78</v>
      </c>
      <c r="D1771" t="s">
        <v>219</v>
      </c>
      <c r="I1771" t="s">
        <v>474</v>
      </c>
      <c r="O1771"/>
      <c r="AI1771">
        <v>0</v>
      </c>
      <c r="AO1771" t="s">
        <v>1539</v>
      </c>
      <c r="AP1771">
        <v>0</v>
      </c>
    </row>
    <row r="1772" spans="1:42" x14ac:dyDescent="0.25">
      <c r="A1772">
        <v>125031</v>
      </c>
      <c r="B1772" t="s">
        <v>1703</v>
      </c>
      <c r="C1772" t="s">
        <v>90</v>
      </c>
      <c r="D1772" t="s">
        <v>306</v>
      </c>
      <c r="I1772" t="s">
        <v>1450</v>
      </c>
      <c r="O1772"/>
      <c r="AI1772">
        <v>0</v>
      </c>
      <c r="AO1772" t="s">
        <v>1539</v>
      </c>
      <c r="AP1772">
        <v>0</v>
      </c>
    </row>
    <row r="1773" spans="1:42" x14ac:dyDescent="0.25">
      <c r="A1773">
        <v>125032</v>
      </c>
      <c r="B1773" t="s">
        <v>776</v>
      </c>
      <c r="C1773" t="s">
        <v>412</v>
      </c>
      <c r="D1773" t="s">
        <v>421</v>
      </c>
      <c r="I1773" t="s">
        <v>474</v>
      </c>
      <c r="O1773"/>
      <c r="AI1773">
        <v>0</v>
      </c>
      <c r="AO1773" t="s">
        <v>1539</v>
      </c>
      <c r="AP1773">
        <v>0</v>
      </c>
    </row>
    <row r="1774" spans="1:42" x14ac:dyDescent="0.25">
      <c r="A1774">
        <v>125036</v>
      </c>
      <c r="B1774" t="s">
        <v>1704</v>
      </c>
      <c r="C1774" t="s">
        <v>180</v>
      </c>
      <c r="D1774" t="s">
        <v>1705</v>
      </c>
      <c r="I1774" t="s">
        <v>1450</v>
      </c>
      <c r="O1774"/>
      <c r="AI1774">
        <v>0</v>
      </c>
      <c r="AO1774" t="s">
        <v>1539</v>
      </c>
      <c r="AP1774">
        <v>0</v>
      </c>
    </row>
    <row r="1775" spans="1:42" x14ac:dyDescent="0.25">
      <c r="A1775">
        <v>125037</v>
      </c>
      <c r="B1775" t="s">
        <v>1706</v>
      </c>
      <c r="C1775" t="s">
        <v>766</v>
      </c>
      <c r="D1775" t="s">
        <v>885</v>
      </c>
      <c r="I1775" t="s">
        <v>474</v>
      </c>
      <c r="O1775"/>
      <c r="AI1775">
        <v>0</v>
      </c>
      <c r="AO1775" t="s">
        <v>1539</v>
      </c>
      <c r="AP1775">
        <v>0</v>
      </c>
    </row>
    <row r="1776" spans="1:42" x14ac:dyDescent="0.25">
      <c r="A1776">
        <v>125041</v>
      </c>
      <c r="B1776" t="s">
        <v>1707</v>
      </c>
      <c r="C1776" t="s">
        <v>66</v>
      </c>
      <c r="D1776" t="s">
        <v>258</v>
      </c>
      <c r="E1776" t="s">
        <v>380</v>
      </c>
      <c r="F1776" s="230">
        <v>36892</v>
      </c>
      <c r="G1776" t="s">
        <v>1504</v>
      </c>
      <c r="H1776" t="s">
        <v>382</v>
      </c>
      <c r="I1776" t="s">
        <v>1450</v>
      </c>
      <c r="K1776" t="s">
        <v>1471</v>
      </c>
      <c r="L1776">
        <v>2020</v>
      </c>
      <c r="M1776" t="s">
        <v>363</v>
      </c>
      <c r="N1776" t="s">
        <v>365</v>
      </c>
      <c r="O1776"/>
      <c r="AI1776">
        <v>0</v>
      </c>
      <c r="AO1776" t="s">
        <v>1539</v>
      </c>
      <c r="AP1776">
        <v>0</v>
      </c>
    </row>
    <row r="1777" spans="1:42" x14ac:dyDescent="0.25">
      <c r="A1777">
        <v>125044</v>
      </c>
      <c r="B1777" t="s">
        <v>1708</v>
      </c>
      <c r="C1777" t="s">
        <v>66</v>
      </c>
      <c r="D1777" t="s">
        <v>1709</v>
      </c>
      <c r="E1777" t="s">
        <v>1234</v>
      </c>
      <c r="F1777" s="258">
        <v>0</v>
      </c>
      <c r="G1777" t="s">
        <v>366</v>
      </c>
      <c r="H1777" t="s">
        <v>382</v>
      </c>
      <c r="I1777" t="s">
        <v>474</v>
      </c>
      <c r="K1777" t="s">
        <v>1471</v>
      </c>
      <c r="L1777">
        <v>2020</v>
      </c>
      <c r="M1777" t="s">
        <v>363</v>
      </c>
      <c r="N1777" t="s">
        <v>366</v>
      </c>
      <c r="O1777"/>
      <c r="AI1777">
        <v>0</v>
      </c>
      <c r="AP1777">
        <v>0</v>
      </c>
    </row>
    <row r="1778" spans="1:42" x14ac:dyDescent="0.25">
      <c r="A1778">
        <v>125045</v>
      </c>
      <c r="B1778" t="s">
        <v>1710</v>
      </c>
      <c r="C1778" t="s">
        <v>73</v>
      </c>
      <c r="D1778" t="s">
        <v>314</v>
      </c>
      <c r="E1778" t="s">
        <v>381</v>
      </c>
      <c r="F1778" s="230">
        <v>33671</v>
      </c>
      <c r="G1778" t="s">
        <v>363</v>
      </c>
      <c r="H1778" t="s">
        <v>1753</v>
      </c>
      <c r="I1778" t="s">
        <v>1450</v>
      </c>
      <c r="K1778" t="s">
        <v>364</v>
      </c>
      <c r="L1778">
        <v>2010</v>
      </c>
      <c r="M1778" t="s">
        <v>363</v>
      </c>
      <c r="N1778" t="s">
        <v>666</v>
      </c>
      <c r="O1778"/>
      <c r="AI1778">
        <v>0</v>
      </c>
      <c r="AO1778" t="s">
        <v>1539</v>
      </c>
      <c r="AP1778">
        <v>0</v>
      </c>
    </row>
    <row r="1779" spans="1:42" x14ac:dyDescent="0.25">
      <c r="A1779">
        <v>125047</v>
      </c>
      <c r="B1779" t="s">
        <v>1711</v>
      </c>
      <c r="C1779" t="s">
        <v>128</v>
      </c>
      <c r="D1779" t="s">
        <v>928</v>
      </c>
      <c r="E1779" t="s">
        <v>1234</v>
      </c>
      <c r="F1779" s="230">
        <v>31413</v>
      </c>
      <c r="G1779" t="s">
        <v>363</v>
      </c>
      <c r="H1779" t="s">
        <v>382</v>
      </c>
      <c r="I1779" t="s">
        <v>1450</v>
      </c>
      <c r="K1779" t="s">
        <v>1471</v>
      </c>
      <c r="L1779">
        <v>2003</v>
      </c>
      <c r="M1779" t="s">
        <v>363</v>
      </c>
      <c r="N1779" t="s">
        <v>363</v>
      </c>
      <c r="O1779"/>
      <c r="AI1779">
        <v>0</v>
      </c>
      <c r="AP1779">
        <v>0</v>
      </c>
    </row>
    <row r="1780" spans="1:42" x14ac:dyDescent="0.25">
      <c r="A1780">
        <v>125048</v>
      </c>
      <c r="B1780" t="s">
        <v>1712</v>
      </c>
      <c r="C1780" t="s">
        <v>94</v>
      </c>
      <c r="D1780" t="s">
        <v>250</v>
      </c>
      <c r="E1780" t="s">
        <v>381</v>
      </c>
      <c r="F1780" s="230">
        <v>33239</v>
      </c>
      <c r="G1780" t="s">
        <v>363</v>
      </c>
      <c r="H1780" t="s">
        <v>382</v>
      </c>
      <c r="I1780" t="s">
        <v>474</v>
      </c>
      <c r="K1780" t="s">
        <v>383</v>
      </c>
      <c r="L1780">
        <v>2009</v>
      </c>
      <c r="M1780" t="s">
        <v>363</v>
      </c>
      <c r="N1780" t="s">
        <v>363</v>
      </c>
      <c r="O1780"/>
      <c r="AI1780">
        <v>0</v>
      </c>
      <c r="AP1780">
        <v>0</v>
      </c>
    </row>
    <row r="1781" spans="1:42" x14ac:dyDescent="0.25">
      <c r="A1781">
        <v>125049</v>
      </c>
      <c r="B1781" t="s">
        <v>1713</v>
      </c>
      <c r="C1781" t="s">
        <v>89</v>
      </c>
      <c r="D1781" t="s">
        <v>484</v>
      </c>
      <c r="I1781" t="s">
        <v>1450</v>
      </c>
      <c r="O1781"/>
      <c r="AI1781">
        <v>0</v>
      </c>
      <c r="AO1781" t="s">
        <v>1539</v>
      </c>
      <c r="AP1781">
        <v>0</v>
      </c>
    </row>
    <row r="1782" spans="1:42" x14ac:dyDescent="0.25">
      <c r="A1782">
        <v>125052</v>
      </c>
      <c r="B1782" t="s">
        <v>1714</v>
      </c>
      <c r="C1782" t="s">
        <v>76</v>
      </c>
      <c r="D1782" t="s">
        <v>238</v>
      </c>
      <c r="I1782" t="s">
        <v>474</v>
      </c>
      <c r="O1782"/>
      <c r="AI1782">
        <v>0</v>
      </c>
      <c r="AO1782" t="s">
        <v>1539</v>
      </c>
      <c r="AP1782">
        <v>0</v>
      </c>
    </row>
    <row r="1783" spans="1:42" x14ac:dyDescent="0.25">
      <c r="A1783">
        <v>125053</v>
      </c>
      <c r="B1783" t="s">
        <v>1715</v>
      </c>
      <c r="C1783" t="s">
        <v>146</v>
      </c>
      <c r="D1783" t="s">
        <v>346</v>
      </c>
      <c r="I1783" t="s">
        <v>1450</v>
      </c>
      <c r="O1783"/>
      <c r="AI1783">
        <v>0</v>
      </c>
      <c r="AO1783" t="s">
        <v>1539</v>
      </c>
      <c r="AP1783">
        <v>0</v>
      </c>
    </row>
    <row r="1784" spans="1:42" x14ac:dyDescent="0.25">
      <c r="A1784">
        <v>125056</v>
      </c>
      <c r="B1784" t="s">
        <v>1716</v>
      </c>
      <c r="C1784" t="s">
        <v>537</v>
      </c>
      <c r="D1784" t="s">
        <v>312</v>
      </c>
      <c r="I1784" t="s">
        <v>474</v>
      </c>
      <c r="O1784"/>
      <c r="AI1784">
        <v>0</v>
      </c>
      <c r="AO1784" t="s">
        <v>1539</v>
      </c>
      <c r="AP1784">
        <v>0</v>
      </c>
    </row>
    <row r="1785" spans="1:42" x14ac:dyDescent="0.25">
      <c r="A1785">
        <v>125057</v>
      </c>
      <c r="B1785" t="s">
        <v>1717</v>
      </c>
      <c r="C1785" t="s">
        <v>116</v>
      </c>
      <c r="D1785" t="s">
        <v>293</v>
      </c>
      <c r="I1785" t="s">
        <v>1450</v>
      </c>
      <c r="O1785"/>
      <c r="AI1785">
        <v>0</v>
      </c>
      <c r="AO1785" t="s">
        <v>1539</v>
      </c>
      <c r="AP1785">
        <v>0</v>
      </c>
    </row>
    <row r="1786" spans="1:42" x14ac:dyDescent="0.25">
      <c r="A1786">
        <v>125058</v>
      </c>
      <c r="B1786" t="s">
        <v>1718</v>
      </c>
      <c r="C1786" t="s">
        <v>73</v>
      </c>
      <c r="D1786" t="s">
        <v>240</v>
      </c>
      <c r="E1786" t="s">
        <v>380</v>
      </c>
      <c r="F1786" s="230">
        <v>25938</v>
      </c>
      <c r="G1786" t="s">
        <v>368</v>
      </c>
      <c r="H1786" t="s">
        <v>1760</v>
      </c>
      <c r="I1786" t="s">
        <v>474</v>
      </c>
      <c r="K1786" t="s">
        <v>364</v>
      </c>
      <c r="L1786">
        <v>1989</v>
      </c>
      <c r="M1786" t="s">
        <v>666</v>
      </c>
      <c r="N1786" t="s">
        <v>666</v>
      </c>
      <c r="O1786"/>
      <c r="AI1786">
        <v>0</v>
      </c>
      <c r="AO1786" t="s">
        <v>1539</v>
      </c>
      <c r="AP1786">
        <v>0</v>
      </c>
    </row>
    <row r="1787" spans="1:42" x14ac:dyDescent="0.25">
      <c r="A1787">
        <v>125062</v>
      </c>
      <c r="B1787" t="s">
        <v>1719</v>
      </c>
      <c r="C1787" t="s">
        <v>94</v>
      </c>
      <c r="D1787" t="s">
        <v>223</v>
      </c>
      <c r="E1787" t="s">
        <v>381</v>
      </c>
      <c r="F1787" s="258">
        <v>0</v>
      </c>
      <c r="G1787" t="s">
        <v>378</v>
      </c>
      <c r="H1787" t="s">
        <v>382</v>
      </c>
      <c r="I1787" t="s">
        <v>1450</v>
      </c>
      <c r="K1787" t="s">
        <v>364</v>
      </c>
      <c r="L1787">
        <v>2017</v>
      </c>
      <c r="M1787" t="s">
        <v>378</v>
      </c>
      <c r="N1787" t="s">
        <v>378</v>
      </c>
      <c r="O1787"/>
      <c r="AI1787">
        <v>0</v>
      </c>
      <c r="AP1787">
        <v>0</v>
      </c>
    </row>
    <row r="1788" spans="1:42" x14ac:dyDescent="0.25">
      <c r="A1788">
        <v>125067</v>
      </c>
      <c r="B1788" t="s">
        <v>1720</v>
      </c>
      <c r="C1788" t="s">
        <v>86</v>
      </c>
      <c r="D1788" t="s">
        <v>305</v>
      </c>
      <c r="E1788" t="s">
        <v>381</v>
      </c>
      <c r="F1788" s="230">
        <v>37702</v>
      </c>
      <c r="G1788" t="s">
        <v>363</v>
      </c>
      <c r="H1788" t="s">
        <v>382</v>
      </c>
      <c r="I1788" t="s">
        <v>474</v>
      </c>
      <c r="K1788" t="s">
        <v>364</v>
      </c>
      <c r="L1788">
        <v>2021</v>
      </c>
      <c r="M1788" t="s">
        <v>363</v>
      </c>
      <c r="N1788" t="s">
        <v>363</v>
      </c>
      <c r="O1788"/>
      <c r="AI1788">
        <v>0</v>
      </c>
      <c r="AP1788">
        <v>0</v>
      </c>
    </row>
    <row r="1789" spans="1:42" x14ac:dyDescent="0.25">
      <c r="A1789">
        <v>125068</v>
      </c>
      <c r="B1789" t="s">
        <v>1721</v>
      </c>
      <c r="C1789" t="s">
        <v>116</v>
      </c>
      <c r="D1789" t="s">
        <v>250</v>
      </c>
      <c r="E1789" t="s">
        <v>381</v>
      </c>
      <c r="F1789" s="230">
        <v>30432</v>
      </c>
      <c r="G1789" t="s">
        <v>1489</v>
      </c>
      <c r="H1789" t="s">
        <v>382</v>
      </c>
      <c r="I1789" t="s">
        <v>1450</v>
      </c>
      <c r="K1789" t="s">
        <v>383</v>
      </c>
      <c r="L1789">
        <v>2017</v>
      </c>
      <c r="M1789" t="s">
        <v>363</v>
      </c>
      <c r="N1789" t="s">
        <v>363</v>
      </c>
      <c r="O1789"/>
      <c r="AI1789">
        <v>0</v>
      </c>
      <c r="AO1789" t="s">
        <v>1539</v>
      </c>
      <c r="AP1789">
        <v>0</v>
      </c>
    </row>
    <row r="1790" spans="1:42" x14ac:dyDescent="0.25">
      <c r="A1790">
        <v>125071</v>
      </c>
      <c r="B1790" t="s">
        <v>1722</v>
      </c>
      <c r="C1790" t="s">
        <v>105</v>
      </c>
      <c r="D1790" t="s">
        <v>502</v>
      </c>
      <c r="E1790" t="s">
        <v>381</v>
      </c>
      <c r="F1790" s="230">
        <v>34029</v>
      </c>
      <c r="G1790" t="s">
        <v>1508</v>
      </c>
      <c r="H1790" t="s">
        <v>382</v>
      </c>
      <c r="I1790" t="s">
        <v>474</v>
      </c>
      <c r="K1790" t="s">
        <v>383</v>
      </c>
      <c r="L1790">
        <v>2023</v>
      </c>
      <c r="M1790" t="s">
        <v>365</v>
      </c>
      <c r="N1790" t="s">
        <v>365</v>
      </c>
      <c r="O1790"/>
      <c r="AI1790">
        <v>0</v>
      </c>
      <c r="AO1790" t="s">
        <v>1539</v>
      </c>
      <c r="AP1790">
        <v>0</v>
      </c>
    </row>
    <row r="1791" spans="1:42" x14ac:dyDescent="0.25">
      <c r="A1791">
        <v>125076</v>
      </c>
      <c r="B1791" t="s">
        <v>1723</v>
      </c>
      <c r="C1791" t="s">
        <v>127</v>
      </c>
      <c r="D1791" t="s">
        <v>573</v>
      </c>
      <c r="I1791" t="s">
        <v>1450</v>
      </c>
      <c r="O1791"/>
      <c r="AI1791">
        <v>0</v>
      </c>
      <c r="AO1791" t="s">
        <v>1539</v>
      </c>
      <c r="AP1791">
        <v>0</v>
      </c>
    </row>
    <row r="1792" spans="1:42" x14ac:dyDescent="0.25">
      <c r="A1792">
        <v>125077</v>
      </c>
      <c r="B1792" t="s">
        <v>1724</v>
      </c>
      <c r="C1792" t="s">
        <v>1725</v>
      </c>
      <c r="D1792" t="s">
        <v>223</v>
      </c>
      <c r="E1792" t="s">
        <v>381</v>
      </c>
      <c r="F1792" s="230">
        <v>38498</v>
      </c>
      <c r="G1792" t="s">
        <v>1771</v>
      </c>
      <c r="H1792" t="s">
        <v>1529</v>
      </c>
      <c r="I1792" t="s">
        <v>474</v>
      </c>
      <c r="K1792" t="s">
        <v>383</v>
      </c>
      <c r="L1792">
        <v>2023</v>
      </c>
      <c r="M1792" t="s">
        <v>374</v>
      </c>
      <c r="N1792" t="s">
        <v>666</v>
      </c>
      <c r="O1792"/>
      <c r="AI1792">
        <v>0</v>
      </c>
      <c r="AP1792">
        <v>0</v>
      </c>
    </row>
    <row r="1793" spans="1:42" x14ac:dyDescent="0.25">
      <c r="A1793">
        <v>125082</v>
      </c>
      <c r="B1793" t="s">
        <v>1726</v>
      </c>
      <c r="C1793" t="s">
        <v>66</v>
      </c>
      <c r="D1793" t="s">
        <v>1065</v>
      </c>
      <c r="I1793" t="s">
        <v>474</v>
      </c>
      <c r="O1793"/>
      <c r="AI1793">
        <v>0</v>
      </c>
      <c r="AO1793" t="s">
        <v>1539</v>
      </c>
      <c r="AP1793">
        <v>0</v>
      </c>
    </row>
    <row r="1794" spans="1:42" x14ac:dyDescent="0.25">
      <c r="A1794">
        <v>125087</v>
      </c>
      <c r="B1794" t="s">
        <v>1727</v>
      </c>
      <c r="C1794" t="s">
        <v>497</v>
      </c>
      <c r="D1794" t="s">
        <v>459</v>
      </c>
      <c r="E1794" t="s">
        <v>1234</v>
      </c>
      <c r="F1794" s="258">
        <v>0</v>
      </c>
      <c r="G1794" t="s">
        <v>363</v>
      </c>
      <c r="H1794" t="s">
        <v>382</v>
      </c>
      <c r="I1794" t="s">
        <v>474</v>
      </c>
      <c r="K1794" t="s">
        <v>364</v>
      </c>
      <c r="L1794">
        <v>2020</v>
      </c>
      <c r="M1794" t="s">
        <v>363</v>
      </c>
      <c r="N1794" t="s">
        <v>363</v>
      </c>
      <c r="O1794"/>
      <c r="AI1794">
        <v>0</v>
      </c>
      <c r="AP1794">
        <v>0</v>
      </c>
    </row>
    <row r="1795" spans="1:42" x14ac:dyDescent="0.25">
      <c r="A1795">
        <v>125090</v>
      </c>
      <c r="B1795" t="s">
        <v>1728</v>
      </c>
      <c r="C1795" t="s">
        <v>105</v>
      </c>
      <c r="D1795" t="s">
        <v>221</v>
      </c>
      <c r="I1795" t="s">
        <v>1450</v>
      </c>
      <c r="O1795"/>
      <c r="AI1795">
        <v>0</v>
      </c>
      <c r="AO1795" t="s">
        <v>1539</v>
      </c>
      <c r="AP1795">
        <v>0</v>
      </c>
    </row>
    <row r="1796" spans="1:42" x14ac:dyDescent="0.25">
      <c r="A1796">
        <v>125094</v>
      </c>
      <c r="B1796" t="s">
        <v>938</v>
      </c>
      <c r="C1796" t="s">
        <v>441</v>
      </c>
      <c r="D1796" t="s">
        <v>720</v>
      </c>
      <c r="I1796" t="s">
        <v>1450</v>
      </c>
      <c r="O1796"/>
      <c r="AI1796">
        <v>0</v>
      </c>
      <c r="AO1796" t="s">
        <v>1539</v>
      </c>
      <c r="AP1796">
        <v>0</v>
      </c>
    </row>
    <row r="1797" spans="1:42" x14ac:dyDescent="0.25">
      <c r="A1797">
        <v>125095</v>
      </c>
      <c r="B1797" t="s">
        <v>1729</v>
      </c>
      <c r="C1797" t="s">
        <v>141</v>
      </c>
      <c r="D1797" t="s">
        <v>602</v>
      </c>
      <c r="I1797" t="s">
        <v>474</v>
      </c>
      <c r="O1797"/>
      <c r="AI1797">
        <v>0</v>
      </c>
      <c r="AO1797" t="s">
        <v>1539</v>
      </c>
      <c r="AP1797">
        <v>0</v>
      </c>
    </row>
    <row r="1798" spans="1:42" x14ac:dyDescent="0.25">
      <c r="A1798">
        <v>125099</v>
      </c>
      <c r="B1798" t="s">
        <v>1730</v>
      </c>
      <c r="C1798" t="s">
        <v>451</v>
      </c>
      <c r="D1798" t="s">
        <v>219</v>
      </c>
      <c r="E1798" t="s">
        <v>381</v>
      </c>
      <c r="F1798" s="230">
        <v>33665</v>
      </c>
      <c r="G1798" t="s">
        <v>363</v>
      </c>
      <c r="H1798" t="s">
        <v>1763</v>
      </c>
      <c r="I1798" t="s">
        <v>474</v>
      </c>
      <c r="K1798" t="s">
        <v>364</v>
      </c>
      <c r="L1798">
        <v>2010</v>
      </c>
      <c r="M1798" t="s">
        <v>363</v>
      </c>
      <c r="N1798" t="s">
        <v>666</v>
      </c>
      <c r="O1798"/>
      <c r="AI1798">
        <v>0</v>
      </c>
      <c r="AO1798" t="s">
        <v>1539</v>
      </c>
      <c r="AP1798">
        <v>0</v>
      </c>
    </row>
    <row r="1799" spans="1:42" x14ac:dyDescent="0.25">
      <c r="A1799">
        <v>125100</v>
      </c>
      <c r="B1799" t="s">
        <v>1731</v>
      </c>
      <c r="C1799" t="s">
        <v>116</v>
      </c>
      <c r="D1799" t="s">
        <v>192</v>
      </c>
      <c r="I1799" t="s">
        <v>1450</v>
      </c>
      <c r="O1799"/>
      <c r="AI1799">
        <v>0</v>
      </c>
      <c r="AP1799">
        <v>0</v>
      </c>
    </row>
    <row r="1800" spans="1:42" x14ac:dyDescent="0.25">
      <c r="A1800">
        <v>125101</v>
      </c>
      <c r="B1800" t="s">
        <v>1732</v>
      </c>
      <c r="C1800" t="s">
        <v>1733</v>
      </c>
      <c r="D1800" t="s">
        <v>223</v>
      </c>
      <c r="I1800" t="s">
        <v>474</v>
      </c>
      <c r="O1800"/>
      <c r="AI1800">
        <v>0</v>
      </c>
      <c r="AO1800" t="s">
        <v>1539</v>
      </c>
      <c r="AP1800">
        <v>0</v>
      </c>
    </row>
    <row r="1801" spans="1:42" x14ac:dyDescent="0.25">
      <c r="A1801">
        <v>125102</v>
      </c>
      <c r="B1801" t="s">
        <v>1734</v>
      </c>
      <c r="C1801" t="s">
        <v>70</v>
      </c>
      <c r="D1801" t="s">
        <v>1039</v>
      </c>
      <c r="I1801" t="s">
        <v>1450</v>
      </c>
      <c r="O1801"/>
      <c r="AI1801">
        <v>0</v>
      </c>
      <c r="AO1801" t="s">
        <v>1539</v>
      </c>
      <c r="AP1801">
        <v>0</v>
      </c>
    </row>
    <row r="1802" spans="1:42" x14ac:dyDescent="0.25">
      <c r="A1802">
        <v>125103</v>
      </c>
      <c r="B1802" t="s">
        <v>1735</v>
      </c>
      <c r="C1802" t="s">
        <v>66</v>
      </c>
      <c r="D1802" t="s">
        <v>217</v>
      </c>
      <c r="I1802" t="s">
        <v>474</v>
      </c>
      <c r="O1802"/>
      <c r="AI1802">
        <v>0</v>
      </c>
      <c r="AO1802" t="s">
        <v>1539</v>
      </c>
      <c r="AP1802">
        <v>0</v>
      </c>
    </row>
    <row r="1803" spans="1:42" x14ac:dyDescent="0.25">
      <c r="A1803">
        <v>125105</v>
      </c>
      <c r="B1803" t="s">
        <v>1736</v>
      </c>
      <c r="C1803" t="s">
        <v>72</v>
      </c>
      <c r="D1803" t="s">
        <v>1310</v>
      </c>
      <c r="I1803" t="s">
        <v>474</v>
      </c>
      <c r="O1803"/>
      <c r="AI1803">
        <v>0</v>
      </c>
      <c r="AO1803" t="s">
        <v>1539</v>
      </c>
      <c r="AP1803">
        <v>0</v>
      </c>
    </row>
    <row r="1804" spans="1:42" x14ac:dyDescent="0.25">
      <c r="A1804">
        <v>125107</v>
      </c>
      <c r="B1804" t="s">
        <v>1737</v>
      </c>
      <c r="C1804" t="s">
        <v>443</v>
      </c>
      <c r="D1804" t="s">
        <v>243</v>
      </c>
      <c r="I1804" t="s">
        <v>474</v>
      </c>
      <c r="O1804"/>
      <c r="AI1804">
        <v>0</v>
      </c>
      <c r="AO1804" t="s">
        <v>1539</v>
      </c>
      <c r="AP1804">
        <v>0</v>
      </c>
    </row>
    <row r="1805" spans="1:42" x14ac:dyDescent="0.25">
      <c r="A1805">
        <v>125108</v>
      </c>
      <c r="B1805" t="s">
        <v>1738</v>
      </c>
      <c r="C1805" t="s">
        <v>66</v>
      </c>
      <c r="D1805" t="s">
        <v>216</v>
      </c>
      <c r="I1805" t="s">
        <v>1450</v>
      </c>
      <c r="O1805"/>
      <c r="AI1805">
        <v>0</v>
      </c>
      <c r="AO1805" t="s">
        <v>1539</v>
      </c>
      <c r="AP1805">
        <v>0</v>
      </c>
    </row>
    <row r="1806" spans="1:42" x14ac:dyDescent="0.25">
      <c r="A1806">
        <v>125112</v>
      </c>
      <c r="B1806" t="s">
        <v>1739</v>
      </c>
      <c r="C1806" t="s">
        <v>503</v>
      </c>
      <c r="D1806" t="s">
        <v>284</v>
      </c>
      <c r="I1806" t="s">
        <v>474</v>
      </c>
      <c r="O1806"/>
      <c r="AI1806">
        <v>0</v>
      </c>
      <c r="AO1806" t="s">
        <v>1539</v>
      </c>
      <c r="AP1806">
        <v>0</v>
      </c>
    </row>
    <row r="1807" spans="1:42" x14ac:dyDescent="0.25">
      <c r="A1807">
        <v>125114</v>
      </c>
      <c r="B1807" t="s">
        <v>1740</v>
      </c>
      <c r="C1807" t="s">
        <v>70</v>
      </c>
      <c r="D1807" t="s">
        <v>631</v>
      </c>
      <c r="E1807" t="s">
        <v>1234</v>
      </c>
      <c r="F1807" s="230">
        <v>31229</v>
      </c>
      <c r="G1807" t="s">
        <v>363</v>
      </c>
      <c r="H1807" t="s">
        <v>382</v>
      </c>
      <c r="I1807" t="s">
        <v>474</v>
      </c>
      <c r="K1807" t="s">
        <v>1471</v>
      </c>
      <c r="L1807">
        <v>2004</v>
      </c>
      <c r="M1807" t="s">
        <v>365</v>
      </c>
      <c r="N1807" t="s">
        <v>367</v>
      </c>
      <c r="O1807">
        <v>517</v>
      </c>
      <c r="P1807" s="230">
        <v>45722</v>
      </c>
      <c r="Q1807">
        <v>105000</v>
      </c>
      <c r="AI1807">
        <v>0</v>
      </c>
      <c r="AP1807">
        <v>0</v>
      </c>
    </row>
    <row r="1808" spans="1:42" x14ac:dyDescent="0.25">
      <c r="A1808">
        <v>125121</v>
      </c>
      <c r="B1808" t="s">
        <v>1741</v>
      </c>
      <c r="C1808" t="s">
        <v>73</v>
      </c>
      <c r="D1808" t="s">
        <v>251</v>
      </c>
      <c r="I1808" t="s">
        <v>474</v>
      </c>
      <c r="O1808"/>
      <c r="AI1808">
        <v>0</v>
      </c>
      <c r="AO1808" t="s">
        <v>1539</v>
      </c>
      <c r="AP1808">
        <v>0</v>
      </c>
    </row>
    <row r="1809" spans="1:42" x14ac:dyDescent="0.25">
      <c r="A1809">
        <v>125123</v>
      </c>
      <c r="B1809" t="s">
        <v>1742</v>
      </c>
      <c r="C1809" t="s">
        <v>105</v>
      </c>
      <c r="D1809" t="s">
        <v>268</v>
      </c>
      <c r="I1809" t="s">
        <v>474</v>
      </c>
      <c r="O1809"/>
      <c r="AI1809">
        <v>0</v>
      </c>
      <c r="AO1809" t="s">
        <v>1539</v>
      </c>
      <c r="AP1809">
        <v>0</v>
      </c>
    </row>
    <row r="1810" spans="1:42" x14ac:dyDescent="0.25">
      <c r="A1810">
        <v>125124</v>
      </c>
      <c r="B1810" t="s">
        <v>1743</v>
      </c>
      <c r="C1810" t="s">
        <v>66</v>
      </c>
      <c r="D1810" t="s">
        <v>252</v>
      </c>
      <c r="I1810" t="s">
        <v>1450</v>
      </c>
      <c r="O1810"/>
      <c r="AI1810">
        <v>0</v>
      </c>
      <c r="AO1810" t="s">
        <v>1539</v>
      </c>
      <c r="AP1810">
        <v>0</v>
      </c>
    </row>
    <row r="1811" spans="1:42" x14ac:dyDescent="0.25">
      <c r="A1811">
        <v>125128</v>
      </c>
      <c r="B1811" t="s">
        <v>1744</v>
      </c>
      <c r="C1811" t="s">
        <v>116</v>
      </c>
      <c r="D1811" t="s">
        <v>301</v>
      </c>
      <c r="E1811" t="s">
        <v>381</v>
      </c>
      <c r="F1811" s="230">
        <v>33475</v>
      </c>
      <c r="G1811" t="s">
        <v>466</v>
      </c>
      <c r="H1811" t="s">
        <v>382</v>
      </c>
      <c r="I1811" t="s">
        <v>474</v>
      </c>
      <c r="K1811" t="s">
        <v>383</v>
      </c>
      <c r="L1811">
        <v>2009</v>
      </c>
      <c r="M1811" t="s">
        <v>363</v>
      </c>
      <c r="N1811" t="s">
        <v>376</v>
      </c>
      <c r="O1811">
        <v>500</v>
      </c>
      <c r="P1811" s="230">
        <v>45722</v>
      </c>
      <c r="Q1811">
        <v>70000</v>
      </c>
      <c r="AI1811">
        <v>0</v>
      </c>
      <c r="AP1811">
        <v>0</v>
      </c>
    </row>
    <row r="1812" spans="1:42" x14ac:dyDescent="0.25">
      <c r="A1812">
        <v>125129</v>
      </c>
      <c r="B1812" t="s">
        <v>1745</v>
      </c>
      <c r="C1812" t="s">
        <v>753</v>
      </c>
      <c r="D1812" t="s">
        <v>586</v>
      </c>
      <c r="I1812" t="s">
        <v>1450</v>
      </c>
      <c r="O1812"/>
      <c r="AI1812">
        <v>0</v>
      </c>
      <c r="AO1812" t="s">
        <v>1539</v>
      </c>
      <c r="AP1812">
        <v>0</v>
      </c>
    </row>
    <row r="1813" spans="1:42" x14ac:dyDescent="0.25">
      <c r="A1813">
        <v>125130</v>
      </c>
      <c r="B1813" t="s">
        <v>1746</v>
      </c>
      <c r="C1813" t="s">
        <v>125</v>
      </c>
      <c r="D1813" t="s">
        <v>899</v>
      </c>
      <c r="I1813" t="s">
        <v>1450</v>
      </c>
      <c r="O1813"/>
      <c r="AI1813">
        <v>0</v>
      </c>
      <c r="AO1813" t="s">
        <v>1539</v>
      </c>
      <c r="AP1813">
        <v>0</v>
      </c>
    </row>
    <row r="1814" spans="1:42" x14ac:dyDescent="0.25">
      <c r="A1814">
        <v>125133</v>
      </c>
      <c r="B1814" t="s">
        <v>1747</v>
      </c>
      <c r="C1814" t="s">
        <v>1136</v>
      </c>
      <c r="D1814" t="s">
        <v>280</v>
      </c>
      <c r="E1814" t="s">
        <v>381</v>
      </c>
      <c r="F1814" s="230">
        <v>30290</v>
      </c>
      <c r="G1814" t="s">
        <v>363</v>
      </c>
      <c r="H1814" t="s">
        <v>382</v>
      </c>
      <c r="I1814" t="s">
        <v>474</v>
      </c>
      <c r="K1814" t="s">
        <v>383</v>
      </c>
      <c r="L1814">
        <v>2000</v>
      </c>
      <c r="M1814" t="s">
        <v>363</v>
      </c>
      <c r="N1814" t="s">
        <v>374</v>
      </c>
      <c r="O1814"/>
      <c r="AI1814">
        <v>0</v>
      </c>
      <c r="AO1814" t="s">
        <v>1539</v>
      </c>
      <c r="AP1814">
        <v>0</v>
      </c>
    </row>
    <row r="1815" spans="1:42" x14ac:dyDescent="0.25">
      <c r="A1815">
        <v>125135</v>
      </c>
      <c r="B1815" t="s">
        <v>1748</v>
      </c>
      <c r="C1815" t="s">
        <v>109</v>
      </c>
      <c r="D1815" t="s">
        <v>284</v>
      </c>
      <c r="E1815" t="s">
        <v>1234</v>
      </c>
      <c r="F1815" s="230">
        <v>32918</v>
      </c>
      <c r="G1815" t="s">
        <v>363</v>
      </c>
      <c r="H1815" t="s">
        <v>382</v>
      </c>
      <c r="I1815" t="s">
        <v>474</v>
      </c>
      <c r="K1815" t="s">
        <v>364</v>
      </c>
      <c r="L1815">
        <v>2009</v>
      </c>
      <c r="M1815" t="s">
        <v>363</v>
      </c>
      <c r="N1815" t="s">
        <v>363</v>
      </c>
      <c r="O1815"/>
      <c r="AI1815">
        <v>0</v>
      </c>
      <c r="AP1815">
        <v>0</v>
      </c>
    </row>
    <row r="1816" spans="1:42" ht="21.6" x14ac:dyDescent="0.65">
      <c r="A1816" s="291">
        <v>125137</v>
      </c>
      <c r="B1816" s="276" t="s">
        <v>3647</v>
      </c>
      <c r="C1816" s="276" t="s">
        <v>445</v>
      </c>
      <c r="D1816" s="276" t="s">
        <v>3648</v>
      </c>
      <c r="E1816" s="276" t="s">
        <v>380</v>
      </c>
      <c r="F1816" s="292">
        <v>22737</v>
      </c>
      <c r="G1816" s="276" t="s">
        <v>1502</v>
      </c>
      <c r="H1816" s="276" t="s">
        <v>382</v>
      </c>
      <c r="I1816" t="s">
        <v>474</v>
      </c>
      <c r="K1816" s="276" t="s">
        <v>383</v>
      </c>
      <c r="L1816" s="276">
        <v>1987</v>
      </c>
      <c r="M1816" s="276" t="s">
        <v>376</v>
      </c>
      <c r="O1816"/>
      <c r="S1816" s="286" t="s">
        <v>3702</v>
      </c>
      <c r="T1816" s="286" t="s">
        <v>3703</v>
      </c>
      <c r="U1816" s="286" t="s">
        <v>3704</v>
      </c>
      <c r="V1816" s="286" t="s">
        <v>3705</v>
      </c>
      <c r="AP1816">
        <v>0</v>
      </c>
    </row>
    <row r="1817" spans="1:42" ht="21.6" x14ac:dyDescent="0.65">
      <c r="A1817" s="291">
        <v>125138</v>
      </c>
      <c r="B1817" s="276" t="s">
        <v>3646</v>
      </c>
      <c r="C1817" s="276" t="s">
        <v>72</v>
      </c>
      <c r="D1817" s="276" t="s">
        <v>246</v>
      </c>
      <c r="E1817" s="276" t="s">
        <v>1234</v>
      </c>
      <c r="F1817" s="292">
        <v>31795</v>
      </c>
      <c r="G1817" s="276" t="s">
        <v>376</v>
      </c>
      <c r="H1817" s="276" t="s">
        <v>382</v>
      </c>
      <c r="I1817" t="s">
        <v>474</v>
      </c>
      <c r="K1817" s="276" t="s">
        <v>383</v>
      </c>
      <c r="L1817" s="276">
        <v>2004</v>
      </c>
      <c r="M1817" s="276" t="s">
        <v>376</v>
      </c>
      <c r="O1817"/>
      <c r="S1817" s="286" t="s">
        <v>3706</v>
      </c>
      <c r="T1817" s="286" t="s">
        <v>3707</v>
      </c>
      <c r="U1817" s="286" t="s">
        <v>3708</v>
      </c>
      <c r="V1817" s="286" t="s">
        <v>3709</v>
      </c>
      <c r="AP1817">
        <v>0</v>
      </c>
    </row>
    <row r="1818" spans="1:42" ht="21.6" x14ac:dyDescent="0.65">
      <c r="A1818" s="291">
        <v>125139</v>
      </c>
      <c r="B1818" s="276" t="s">
        <v>3645</v>
      </c>
      <c r="C1818" s="276" t="s">
        <v>105</v>
      </c>
      <c r="D1818" s="276" t="s">
        <v>231</v>
      </c>
      <c r="E1818" s="276" t="s">
        <v>1234</v>
      </c>
      <c r="F1818" s="292">
        <v>33943</v>
      </c>
      <c r="G1818" s="276" t="s">
        <v>363</v>
      </c>
      <c r="H1818" s="276" t="s">
        <v>382</v>
      </c>
      <c r="I1818" t="s">
        <v>474</v>
      </c>
      <c r="K1818" s="276" t="s">
        <v>383</v>
      </c>
      <c r="L1818" s="276">
        <v>2011</v>
      </c>
      <c r="M1818" s="276" t="s">
        <v>363</v>
      </c>
      <c r="O1818"/>
      <c r="S1818" s="286" t="s">
        <v>3710</v>
      </c>
      <c r="T1818" s="286" t="s">
        <v>3711</v>
      </c>
      <c r="U1818" s="286" t="s">
        <v>3712</v>
      </c>
      <c r="V1818" s="286" t="s">
        <v>3713</v>
      </c>
      <c r="AP1818">
        <v>0</v>
      </c>
    </row>
    <row r="1819" spans="1:42" ht="21.6" x14ac:dyDescent="0.65">
      <c r="A1819" s="291">
        <v>125140</v>
      </c>
      <c r="B1819" s="276" t="s">
        <v>3644</v>
      </c>
      <c r="C1819" s="276" t="s">
        <v>116</v>
      </c>
      <c r="D1819" s="276" t="s">
        <v>315</v>
      </c>
      <c r="E1819" s="276" t="s">
        <v>380</v>
      </c>
      <c r="F1819" s="292">
        <v>34644</v>
      </c>
      <c r="G1819" s="276" t="s">
        <v>363</v>
      </c>
      <c r="H1819" s="276" t="s">
        <v>382</v>
      </c>
      <c r="I1819" t="s">
        <v>474</v>
      </c>
      <c r="K1819" s="276" t="s">
        <v>383</v>
      </c>
      <c r="L1819" s="276">
        <v>2013</v>
      </c>
      <c r="M1819" s="276" t="s">
        <v>365</v>
      </c>
      <c r="O1819"/>
      <c r="S1819" s="286" t="s">
        <v>3714</v>
      </c>
      <c r="T1819" s="286" t="s">
        <v>3715</v>
      </c>
      <c r="U1819" s="286" t="s">
        <v>3716</v>
      </c>
      <c r="V1819" s="286" t="s">
        <v>3684</v>
      </c>
      <c r="AP1819">
        <v>0</v>
      </c>
    </row>
    <row r="1820" spans="1:42" ht="21.6" x14ac:dyDescent="0.65">
      <c r="A1820" s="291">
        <v>125141</v>
      </c>
      <c r="B1820" s="276" t="s">
        <v>3643</v>
      </c>
      <c r="C1820" s="276" t="s">
        <v>196</v>
      </c>
      <c r="D1820" s="276" t="s">
        <v>462</v>
      </c>
      <c r="E1820" s="276" t="s">
        <v>1234</v>
      </c>
      <c r="F1820" s="292">
        <v>38833</v>
      </c>
      <c r="G1820" s="276" t="s">
        <v>1484</v>
      </c>
      <c r="H1820" s="276" t="s">
        <v>382</v>
      </c>
      <c r="I1820" t="s">
        <v>474</v>
      </c>
      <c r="K1820" s="276" t="s">
        <v>1472</v>
      </c>
      <c r="L1820" s="276">
        <v>2024</v>
      </c>
      <c r="M1820" s="276" t="s">
        <v>365</v>
      </c>
      <c r="O1820"/>
      <c r="S1820" s="286" t="s">
        <v>3717</v>
      </c>
      <c r="T1820" s="286" t="s">
        <v>3718</v>
      </c>
      <c r="U1820" s="286" t="s">
        <v>3719</v>
      </c>
      <c r="V1820" s="286" t="s">
        <v>3720</v>
      </c>
      <c r="AP1820">
        <v>0</v>
      </c>
    </row>
    <row r="1821" spans="1:42" ht="21.6" x14ac:dyDescent="0.65">
      <c r="A1821" s="291">
        <v>125143</v>
      </c>
      <c r="B1821" s="276" t="s">
        <v>3641</v>
      </c>
      <c r="C1821" s="276" t="s">
        <v>3642</v>
      </c>
      <c r="D1821" s="276" t="s">
        <v>263</v>
      </c>
      <c r="E1821" s="276" t="s">
        <v>1234</v>
      </c>
      <c r="F1821" s="292">
        <v>36161</v>
      </c>
      <c r="G1821" s="276" t="s">
        <v>3651</v>
      </c>
      <c r="H1821" s="276" t="s">
        <v>382</v>
      </c>
      <c r="I1821" t="s">
        <v>474</v>
      </c>
      <c r="K1821" s="276" t="s">
        <v>383</v>
      </c>
      <c r="L1821" s="276">
        <v>2016</v>
      </c>
      <c r="M1821" s="276" t="s">
        <v>369</v>
      </c>
      <c r="O1821"/>
      <c r="S1821" s="286" t="s">
        <v>3721</v>
      </c>
      <c r="T1821" s="286" t="s">
        <v>3722</v>
      </c>
      <c r="U1821" s="286" t="s">
        <v>3723</v>
      </c>
      <c r="V1821" s="286" t="s">
        <v>3724</v>
      </c>
      <c r="AP1821">
        <v>0</v>
      </c>
    </row>
    <row r="1822" spans="1:42" ht="21.6" x14ac:dyDescent="0.65">
      <c r="A1822" s="291">
        <v>125145</v>
      </c>
      <c r="B1822" s="276" t="s">
        <v>3640</v>
      </c>
      <c r="C1822" s="276" t="s">
        <v>177</v>
      </c>
      <c r="D1822" s="276" t="s">
        <v>800</v>
      </c>
      <c r="E1822" s="276" t="s">
        <v>1234</v>
      </c>
      <c r="F1822" s="292">
        <v>36959</v>
      </c>
      <c r="G1822" s="276" t="s">
        <v>363</v>
      </c>
      <c r="H1822" s="276" t="s">
        <v>382</v>
      </c>
      <c r="I1822" t="s">
        <v>474</v>
      </c>
      <c r="K1822" s="276" t="s">
        <v>364</v>
      </c>
      <c r="L1822" s="276">
        <v>2019</v>
      </c>
      <c r="M1822" s="276" t="s">
        <v>363</v>
      </c>
      <c r="O1822"/>
      <c r="S1822" s="286" t="s">
        <v>3725</v>
      </c>
      <c r="T1822" s="286" t="s">
        <v>3726</v>
      </c>
      <c r="U1822" s="286" t="s">
        <v>3727</v>
      </c>
      <c r="V1822" s="286" t="s">
        <v>3684</v>
      </c>
      <c r="AP1822">
        <v>0</v>
      </c>
    </row>
    <row r="1823" spans="1:42" ht="21.6" x14ac:dyDescent="0.65">
      <c r="A1823" s="291">
        <v>125146</v>
      </c>
      <c r="B1823" s="276" t="s">
        <v>3639</v>
      </c>
      <c r="C1823" s="276" t="s">
        <v>783</v>
      </c>
      <c r="D1823" s="276" t="s">
        <v>217</v>
      </c>
      <c r="E1823" s="276" t="s">
        <v>1234</v>
      </c>
      <c r="F1823" s="292">
        <v>38747</v>
      </c>
      <c r="G1823" s="276" t="s">
        <v>363</v>
      </c>
      <c r="H1823" s="276" t="s">
        <v>382</v>
      </c>
      <c r="I1823" t="s">
        <v>474</v>
      </c>
      <c r="K1823" s="276" t="s">
        <v>1472</v>
      </c>
      <c r="L1823" s="276">
        <v>2023</v>
      </c>
      <c r="M1823" s="276" t="s">
        <v>363</v>
      </c>
      <c r="O1823"/>
      <c r="S1823" s="286" t="s">
        <v>3728</v>
      </c>
      <c r="T1823" s="286" t="s">
        <v>3729</v>
      </c>
      <c r="U1823" s="286" t="s">
        <v>3730</v>
      </c>
      <c r="V1823" s="286" t="s">
        <v>3731</v>
      </c>
      <c r="AP1823">
        <v>0</v>
      </c>
    </row>
    <row r="1824" spans="1:42" ht="21.6" x14ac:dyDescent="0.65">
      <c r="A1824" s="291">
        <v>125147</v>
      </c>
      <c r="B1824" s="276" t="s">
        <v>3638</v>
      </c>
      <c r="C1824" s="276" t="s">
        <v>86</v>
      </c>
      <c r="D1824" s="276" t="s">
        <v>233</v>
      </c>
      <c r="E1824" s="276" t="s">
        <v>1234</v>
      </c>
      <c r="F1824" s="292">
        <v>37363</v>
      </c>
      <c r="G1824" s="276" t="s">
        <v>3652</v>
      </c>
      <c r="H1824" s="276" t="s">
        <v>382</v>
      </c>
      <c r="I1824" t="s">
        <v>474</v>
      </c>
      <c r="K1824" s="276" t="s">
        <v>364</v>
      </c>
      <c r="L1824" s="276">
        <v>2020</v>
      </c>
      <c r="M1824" s="276" t="s">
        <v>365</v>
      </c>
      <c r="O1824"/>
      <c r="S1824" s="286" t="s">
        <v>3732</v>
      </c>
      <c r="T1824" s="286" t="s">
        <v>3733</v>
      </c>
      <c r="U1824" s="286" t="s">
        <v>3734</v>
      </c>
      <c r="V1824" s="286" t="s">
        <v>3684</v>
      </c>
      <c r="AP1824">
        <v>0</v>
      </c>
    </row>
    <row r="1825" spans="1:42" ht="21.6" x14ac:dyDescent="0.65">
      <c r="A1825" s="291">
        <v>125148</v>
      </c>
      <c r="B1825" s="276" t="s">
        <v>3637</v>
      </c>
      <c r="C1825" s="276" t="s">
        <v>66</v>
      </c>
      <c r="D1825" s="276" t="s">
        <v>797</v>
      </c>
      <c r="E1825" s="276" t="s">
        <v>1234</v>
      </c>
      <c r="F1825" s="292">
        <v>36167</v>
      </c>
      <c r="G1825" s="276" t="s">
        <v>3653</v>
      </c>
      <c r="H1825" s="276" t="s">
        <v>382</v>
      </c>
      <c r="I1825" t="s">
        <v>474</v>
      </c>
      <c r="K1825" s="276" t="s">
        <v>1471</v>
      </c>
      <c r="L1825" s="276">
        <v>2016</v>
      </c>
      <c r="M1825" s="276" t="s">
        <v>376</v>
      </c>
      <c r="O1825"/>
      <c r="S1825" s="286" t="s">
        <v>3735</v>
      </c>
      <c r="T1825" s="286" t="s">
        <v>3736</v>
      </c>
      <c r="U1825" s="286" t="s">
        <v>3737</v>
      </c>
      <c r="V1825" s="286" t="s">
        <v>3684</v>
      </c>
      <c r="AP1825">
        <v>0</v>
      </c>
    </row>
    <row r="1826" spans="1:42" ht="21.6" x14ac:dyDescent="0.65">
      <c r="A1826" s="291">
        <v>125149</v>
      </c>
      <c r="B1826" s="276" t="s">
        <v>3636</v>
      </c>
      <c r="C1826" s="276" t="s">
        <v>71</v>
      </c>
      <c r="D1826" s="276" t="s">
        <v>264</v>
      </c>
      <c r="E1826" s="276" t="s">
        <v>1234</v>
      </c>
      <c r="F1826" s="292">
        <v>36526</v>
      </c>
      <c r="G1826" s="276" t="s">
        <v>363</v>
      </c>
      <c r="H1826" s="276" t="s">
        <v>382</v>
      </c>
      <c r="I1826" t="s">
        <v>474</v>
      </c>
      <c r="K1826" s="276" t="s">
        <v>383</v>
      </c>
      <c r="L1826" s="276">
        <v>2015</v>
      </c>
      <c r="M1826" s="276" t="s">
        <v>363</v>
      </c>
      <c r="O1826"/>
      <c r="S1826" s="286" t="s">
        <v>3738</v>
      </c>
      <c r="T1826" s="286" t="s">
        <v>3739</v>
      </c>
      <c r="U1826" s="286" t="s">
        <v>3740</v>
      </c>
      <c r="V1826" s="286" t="s">
        <v>3731</v>
      </c>
      <c r="AP1826">
        <v>0</v>
      </c>
    </row>
    <row r="1827" spans="1:42" ht="21.6" x14ac:dyDescent="0.65">
      <c r="A1827" s="291">
        <v>125150</v>
      </c>
      <c r="B1827" s="276" t="s">
        <v>3446</v>
      </c>
      <c r="C1827" s="276" t="s">
        <v>114</v>
      </c>
      <c r="D1827" s="276" t="s">
        <v>461</v>
      </c>
      <c r="E1827" s="276" t="s">
        <v>380</v>
      </c>
      <c r="F1827" s="292">
        <v>33073</v>
      </c>
      <c r="G1827" s="276" t="s">
        <v>374</v>
      </c>
      <c r="H1827" s="276" t="s">
        <v>382</v>
      </c>
      <c r="I1827" t="s">
        <v>474</v>
      </c>
      <c r="K1827" s="276" t="s">
        <v>364</v>
      </c>
      <c r="L1827" s="276">
        <v>2008</v>
      </c>
      <c r="M1827" s="276" t="s">
        <v>374</v>
      </c>
      <c r="O1827"/>
      <c r="S1827" s="286" t="s">
        <v>3741</v>
      </c>
      <c r="T1827" s="286" t="s">
        <v>3742</v>
      </c>
      <c r="U1827" s="286" t="s">
        <v>3743</v>
      </c>
      <c r="V1827" s="286" t="s">
        <v>3744</v>
      </c>
      <c r="AP1827">
        <v>0</v>
      </c>
    </row>
    <row r="1828" spans="1:42" ht="21.6" x14ac:dyDescent="0.65">
      <c r="A1828" s="291">
        <v>125151</v>
      </c>
      <c r="B1828" s="276" t="s">
        <v>3635</v>
      </c>
      <c r="C1828" s="276" t="s">
        <v>128</v>
      </c>
      <c r="D1828" s="276" t="s">
        <v>2323</v>
      </c>
      <c r="E1828" s="276" t="s">
        <v>1234</v>
      </c>
      <c r="F1828" s="292">
        <v>36202</v>
      </c>
      <c r="G1828" s="276" t="s">
        <v>374</v>
      </c>
      <c r="H1828" s="276" t="s">
        <v>382</v>
      </c>
      <c r="I1828" t="s">
        <v>474</v>
      </c>
      <c r="K1828" s="276" t="s">
        <v>383</v>
      </c>
      <c r="L1828" s="276">
        <v>2017</v>
      </c>
      <c r="M1828" s="276" t="s">
        <v>374</v>
      </c>
      <c r="O1828"/>
      <c r="S1828" s="286" t="s">
        <v>3745</v>
      </c>
      <c r="T1828" s="286" t="s">
        <v>3746</v>
      </c>
      <c r="U1828" s="286" t="s">
        <v>3747</v>
      </c>
      <c r="V1828" s="286" t="s">
        <v>3748</v>
      </c>
      <c r="AP1828">
        <v>0</v>
      </c>
    </row>
    <row r="1829" spans="1:42" ht="21.6" x14ac:dyDescent="0.65">
      <c r="A1829" s="291">
        <v>125152</v>
      </c>
      <c r="B1829" s="276" t="s">
        <v>1254</v>
      </c>
      <c r="C1829" s="276" t="s">
        <v>94</v>
      </c>
      <c r="D1829" s="276" t="s">
        <v>275</v>
      </c>
      <c r="E1829" s="276" t="s">
        <v>1234</v>
      </c>
      <c r="F1829" s="292">
        <v>34859</v>
      </c>
      <c r="G1829" s="276" t="s">
        <v>363</v>
      </c>
      <c r="H1829" s="276" t="s">
        <v>382</v>
      </c>
      <c r="I1829" t="s">
        <v>474</v>
      </c>
      <c r="K1829" s="276" t="s">
        <v>383</v>
      </c>
      <c r="L1829" s="276">
        <v>2014</v>
      </c>
      <c r="M1829" s="276" t="s">
        <v>365</v>
      </c>
      <c r="O1829"/>
      <c r="S1829" s="286" t="s">
        <v>3749</v>
      </c>
      <c r="T1829" s="286" t="s">
        <v>3750</v>
      </c>
      <c r="U1829" s="286" t="s">
        <v>3751</v>
      </c>
      <c r="V1829" s="286" t="s">
        <v>1521</v>
      </c>
      <c r="AP1829">
        <v>0</v>
      </c>
    </row>
    <row r="1830" spans="1:42" ht="21.6" x14ac:dyDescent="0.65">
      <c r="A1830" s="291">
        <v>125154</v>
      </c>
      <c r="B1830" s="276" t="s">
        <v>3633</v>
      </c>
      <c r="C1830" s="276" t="s">
        <v>704</v>
      </c>
      <c r="D1830" s="276" t="s">
        <v>3634</v>
      </c>
      <c r="E1830" s="276" t="s">
        <v>1234</v>
      </c>
      <c r="F1830" s="292">
        <v>33124</v>
      </c>
      <c r="G1830" s="276" t="s">
        <v>1495</v>
      </c>
      <c r="H1830" s="276" t="s">
        <v>382</v>
      </c>
      <c r="I1830" t="s">
        <v>474</v>
      </c>
      <c r="K1830" s="276" t="s">
        <v>364</v>
      </c>
      <c r="L1830" s="276">
        <v>2008</v>
      </c>
      <c r="M1830" s="276" t="s">
        <v>365</v>
      </c>
      <c r="O1830"/>
      <c r="S1830" s="286" t="s">
        <v>3752</v>
      </c>
      <c r="T1830" s="286" t="s">
        <v>3753</v>
      </c>
      <c r="U1830" s="286" t="s">
        <v>3754</v>
      </c>
      <c r="V1830" s="286" t="s">
        <v>3755</v>
      </c>
      <c r="AP1830">
        <v>0</v>
      </c>
    </row>
    <row r="1831" spans="1:42" ht="21.6" x14ac:dyDescent="0.65">
      <c r="A1831" s="291">
        <v>125155</v>
      </c>
      <c r="B1831" s="276" t="s">
        <v>3631</v>
      </c>
      <c r="C1831" s="276" t="s">
        <v>186</v>
      </c>
      <c r="D1831" s="276" t="s">
        <v>3632</v>
      </c>
      <c r="E1831" s="276" t="s">
        <v>1234</v>
      </c>
      <c r="F1831" s="292">
        <v>38571</v>
      </c>
      <c r="G1831" s="276" t="s">
        <v>363</v>
      </c>
      <c r="H1831" s="276" t="s">
        <v>382</v>
      </c>
      <c r="I1831" t="s">
        <v>474</v>
      </c>
      <c r="K1831" s="276" t="s">
        <v>1472</v>
      </c>
      <c r="L1831" s="276">
        <v>2023</v>
      </c>
      <c r="M1831" s="276" t="s">
        <v>363</v>
      </c>
      <c r="O1831"/>
      <c r="S1831" s="286" t="s">
        <v>3756</v>
      </c>
      <c r="T1831" s="286" t="s">
        <v>3757</v>
      </c>
      <c r="U1831" s="286" t="s">
        <v>3758</v>
      </c>
      <c r="V1831" s="286" t="s">
        <v>3684</v>
      </c>
      <c r="AP1831">
        <v>0</v>
      </c>
    </row>
    <row r="1832" spans="1:42" ht="21.6" x14ac:dyDescent="0.65">
      <c r="A1832" s="291">
        <v>125156</v>
      </c>
      <c r="B1832" s="276" t="s">
        <v>3629</v>
      </c>
      <c r="C1832" s="276" t="s">
        <v>813</v>
      </c>
      <c r="D1832" s="276" t="s">
        <v>3630</v>
      </c>
      <c r="E1832" s="276" t="s">
        <v>1234</v>
      </c>
      <c r="F1832" s="292">
        <v>38511</v>
      </c>
      <c r="G1832" s="276" t="s">
        <v>1517</v>
      </c>
      <c r="H1832" s="276" t="s">
        <v>382</v>
      </c>
      <c r="I1832" t="s">
        <v>474</v>
      </c>
      <c r="K1832" s="276" t="s">
        <v>383</v>
      </c>
      <c r="L1832" s="276">
        <v>2024</v>
      </c>
      <c r="M1832" s="276" t="s">
        <v>374</v>
      </c>
      <c r="O1832"/>
      <c r="S1832" s="286" t="s">
        <v>3759</v>
      </c>
      <c r="T1832" s="286" t="s">
        <v>3760</v>
      </c>
      <c r="U1832" s="286" t="s">
        <v>3761</v>
      </c>
      <c r="V1832" s="286" t="s">
        <v>3748</v>
      </c>
      <c r="AP1832">
        <v>0</v>
      </c>
    </row>
    <row r="1833" spans="1:42" ht="21.6" x14ac:dyDescent="0.65">
      <c r="A1833" s="291">
        <v>125157</v>
      </c>
      <c r="B1833" s="276" t="s">
        <v>3627</v>
      </c>
      <c r="C1833" s="276" t="s">
        <v>166</v>
      </c>
      <c r="D1833" s="276" t="s">
        <v>3628</v>
      </c>
      <c r="E1833" s="276" t="s">
        <v>1234</v>
      </c>
      <c r="F1833" s="292">
        <v>37386</v>
      </c>
      <c r="G1833" s="276" t="s">
        <v>363</v>
      </c>
      <c r="H1833" s="276" t="s">
        <v>382</v>
      </c>
      <c r="I1833" t="s">
        <v>474</v>
      </c>
      <c r="K1833" s="276" t="s">
        <v>364</v>
      </c>
      <c r="L1833" s="276">
        <v>2020</v>
      </c>
      <c r="M1833" s="276" t="s">
        <v>365</v>
      </c>
      <c r="O1833"/>
      <c r="S1833" s="286" t="s">
        <v>3762</v>
      </c>
      <c r="T1833" s="286" t="s">
        <v>3763</v>
      </c>
      <c r="U1833" s="286" t="s">
        <v>3764</v>
      </c>
      <c r="V1833" s="286" t="s">
        <v>3684</v>
      </c>
      <c r="AP1833">
        <v>0</v>
      </c>
    </row>
    <row r="1834" spans="1:42" ht="21.6" x14ac:dyDescent="0.65">
      <c r="A1834" s="291">
        <v>125158</v>
      </c>
      <c r="B1834" s="276" t="s">
        <v>3625</v>
      </c>
      <c r="C1834" s="276" t="s">
        <v>3626</v>
      </c>
      <c r="D1834" s="276" t="s">
        <v>217</v>
      </c>
      <c r="E1834" s="276" t="s">
        <v>1234</v>
      </c>
      <c r="F1834" s="292">
        <v>36919</v>
      </c>
      <c r="G1834" s="276" t="s">
        <v>363</v>
      </c>
      <c r="H1834" s="276" t="s">
        <v>382</v>
      </c>
      <c r="I1834" t="s">
        <v>474</v>
      </c>
      <c r="K1834" s="276" t="s">
        <v>364</v>
      </c>
      <c r="L1834" s="276">
        <v>2018</v>
      </c>
      <c r="M1834" s="276" t="s">
        <v>363</v>
      </c>
      <c r="O1834"/>
      <c r="S1834" s="286" t="s">
        <v>3765</v>
      </c>
      <c r="T1834" s="286" t="s">
        <v>3766</v>
      </c>
      <c r="U1834" s="286" t="s">
        <v>3767</v>
      </c>
      <c r="V1834" s="286" t="s">
        <v>3684</v>
      </c>
      <c r="AP1834">
        <v>0</v>
      </c>
    </row>
    <row r="1835" spans="1:42" ht="21.6" x14ac:dyDescent="0.65">
      <c r="A1835" s="291">
        <v>125159</v>
      </c>
      <c r="B1835" s="276" t="s">
        <v>3624</v>
      </c>
      <c r="C1835" s="276" t="s">
        <v>83</v>
      </c>
      <c r="D1835" s="276" t="s">
        <v>251</v>
      </c>
      <c r="E1835" s="276" t="s">
        <v>1234</v>
      </c>
      <c r="F1835" s="292">
        <v>33970</v>
      </c>
      <c r="G1835" s="276" t="s">
        <v>1482</v>
      </c>
      <c r="H1835" s="276" t="s">
        <v>382</v>
      </c>
      <c r="I1835" t="s">
        <v>474</v>
      </c>
      <c r="K1835" s="276" t="s">
        <v>383</v>
      </c>
      <c r="L1835" s="276">
        <v>2010</v>
      </c>
      <c r="M1835" s="276" t="s">
        <v>375</v>
      </c>
      <c r="O1835"/>
      <c r="S1835" s="286" t="s">
        <v>3768</v>
      </c>
      <c r="T1835" s="286" t="s">
        <v>3769</v>
      </c>
      <c r="U1835" s="286" t="s">
        <v>3770</v>
      </c>
      <c r="V1835" s="286" t="s">
        <v>3771</v>
      </c>
      <c r="AP1835">
        <v>0</v>
      </c>
    </row>
    <row r="1836" spans="1:42" ht="21.6" x14ac:dyDescent="0.65">
      <c r="A1836" s="291">
        <v>125160</v>
      </c>
      <c r="B1836" s="276" t="s">
        <v>3623</v>
      </c>
      <c r="C1836" s="276" t="s">
        <v>76</v>
      </c>
      <c r="D1836" s="276" t="s">
        <v>260</v>
      </c>
      <c r="E1836" s="276" t="s">
        <v>1234</v>
      </c>
      <c r="F1836" s="292">
        <v>30757</v>
      </c>
      <c r="G1836" s="276" t="s">
        <v>363</v>
      </c>
      <c r="H1836" s="276" t="s">
        <v>382</v>
      </c>
      <c r="I1836" t="s">
        <v>474</v>
      </c>
      <c r="K1836" s="276" t="s">
        <v>364</v>
      </c>
      <c r="L1836" s="276">
        <v>2002</v>
      </c>
      <c r="M1836" s="276" t="s">
        <v>363</v>
      </c>
      <c r="O1836"/>
      <c r="S1836" s="286" t="s">
        <v>3772</v>
      </c>
      <c r="T1836" s="286" t="s">
        <v>3773</v>
      </c>
      <c r="U1836" s="286" t="s">
        <v>3774</v>
      </c>
      <c r="V1836" s="286" t="s">
        <v>3775</v>
      </c>
      <c r="AP1836">
        <v>0</v>
      </c>
    </row>
    <row r="1837" spans="1:42" ht="21.6" x14ac:dyDescent="0.65">
      <c r="A1837" s="291">
        <v>125162</v>
      </c>
      <c r="B1837" s="276" t="s">
        <v>3621</v>
      </c>
      <c r="C1837" s="276" t="s">
        <v>547</v>
      </c>
      <c r="D1837" s="276" t="s">
        <v>3622</v>
      </c>
      <c r="E1837" s="276" t="s">
        <v>1234</v>
      </c>
      <c r="F1837" s="292">
        <v>33025</v>
      </c>
      <c r="G1837" s="276" t="s">
        <v>363</v>
      </c>
      <c r="H1837" s="276" t="s">
        <v>382</v>
      </c>
      <c r="I1837" t="s">
        <v>474</v>
      </c>
      <c r="K1837" s="276" t="s">
        <v>383</v>
      </c>
      <c r="L1837" s="276">
        <v>2009</v>
      </c>
      <c r="M1837" s="276" t="s">
        <v>365</v>
      </c>
      <c r="O1837"/>
      <c r="S1837" s="286" t="s">
        <v>3776</v>
      </c>
      <c r="T1837" s="286" t="s">
        <v>3711</v>
      </c>
      <c r="U1837" s="286" t="s">
        <v>3777</v>
      </c>
      <c r="V1837" s="286" t="s">
        <v>3684</v>
      </c>
      <c r="AP1837">
        <v>0</v>
      </c>
    </row>
    <row r="1838" spans="1:42" ht="21.6" x14ac:dyDescent="0.65">
      <c r="A1838" s="291">
        <v>125163</v>
      </c>
      <c r="B1838" s="276" t="s">
        <v>3619</v>
      </c>
      <c r="C1838" s="276" t="s">
        <v>116</v>
      </c>
      <c r="D1838" s="276" t="s">
        <v>3620</v>
      </c>
      <c r="E1838" s="276" t="s">
        <v>1234</v>
      </c>
      <c r="F1838" s="292">
        <v>37271</v>
      </c>
      <c r="G1838" s="276" t="s">
        <v>368</v>
      </c>
      <c r="H1838" s="276" t="s">
        <v>382</v>
      </c>
      <c r="I1838" t="s">
        <v>474</v>
      </c>
      <c r="K1838" s="276" t="s">
        <v>383</v>
      </c>
      <c r="L1838" s="276">
        <v>2021</v>
      </c>
      <c r="M1838" s="276" t="s">
        <v>368</v>
      </c>
      <c r="O1838"/>
      <c r="S1838" s="286" t="s">
        <v>3778</v>
      </c>
      <c r="T1838" s="286" t="s">
        <v>3779</v>
      </c>
      <c r="U1838" s="286" t="s">
        <v>3780</v>
      </c>
      <c r="V1838" s="286" t="s">
        <v>3781</v>
      </c>
      <c r="AP1838">
        <v>0</v>
      </c>
    </row>
    <row r="1839" spans="1:42" ht="21.6" x14ac:dyDescent="0.65">
      <c r="A1839" s="291">
        <v>125164</v>
      </c>
      <c r="B1839" s="276" t="s">
        <v>3618</v>
      </c>
      <c r="C1839" s="276" t="s">
        <v>728</v>
      </c>
      <c r="D1839" s="276" t="s">
        <v>286</v>
      </c>
      <c r="E1839" s="276" t="s">
        <v>1234</v>
      </c>
      <c r="F1839" s="292">
        <v>34816</v>
      </c>
      <c r="G1839" s="276" t="s">
        <v>363</v>
      </c>
      <c r="H1839" s="276" t="s">
        <v>382</v>
      </c>
      <c r="I1839" t="s">
        <v>474</v>
      </c>
      <c r="K1839" s="276" t="s">
        <v>1471</v>
      </c>
      <c r="L1839" s="276">
        <v>2015</v>
      </c>
      <c r="M1839" s="276" t="s">
        <v>363</v>
      </c>
      <c r="O1839"/>
      <c r="S1839" s="286" t="s">
        <v>3772</v>
      </c>
      <c r="T1839" s="286" t="s">
        <v>3773</v>
      </c>
      <c r="U1839" s="286" t="s">
        <v>3774</v>
      </c>
      <c r="V1839" s="286" t="s">
        <v>3775</v>
      </c>
      <c r="AP1839">
        <v>0</v>
      </c>
    </row>
    <row r="1840" spans="1:42" ht="21.6" x14ac:dyDescent="0.65">
      <c r="A1840" s="291">
        <v>125165</v>
      </c>
      <c r="B1840" s="276" t="s">
        <v>3617</v>
      </c>
      <c r="C1840" s="276" t="s">
        <v>170</v>
      </c>
      <c r="D1840" s="276" t="s">
        <v>245</v>
      </c>
      <c r="E1840" s="276" t="s">
        <v>1234</v>
      </c>
      <c r="F1840" s="292">
        <v>37826</v>
      </c>
      <c r="G1840" s="276" t="s">
        <v>363</v>
      </c>
      <c r="H1840" s="276" t="s">
        <v>382</v>
      </c>
      <c r="I1840" t="s">
        <v>474</v>
      </c>
      <c r="K1840" s="276" t="s">
        <v>383</v>
      </c>
      <c r="L1840" s="276">
        <v>2021</v>
      </c>
      <c r="M1840" s="276" t="s">
        <v>375</v>
      </c>
      <c r="O1840"/>
      <c r="S1840" s="286" t="s">
        <v>3782</v>
      </c>
      <c r="T1840" s="286" t="s">
        <v>3783</v>
      </c>
      <c r="U1840" s="286" t="s">
        <v>3784</v>
      </c>
      <c r="V1840" s="286" t="s">
        <v>3684</v>
      </c>
      <c r="AP1840">
        <v>0</v>
      </c>
    </row>
    <row r="1841" spans="1:42" ht="21.6" x14ac:dyDescent="0.65">
      <c r="A1841" s="291">
        <v>125166</v>
      </c>
      <c r="B1841" s="276" t="s">
        <v>3616</v>
      </c>
      <c r="C1841" s="276" t="s">
        <v>2511</v>
      </c>
      <c r="D1841" s="276" t="s">
        <v>889</v>
      </c>
      <c r="E1841" s="276" t="s">
        <v>1234</v>
      </c>
      <c r="F1841" s="292">
        <v>38131</v>
      </c>
      <c r="G1841" s="276" t="s">
        <v>374</v>
      </c>
      <c r="H1841" s="276" t="s">
        <v>382</v>
      </c>
      <c r="I1841" t="s">
        <v>474</v>
      </c>
      <c r="K1841" s="276" t="s">
        <v>383</v>
      </c>
      <c r="L1841" s="276">
        <v>2022</v>
      </c>
      <c r="M1841" s="276" t="s">
        <v>374</v>
      </c>
      <c r="O1841"/>
      <c r="S1841" s="286" t="s">
        <v>3785</v>
      </c>
      <c r="T1841" s="286" t="s">
        <v>3786</v>
      </c>
      <c r="U1841" s="286" t="s">
        <v>3786</v>
      </c>
      <c r="V1841" s="286" t="s">
        <v>3787</v>
      </c>
      <c r="AP1841">
        <v>0</v>
      </c>
    </row>
    <row r="1842" spans="1:42" ht="21.6" x14ac:dyDescent="0.65">
      <c r="A1842" s="291">
        <v>125167</v>
      </c>
      <c r="B1842" s="276" t="s">
        <v>3615</v>
      </c>
      <c r="C1842" s="276" t="s">
        <v>68</v>
      </c>
      <c r="D1842" s="276" t="s">
        <v>324</v>
      </c>
      <c r="E1842" s="276" t="s">
        <v>1234</v>
      </c>
      <c r="F1842" s="292">
        <v>38357</v>
      </c>
      <c r="G1842" s="276" t="s">
        <v>374</v>
      </c>
      <c r="H1842" s="276" t="s">
        <v>382</v>
      </c>
      <c r="I1842" t="s">
        <v>474</v>
      </c>
      <c r="K1842" s="276" t="s">
        <v>383</v>
      </c>
      <c r="L1842" s="276">
        <v>2022</v>
      </c>
      <c r="M1842" s="276" t="s">
        <v>374</v>
      </c>
      <c r="O1842"/>
      <c r="S1842" s="286" t="s">
        <v>3788</v>
      </c>
      <c r="T1842" s="286" t="s">
        <v>3789</v>
      </c>
      <c r="U1842" s="286" t="s">
        <v>3790</v>
      </c>
      <c r="V1842" s="286" t="s">
        <v>3684</v>
      </c>
      <c r="AP1842">
        <v>0</v>
      </c>
    </row>
    <row r="1843" spans="1:42" ht="21.6" x14ac:dyDescent="0.65">
      <c r="A1843" s="291">
        <v>125168</v>
      </c>
      <c r="B1843" s="276" t="s">
        <v>3614</v>
      </c>
      <c r="C1843" s="276" t="s">
        <v>100</v>
      </c>
      <c r="D1843" s="276" t="s">
        <v>340</v>
      </c>
      <c r="E1843" s="276" t="s">
        <v>1234</v>
      </c>
      <c r="F1843" s="292">
        <v>38447</v>
      </c>
      <c r="G1843" s="276" t="s">
        <v>1523</v>
      </c>
      <c r="H1843" s="276" t="s">
        <v>382</v>
      </c>
      <c r="I1843" t="s">
        <v>474</v>
      </c>
      <c r="K1843" s="276" t="s">
        <v>383</v>
      </c>
      <c r="L1843" s="276">
        <v>2024</v>
      </c>
      <c r="M1843" s="276" t="s">
        <v>365</v>
      </c>
      <c r="O1843"/>
      <c r="S1843" s="286" t="s">
        <v>3791</v>
      </c>
      <c r="T1843" s="286" t="s">
        <v>3792</v>
      </c>
      <c r="U1843" s="286" t="s">
        <v>3793</v>
      </c>
      <c r="V1843" s="286" t="s">
        <v>3794</v>
      </c>
      <c r="AP1843">
        <v>0</v>
      </c>
    </row>
    <row r="1844" spans="1:42" ht="21.6" x14ac:dyDescent="0.65">
      <c r="A1844" s="291">
        <v>125169</v>
      </c>
      <c r="B1844" s="276" t="s">
        <v>3612</v>
      </c>
      <c r="C1844" s="276" t="s">
        <v>497</v>
      </c>
      <c r="D1844" s="276" t="s">
        <v>3613</v>
      </c>
      <c r="E1844" s="276" t="s">
        <v>1234</v>
      </c>
      <c r="F1844" s="292">
        <v>37021</v>
      </c>
      <c r="G1844" s="276" t="s">
        <v>363</v>
      </c>
      <c r="H1844" s="276" t="s">
        <v>382</v>
      </c>
      <c r="I1844" t="s">
        <v>474</v>
      </c>
      <c r="K1844" s="276" t="s">
        <v>1472</v>
      </c>
      <c r="L1844" s="276">
        <v>2019</v>
      </c>
      <c r="M1844" s="276" t="s">
        <v>363</v>
      </c>
      <c r="O1844"/>
      <c r="S1844" s="286" t="s">
        <v>3795</v>
      </c>
      <c r="T1844" s="286" t="s">
        <v>3796</v>
      </c>
      <c r="U1844" s="286" t="s">
        <v>3797</v>
      </c>
      <c r="V1844" s="286" t="s">
        <v>3684</v>
      </c>
      <c r="AP1844">
        <v>0</v>
      </c>
    </row>
    <row r="1845" spans="1:42" ht="21.6" x14ac:dyDescent="0.65">
      <c r="A1845" s="291">
        <v>125170</v>
      </c>
      <c r="B1845" s="276" t="s">
        <v>3611</v>
      </c>
      <c r="C1845" s="276" t="s">
        <v>97</v>
      </c>
      <c r="D1845" s="276" t="s">
        <v>311</v>
      </c>
      <c r="E1845" s="276" t="s">
        <v>1234</v>
      </c>
      <c r="F1845" s="292">
        <v>37488</v>
      </c>
      <c r="G1845" s="276" t="s">
        <v>1489</v>
      </c>
      <c r="H1845" s="276" t="s">
        <v>382</v>
      </c>
      <c r="I1845" t="s">
        <v>474</v>
      </c>
      <c r="K1845" s="276" t="s">
        <v>364</v>
      </c>
      <c r="L1845" s="276">
        <v>2021</v>
      </c>
      <c r="M1845" s="276" t="s">
        <v>365</v>
      </c>
      <c r="O1845"/>
      <c r="S1845" s="286" t="s">
        <v>3798</v>
      </c>
      <c r="T1845" s="286" t="s">
        <v>3799</v>
      </c>
      <c r="U1845" s="286" t="s">
        <v>3800</v>
      </c>
      <c r="V1845" s="286" t="s">
        <v>3801</v>
      </c>
      <c r="AP1845">
        <v>0</v>
      </c>
    </row>
    <row r="1846" spans="1:42" ht="21.6" x14ac:dyDescent="0.65">
      <c r="A1846" s="291">
        <v>125171</v>
      </c>
      <c r="B1846" s="276" t="s">
        <v>3610</v>
      </c>
      <c r="C1846" s="276" t="s">
        <v>792</v>
      </c>
      <c r="D1846" s="276" t="s">
        <v>597</v>
      </c>
      <c r="E1846" s="276" t="s">
        <v>1234</v>
      </c>
      <c r="F1846" s="292">
        <v>37262</v>
      </c>
      <c r="G1846" s="276" t="s">
        <v>363</v>
      </c>
      <c r="H1846" s="276" t="s">
        <v>382</v>
      </c>
      <c r="I1846" t="s">
        <v>474</v>
      </c>
      <c r="K1846" s="276" t="s">
        <v>364</v>
      </c>
      <c r="L1846" s="276">
        <v>2019</v>
      </c>
      <c r="M1846" s="276" t="s">
        <v>363</v>
      </c>
      <c r="O1846"/>
      <c r="S1846" s="286" t="s">
        <v>3802</v>
      </c>
      <c r="T1846" s="286" t="s">
        <v>3803</v>
      </c>
      <c r="U1846" s="286" t="s">
        <v>3804</v>
      </c>
      <c r="V1846" s="286" t="s">
        <v>3805</v>
      </c>
      <c r="AP1846">
        <v>0</v>
      </c>
    </row>
    <row r="1847" spans="1:42" ht="21.6" x14ac:dyDescent="0.65">
      <c r="A1847" s="291">
        <v>125172</v>
      </c>
      <c r="B1847" s="276" t="s">
        <v>3609</v>
      </c>
      <c r="C1847" s="276" t="s">
        <v>498</v>
      </c>
      <c r="D1847" s="276" t="s">
        <v>243</v>
      </c>
      <c r="E1847" s="276" t="s">
        <v>1234</v>
      </c>
      <c r="F1847" s="292">
        <v>37671</v>
      </c>
      <c r="G1847" s="276" t="s">
        <v>363</v>
      </c>
      <c r="H1847" s="276" t="s">
        <v>382</v>
      </c>
      <c r="I1847" t="s">
        <v>474</v>
      </c>
      <c r="K1847" s="276" t="s">
        <v>1472</v>
      </c>
      <c r="L1847" s="276">
        <v>2021</v>
      </c>
      <c r="M1847" s="276" t="s">
        <v>363</v>
      </c>
      <c r="O1847"/>
      <c r="S1847" s="286" t="s">
        <v>3806</v>
      </c>
      <c r="T1847" s="286" t="s">
        <v>3807</v>
      </c>
      <c r="U1847" s="286" t="s">
        <v>3808</v>
      </c>
      <c r="V1847" s="286" t="s">
        <v>3809</v>
      </c>
      <c r="AP1847">
        <v>0</v>
      </c>
    </row>
    <row r="1848" spans="1:42" ht="21.6" x14ac:dyDescent="0.65">
      <c r="A1848" s="291">
        <v>125173</v>
      </c>
      <c r="B1848" s="276" t="s">
        <v>3607</v>
      </c>
      <c r="C1848" s="276" t="s">
        <v>76</v>
      </c>
      <c r="D1848" s="276" t="s">
        <v>3608</v>
      </c>
      <c r="E1848" s="276" t="s">
        <v>380</v>
      </c>
      <c r="F1848" s="292">
        <v>30122</v>
      </c>
      <c r="G1848" s="276" t="s">
        <v>3654</v>
      </c>
      <c r="H1848" s="276" t="s">
        <v>382</v>
      </c>
      <c r="I1848" t="s">
        <v>474</v>
      </c>
      <c r="K1848" s="276" t="s">
        <v>364</v>
      </c>
      <c r="L1848" s="276">
        <v>2001</v>
      </c>
      <c r="M1848" s="276" t="s">
        <v>368</v>
      </c>
      <c r="O1848"/>
      <c r="S1848" s="286" t="s">
        <v>3810</v>
      </c>
      <c r="T1848" s="286" t="s">
        <v>3811</v>
      </c>
      <c r="U1848" s="286" t="s">
        <v>3812</v>
      </c>
      <c r="V1848" s="286" t="s">
        <v>3813</v>
      </c>
      <c r="AP1848">
        <v>0</v>
      </c>
    </row>
    <row r="1849" spans="1:42" ht="21.6" x14ac:dyDescent="0.65">
      <c r="A1849" s="291">
        <v>125174</v>
      </c>
      <c r="B1849" s="276" t="s">
        <v>3606</v>
      </c>
      <c r="C1849" s="276" t="s">
        <v>113</v>
      </c>
      <c r="D1849" s="276" t="s">
        <v>235</v>
      </c>
      <c r="E1849" s="276" t="s">
        <v>1234</v>
      </c>
      <c r="F1849" s="292">
        <v>38123</v>
      </c>
      <c r="G1849" s="276" t="s">
        <v>374</v>
      </c>
      <c r="H1849" s="276" t="s">
        <v>382</v>
      </c>
      <c r="I1849" t="s">
        <v>474</v>
      </c>
      <c r="K1849" s="276" t="s">
        <v>383</v>
      </c>
      <c r="L1849" s="276">
        <v>2022</v>
      </c>
      <c r="M1849" s="276" t="s">
        <v>374</v>
      </c>
      <c r="O1849"/>
      <c r="S1849" s="286" t="s">
        <v>3814</v>
      </c>
      <c r="T1849" s="286" t="s">
        <v>3815</v>
      </c>
      <c r="U1849" s="286" t="s">
        <v>3816</v>
      </c>
      <c r="V1849" s="286" t="s">
        <v>3817</v>
      </c>
      <c r="AP1849">
        <v>0</v>
      </c>
    </row>
    <row r="1850" spans="1:42" ht="21.6" x14ac:dyDescent="0.65">
      <c r="A1850" s="291">
        <v>125175</v>
      </c>
      <c r="B1850" s="276" t="s">
        <v>3605</v>
      </c>
      <c r="C1850" s="276" t="s">
        <v>759</v>
      </c>
      <c r="D1850" s="276" t="s">
        <v>243</v>
      </c>
      <c r="E1850" s="276" t="s">
        <v>1234</v>
      </c>
      <c r="F1850" s="292">
        <v>33506</v>
      </c>
      <c r="G1850" s="276" t="s">
        <v>363</v>
      </c>
      <c r="H1850" s="276" t="s">
        <v>382</v>
      </c>
      <c r="I1850" t="s">
        <v>474</v>
      </c>
      <c r="K1850" s="276" t="s">
        <v>1471</v>
      </c>
      <c r="L1850" s="276">
        <v>2010</v>
      </c>
      <c r="M1850" s="276" t="s">
        <v>363</v>
      </c>
      <c r="O1850"/>
      <c r="S1850" s="286" t="s">
        <v>3818</v>
      </c>
      <c r="T1850" s="286" t="s">
        <v>3819</v>
      </c>
      <c r="U1850" s="286" t="s">
        <v>3808</v>
      </c>
      <c r="V1850" s="286" t="s">
        <v>3820</v>
      </c>
      <c r="AP1850">
        <v>0</v>
      </c>
    </row>
    <row r="1851" spans="1:42" ht="21.6" x14ac:dyDescent="0.65">
      <c r="A1851" s="291">
        <v>125176</v>
      </c>
      <c r="B1851" s="276" t="s">
        <v>3604</v>
      </c>
      <c r="C1851" s="276" t="s">
        <v>70</v>
      </c>
      <c r="D1851" s="276" t="s">
        <v>252</v>
      </c>
      <c r="E1851" s="276" t="s">
        <v>1234</v>
      </c>
      <c r="F1851" s="292">
        <v>28748</v>
      </c>
      <c r="G1851" s="276" t="s">
        <v>3655</v>
      </c>
      <c r="H1851" s="276" t="s">
        <v>382</v>
      </c>
      <c r="I1851" t="s">
        <v>474</v>
      </c>
      <c r="K1851" s="276" t="s">
        <v>364</v>
      </c>
      <c r="L1851" s="276">
        <v>1997</v>
      </c>
      <c r="M1851" s="276" t="s">
        <v>371</v>
      </c>
      <c r="O1851"/>
      <c r="S1851" s="286" t="s">
        <v>3821</v>
      </c>
      <c r="T1851" s="286" t="s">
        <v>3822</v>
      </c>
      <c r="U1851" s="286" t="s">
        <v>3823</v>
      </c>
      <c r="V1851" s="286" t="s">
        <v>3824</v>
      </c>
      <c r="AP1851">
        <v>0</v>
      </c>
    </row>
    <row r="1852" spans="1:42" ht="21.6" x14ac:dyDescent="0.65">
      <c r="A1852" s="291">
        <v>125177</v>
      </c>
      <c r="B1852" s="276" t="s">
        <v>3603</v>
      </c>
      <c r="C1852" s="276" t="s">
        <v>771</v>
      </c>
      <c r="D1852" s="276" t="s">
        <v>731</v>
      </c>
      <c r="E1852" s="276" t="s">
        <v>1234</v>
      </c>
      <c r="F1852" s="292">
        <v>38666</v>
      </c>
      <c r="G1852" s="276" t="s">
        <v>1484</v>
      </c>
      <c r="H1852" s="276" t="s">
        <v>382</v>
      </c>
      <c r="I1852" t="s">
        <v>474</v>
      </c>
      <c r="K1852" s="276" t="s">
        <v>364</v>
      </c>
      <c r="L1852" s="276">
        <v>2023</v>
      </c>
      <c r="M1852" s="276" t="s">
        <v>363</v>
      </c>
      <c r="O1852"/>
      <c r="S1852" s="286" t="s">
        <v>3825</v>
      </c>
      <c r="T1852" s="286" t="s">
        <v>3826</v>
      </c>
      <c r="U1852" s="286" t="s">
        <v>3827</v>
      </c>
      <c r="V1852" s="286" t="s">
        <v>3820</v>
      </c>
      <c r="AP1852">
        <v>0</v>
      </c>
    </row>
    <row r="1853" spans="1:42" ht="21.6" x14ac:dyDescent="0.65">
      <c r="A1853" s="291">
        <v>125178</v>
      </c>
      <c r="B1853" s="276" t="s">
        <v>3602</v>
      </c>
      <c r="C1853" s="276" t="s">
        <v>66</v>
      </c>
      <c r="D1853" s="276" t="s">
        <v>219</v>
      </c>
      <c r="E1853" s="276" t="s">
        <v>380</v>
      </c>
      <c r="F1853" s="292">
        <v>36784</v>
      </c>
      <c r="G1853" s="276" t="s">
        <v>3656</v>
      </c>
      <c r="H1853" s="276" t="s">
        <v>382</v>
      </c>
      <c r="I1853" t="s">
        <v>474</v>
      </c>
      <c r="K1853" s="276" t="s">
        <v>364</v>
      </c>
      <c r="L1853" s="276">
        <v>2018</v>
      </c>
      <c r="M1853" s="276" t="s">
        <v>363</v>
      </c>
      <c r="O1853"/>
      <c r="S1853" s="286" t="s">
        <v>3828</v>
      </c>
      <c r="T1853" s="286" t="s">
        <v>3829</v>
      </c>
      <c r="U1853" s="286" t="s">
        <v>3830</v>
      </c>
      <c r="V1853" s="286">
        <v>36784</v>
      </c>
      <c r="AP1853">
        <v>0</v>
      </c>
    </row>
    <row r="1854" spans="1:42" ht="21.6" x14ac:dyDescent="0.65">
      <c r="A1854" s="291">
        <v>125179</v>
      </c>
      <c r="B1854" s="276" t="s">
        <v>3600</v>
      </c>
      <c r="C1854" s="276" t="s">
        <v>3601</v>
      </c>
      <c r="D1854" s="276" t="s">
        <v>553</v>
      </c>
      <c r="E1854" s="276" t="s">
        <v>1234</v>
      </c>
      <c r="F1854" s="292">
        <v>33765</v>
      </c>
      <c r="G1854" s="276" t="s">
        <v>3657</v>
      </c>
      <c r="H1854" s="276" t="s">
        <v>382</v>
      </c>
      <c r="I1854" t="s">
        <v>474</v>
      </c>
      <c r="K1854" s="276" t="s">
        <v>383</v>
      </c>
      <c r="L1854" s="276">
        <v>2010</v>
      </c>
      <c r="M1854" s="276" t="s">
        <v>365</v>
      </c>
      <c r="O1854"/>
      <c r="S1854" s="286" t="s">
        <v>3831</v>
      </c>
      <c r="T1854" s="286" t="s">
        <v>3832</v>
      </c>
      <c r="U1854" s="286" t="s">
        <v>3833</v>
      </c>
      <c r="V1854" s="286" t="s">
        <v>3731</v>
      </c>
      <c r="AP1854">
        <v>0</v>
      </c>
    </row>
    <row r="1855" spans="1:42" ht="21.6" x14ac:dyDescent="0.65">
      <c r="A1855" s="291">
        <v>125180</v>
      </c>
      <c r="B1855" s="276" t="s">
        <v>3599</v>
      </c>
      <c r="C1855" s="276" t="s">
        <v>384</v>
      </c>
      <c r="D1855" s="276" t="s">
        <v>750</v>
      </c>
      <c r="E1855" s="276" t="s">
        <v>1234</v>
      </c>
      <c r="F1855" s="292">
        <v>37803</v>
      </c>
      <c r="G1855" s="276" t="s">
        <v>363</v>
      </c>
      <c r="H1855" s="276" t="s">
        <v>382</v>
      </c>
      <c r="I1855" t="s">
        <v>474</v>
      </c>
      <c r="K1855" s="276" t="s">
        <v>1472</v>
      </c>
      <c r="L1855" s="276">
        <v>2021</v>
      </c>
      <c r="M1855" s="276" t="s">
        <v>363</v>
      </c>
      <c r="O1855"/>
      <c r="S1855" s="286" t="s">
        <v>3834</v>
      </c>
      <c r="T1855" s="286" t="s">
        <v>3835</v>
      </c>
      <c r="U1855" s="286" t="s">
        <v>3836</v>
      </c>
      <c r="V1855" s="286" t="s">
        <v>3731</v>
      </c>
      <c r="AP1855">
        <v>0</v>
      </c>
    </row>
    <row r="1856" spans="1:42" ht="21.6" x14ac:dyDescent="0.65">
      <c r="A1856" s="291">
        <v>125181</v>
      </c>
      <c r="B1856" s="276" t="s">
        <v>3598</v>
      </c>
      <c r="C1856" s="276" t="s">
        <v>147</v>
      </c>
      <c r="D1856" s="276" t="s">
        <v>425</v>
      </c>
      <c r="E1856" s="276" t="s">
        <v>1234</v>
      </c>
      <c r="F1856" s="292" t="s">
        <v>3658</v>
      </c>
      <c r="G1856" s="276" t="s">
        <v>1481</v>
      </c>
      <c r="H1856" s="276" t="s">
        <v>382</v>
      </c>
      <c r="I1856" t="s">
        <v>474</v>
      </c>
      <c r="K1856" s="276" t="s">
        <v>383</v>
      </c>
      <c r="L1856" s="276">
        <v>2024</v>
      </c>
      <c r="M1856" s="276" t="s">
        <v>374</v>
      </c>
      <c r="O1856"/>
      <c r="S1856" s="286" t="s">
        <v>3837</v>
      </c>
      <c r="T1856" s="286" t="s">
        <v>3838</v>
      </c>
      <c r="U1856" s="286" t="s">
        <v>3839</v>
      </c>
      <c r="V1856" s="286" t="s">
        <v>3840</v>
      </c>
      <c r="AP1856">
        <v>0</v>
      </c>
    </row>
    <row r="1857" spans="1:42" ht="21.6" x14ac:dyDescent="0.65">
      <c r="A1857" s="291">
        <v>125182</v>
      </c>
      <c r="B1857" s="276" t="s">
        <v>3597</v>
      </c>
      <c r="C1857" s="276" t="s">
        <v>1111</v>
      </c>
      <c r="D1857" s="276" t="s">
        <v>3214</v>
      </c>
      <c r="E1857" s="276" t="s">
        <v>1234</v>
      </c>
      <c r="F1857" s="292">
        <v>39084</v>
      </c>
      <c r="G1857" s="276" t="s">
        <v>363</v>
      </c>
      <c r="H1857" s="276" t="s">
        <v>382</v>
      </c>
      <c r="I1857" t="s">
        <v>474</v>
      </c>
      <c r="K1857" s="276" t="s">
        <v>1472</v>
      </c>
      <c r="L1857" s="276">
        <v>2024</v>
      </c>
      <c r="M1857" s="276" t="s">
        <v>363</v>
      </c>
      <c r="O1857"/>
      <c r="S1857" s="286" t="s">
        <v>3841</v>
      </c>
      <c r="T1857" s="286" t="s">
        <v>3842</v>
      </c>
      <c r="U1857" s="286" t="s">
        <v>3843</v>
      </c>
      <c r="V1857" s="286" t="s">
        <v>3731</v>
      </c>
      <c r="AP1857">
        <v>0</v>
      </c>
    </row>
    <row r="1858" spans="1:42" ht="21.6" x14ac:dyDescent="0.65">
      <c r="A1858" s="291">
        <v>125183</v>
      </c>
      <c r="B1858" s="276" t="s">
        <v>3596</v>
      </c>
      <c r="C1858" s="276" t="s">
        <v>116</v>
      </c>
      <c r="D1858" s="276" t="s">
        <v>237</v>
      </c>
      <c r="E1858" s="276" t="s">
        <v>1234</v>
      </c>
      <c r="F1858" s="292">
        <v>32356</v>
      </c>
      <c r="G1858" s="276" t="s">
        <v>1516</v>
      </c>
      <c r="H1858" s="276" t="s">
        <v>382</v>
      </c>
      <c r="I1858" t="s">
        <v>474</v>
      </c>
      <c r="K1858" s="276" t="s">
        <v>364</v>
      </c>
      <c r="L1858" s="276">
        <v>2006</v>
      </c>
      <c r="M1858" s="276" t="s">
        <v>365</v>
      </c>
      <c r="O1858"/>
      <c r="S1858" s="286" t="s">
        <v>3844</v>
      </c>
      <c r="T1858" s="286" t="s">
        <v>3779</v>
      </c>
      <c r="U1858" s="286" t="s">
        <v>3845</v>
      </c>
      <c r="V1858" s="286" t="s">
        <v>3684</v>
      </c>
      <c r="AP1858">
        <v>0</v>
      </c>
    </row>
    <row r="1859" spans="1:42" ht="21.6" x14ac:dyDescent="0.65">
      <c r="A1859" s="291">
        <v>125184</v>
      </c>
      <c r="B1859" s="276" t="s">
        <v>3594</v>
      </c>
      <c r="C1859" s="276" t="s">
        <v>794</v>
      </c>
      <c r="D1859" s="276" t="s">
        <v>3595</v>
      </c>
      <c r="E1859" s="276" t="s">
        <v>1234</v>
      </c>
      <c r="F1859" s="292">
        <v>30704</v>
      </c>
      <c r="G1859" s="276" t="s">
        <v>363</v>
      </c>
      <c r="H1859" s="276" t="s">
        <v>382</v>
      </c>
      <c r="I1859" t="s">
        <v>474</v>
      </c>
      <c r="K1859" s="276" t="s">
        <v>383</v>
      </c>
      <c r="L1859" s="276">
        <v>2005</v>
      </c>
      <c r="M1859" s="276" t="s">
        <v>363</v>
      </c>
      <c r="O1859"/>
      <c r="S1859" s="286" t="s">
        <v>3846</v>
      </c>
      <c r="T1859" s="286" t="s">
        <v>3847</v>
      </c>
      <c r="U1859" s="286" t="s">
        <v>3848</v>
      </c>
      <c r="V1859" s="286" t="s">
        <v>1520</v>
      </c>
      <c r="AP1859">
        <v>0</v>
      </c>
    </row>
    <row r="1860" spans="1:42" ht="21.6" x14ac:dyDescent="0.65">
      <c r="A1860" s="291">
        <v>125185</v>
      </c>
      <c r="B1860" s="276" t="s">
        <v>3593</v>
      </c>
      <c r="C1860" s="276" t="s">
        <v>460</v>
      </c>
      <c r="D1860" s="276" t="s">
        <v>1121</v>
      </c>
      <c r="E1860" s="276" t="s">
        <v>1234</v>
      </c>
      <c r="F1860" s="292">
        <v>26152</v>
      </c>
      <c r="G1860" s="276" t="s">
        <v>363</v>
      </c>
      <c r="H1860" s="276" t="s">
        <v>382</v>
      </c>
      <c r="I1860" t="s">
        <v>474</v>
      </c>
      <c r="K1860" s="276" t="s">
        <v>383</v>
      </c>
      <c r="L1860" s="276">
        <v>2010</v>
      </c>
      <c r="M1860" s="276" t="s">
        <v>363</v>
      </c>
      <c r="O1860"/>
      <c r="S1860" s="286" t="s">
        <v>3849</v>
      </c>
      <c r="T1860" s="286" t="s">
        <v>3850</v>
      </c>
      <c r="U1860" s="286" t="s">
        <v>3851</v>
      </c>
      <c r="V1860" s="286" t="s">
        <v>3684</v>
      </c>
      <c r="AP1860">
        <v>0</v>
      </c>
    </row>
    <row r="1861" spans="1:42" ht="21.6" x14ac:dyDescent="0.65">
      <c r="A1861" s="291">
        <v>125186</v>
      </c>
      <c r="B1861" s="276" t="s">
        <v>3592</v>
      </c>
      <c r="C1861" s="276" t="s">
        <v>70</v>
      </c>
      <c r="D1861" s="276" t="s">
        <v>301</v>
      </c>
      <c r="E1861" s="276" t="s">
        <v>1234</v>
      </c>
      <c r="F1861" s="292">
        <v>35237</v>
      </c>
      <c r="G1861" s="276" t="s">
        <v>363</v>
      </c>
      <c r="H1861" s="276" t="s">
        <v>382</v>
      </c>
      <c r="I1861" t="s">
        <v>474</v>
      </c>
      <c r="K1861" s="276" t="s">
        <v>1471</v>
      </c>
      <c r="L1861" s="276">
        <v>2021</v>
      </c>
      <c r="M1861" s="276" t="s">
        <v>365</v>
      </c>
      <c r="O1861"/>
      <c r="S1861" s="286" t="s">
        <v>3852</v>
      </c>
      <c r="T1861" s="286" t="s">
        <v>3822</v>
      </c>
      <c r="U1861" s="286" t="s">
        <v>3853</v>
      </c>
      <c r="V1861" s="286" t="s">
        <v>3809</v>
      </c>
      <c r="AP1861">
        <v>0</v>
      </c>
    </row>
    <row r="1862" spans="1:42" ht="21.6" x14ac:dyDescent="0.65">
      <c r="A1862" s="291">
        <v>125189</v>
      </c>
      <c r="B1862" s="276" t="s">
        <v>3591</v>
      </c>
      <c r="C1862" s="276" t="s">
        <v>71</v>
      </c>
      <c r="D1862" s="276" t="s">
        <v>1533</v>
      </c>
      <c r="E1862" s="276" t="s">
        <v>1234</v>
      </c>
      <c r="F1862" s="292">
        <v>37723</v>
      </c>
      <c r="G1862" s="276" t="s">
        <v>1475</v>
      </c>
      <c r="H1862" s="276" t="s">
        <v>1755</v>
      </c>
      <c r="I1862" t="s">
        <v>474</v>
      </c>
      <c r="K1862" s="276" t="s">
        <v>383</v>
      </c>
      <c r="L1862" s="276">
        <v>2021</v>
      </c>
      <c r="M1862" s="276" t="s">
        <v>363</v>
      </c>
      <c r="O1862"/>
      <c r="S1862" s="286" t="s">
        <v>3854</v>
      </c>
      <c r="T1862" s="286" t="s">
        <v>3855</v>
      </c>
      <c r="U1862" s="286" t="s">
        <v>3856</v>
      </c>
      <c r="V1862" s="286" t="s">
        <v>3857</v>
      </c>
      <c r="AP1862">
        <v>0</v>
      </c>
    </row>
    <row r="1863" spans="1:42" ht="21.6" x14ac:dyDescent="0.65">
      <c r="A1863" s="291">
        <v>125190</v>
      </c>
      <c r="B1863" s="276" t="s">
        <v>3590</v>
      </c>
      <c r="C1863" s="276" t="s">
        <v>137</v>
      </c>
      <c r="D1863" s="276" t="s">
        <v>216</v>
      </c>
      <c r="E1863" s="276" t="s">
        <v>1234</v>
      </c>
      <c r="F1863" s="292">
        <v>33686</v>
      </c>
      <c r="G1863" s="276" t="s">
        <v>363</v>
      </c>
      <c r="H1863" s="276" t="s">
        <v>1755</v>
      </c>
      <c r="I1863" t="s">
        <v>474</v>
      </c>
      <c r="K1863" s="276" t="s">
        <v>383</v>
      </c>
      <c r="L1863" s="276">
        <v>2010</v>
      </c>
      <c r="M1863" s="276" t="s">
        <v>363</v>
      </c>
      <c r="O1863"/>
      <c r="S1863" s="286" t="s">
        <v>3858</v>
      </c>
      <c r="T1863" s="286" t="s">
        <v>3859</v>
      </c>
      <c r="U1863" s="286" t="s">
        <v>3860</v>
      </c>
      <c r="V1863" s="286" t="s">
        <v>3809</v>
      </c>
      <c r="AP1863">
        <v>0</v>
      </c>
    </row>
    <row r="1864" spans="1:42" ht="21.6" x14ac:dyDescent="0.65">
      <c r="A1864" s="267">
        <v>125191</v>
      </c>
      <c r="B1864" s="190" t="s">
        <v>3589</v>
      </c>
      <c r="C1864" s="190" t="s">
        <v>149</v>
      </c>
      <c r="D1864" s="190" t="s">
        <v>428</v>
      </c>
      <c r="E1864" s="190" t="s">
        <v>1234</v>
      </c>
      <c r="F1864" s="191">
        <v>30553</v>
      </c>
      <c r="G1864" s="190" t="s">
        <v>363</v>
      </c>
      <c r="H1864" s="193" t="s">
        <v>382</v>
      </c>
      <c r="I1864" t="s">
        <v>474</v>
      </c>
      <c r="K1864" s="195" t="s">
        <v>364</v>
      </c>
      <c r="L1864" s="190">
        <v>2001</v>
      </c>
      <c r="M1864" s="193" t="s">
        <v>363</v>
      </c>
      <c r="O1864"/>
      <c r="S1864" s="203" t="s">
        <v>3861</v>
      </c>
      <c r="T1864" s="268" t="s">
        <v>3862</v>
      </c>
      <c r="U1864" s="268" t="s">
        <v>3863</v>
      </c>
      <c r="V1864" s="211" t="s">
        <v>3684</v>
      </c>
      <c r="AP1864">
        <v>0</v>
      </c>
    </row>
    <row r="1865" spans="1:42" ht="21.6" x14ac:dyDescent="0.65">
      <c r="A1865" s="267">
        <v>125192</v>
      </c>
      <c r="B1865" s="190" t="s">
        <v>3588</v>
      </c>
      <c r="C1865" s="190" t="s">
        <v>478</v>
      </c>
      <c r="D1865" s="190" t="s">
        <v>484</v>
      </c>
      <c r="E1865" s="190" t="s">
        <v>1234</v>
      </c>
      <c r="F1865" s="191">
        <v>34344</v>
      </c>
      <c r="G1865" s="190" t="s">
        <v>1522</v>
      </c>
      <c r="H1865" s="193" t="s">
        <v>382</v>
      </c>
      <c r="I1865" t="s">
        <v>474</v>
      </c>
      <c r="K1865" s="195" t="s">
        <v>383</v>
      </c>
      <c r="L1865" s="190">
        <v>2013</v>
      </c>
      <c r="M1865" s="193" t="s">
        <v>377</v>
      </c>
      <c r="O1865"/>
      <c r="S1865" s="203" t="s">
        <v>3864</v>
      </c>
      <c r="T1865" s="268" t="s">
        <v>3865</v>
      </c>
      <c r="U1865" s="268" t="s">
        <v>3866</v>
      </c>
      <c r="V1865" s="211" t="s">
        <v>3867</v>
      </c>
      <c r="AP1865">
        <v>0</v>
      </c>
    </row>
    <row r="1866" spans="1:42" ht="21.6" x14ac:dyDescent="0.65">
      <c r="A1866" s="267">
        <v>125193</v>
      </c>
      <c r="B1866" s="190" t="s">
        <v>3587</v>
      </c>
      <c r="C1866" s="190" t="s">
        <v>429</v>
      </c>
      <c r="D1866" s="190" t="s">
        <v>115</v>
      </c>
      <c r="E1866" s="190" t="s">
        <v>1234</v>
      </c>
      <c r="F1866" s="191">
        <v>38165</v>
      </c>
      <c r="G1866" s="190" t="s">
        <v>374</v>
      </c>
      <c r="H1866" s="193" t="s">
        <v>382</v>
      </c>
      <c r="I1866" t="s">
        <v>474</v>
      </c>
      <c r="K1866" s="195" t="s">
        <v>383</v>
      </c>
      <c r="L1866" s="190">
        <v>2022</v>
      </c>
      <c r="M1866" s="193" t="s">
        <v>374</v>
      </c>
      <c r="O1866"/>
      <c r="S1866" s="203" t="s">
        <v>3868</v>
      </c>
      <c r="T1866" s="268" t="s">
        <v>3869</v>
      </c>
      <c r="U1866" s="268" t="s">
        <v>3870</v>
      </c>
      <c r="V1866" s="211" t="s">
        <v>3748</v>
      </c>
      <c r="AP1866">
        <v>0</v>
      </c>
    </row>
    <row r="1867" spans="1:42" ht="21.6" x14ac:dyDescent="0.65">
      <c r="A1867" s="267">
        <v>125194</v>
      </c>
      <c r="B1867" s="190" t="s">
        <v>3585</v>
      </c>
      <c r="C1867" s="190" t="s">
        <v>98</v>
      </c>
      <c r="D1867" s="190" t="s">
        <v>3586</v>
      </c>
      <c r="E1867" s="190" t="s">
        <v>1234</v>
      </c>
      <c r="F1867" s="191">
        <v>36526</v>
      </c>
      <c r="G1867" s="190" t="s">
        <v>3659</v>
      </c>
      <c r="H1867" s="193" t="s">
        <v>382</v>
      </c>
      <c r="I1867" t="s">
        <v>474</v>
      </c>
      <c r="K1867" s="195" t="s">
        <v>364</v>
      </c>
      <c r="L1867" s="190">
        <v>2017</v>
      </c>
      <c r="M1867" s="193" t="s">
        <v>368</v>
      </c>
      <c r="O1867"/>
      <c r="S1867" s="203" t="s">
        <v>3871</v>
      </c>
      <c r="T1867" s="268" t="s">
        <v>3872</v>
      </c>
      <c r="U1867" s="268" t="s">
        <v>3873</v>
      </c>
      <c r="V1867" s="211" t="s">
        <v>3874</v>
      </c>
      <c r="AP1867">
        <v>0</v>
      </c>
    </row>
    <row r="1868" spans="1:42" ht="21.6" x14ac:dyDescent="0.65">
      <c r="A1868" s="267">
        <v>125195</v>
      </c>
      <c r="B1868" s="190" t="s">
        <v>3584</v>
      </c>
      <c r="C1868" s="190" t="s">
        <v>123</v>
      </c>
      <c r="D1868" s="190" t="s">
        <v>347</v>
      </c>
      <c r="E1868" s="190" t="s">
        <v>1234</v>
      </c>
      <c r="F1868" s="191">
        <v>34150</v>
      </c>
      <c r="G1868" s="190" t="s">
        <v>1492</v>
      </c>
      <c r="H1868" s="193" t="s">
        <v>382</v>
      </c>
      <c r="I1868" t="s">
        <v>474</v>
      </c>
      <c r="K1868" s="195" t="s">
        <v>1471</v>
      </c>
      <c r="L1868" s="190">
        <v>2011</v>
      </c>
      <c r="M1868" s="193" t="s">
        <v>371</v>
      </c>
      <c r="O1868"/>
      <c r="S1868" s="203" t="s">
        <v>3875</v>
      </c>
      <c r="T1868" s="268" t="s">
        <v>3876</v>
      </c>
      <c r="U1868" s="268" t="s">
        <v>3877</v>
      </c>
      <c r="V1868" s="211" t="s">
        <v>3684</v>
      </c>
      <c r="AP1868">
        <v>0</v>
      </c>
    </row>
    <row r="1869" spans="1:42" ht="21.6" x14ac:dyDescent="0.65">
      <c r="A1869" s="267">
        <v>125196</v>
      </c>
      <c r="B1869" s="190" t="s">
        <v>3583</v>
      </c>
      <c r="C1869" s="190" t="s">
        <v>150</v>
      </c>
      <c r="D1869" s="190" t="s">
        <v>321</v>
      </c>
      <c r="E1869" s="190" t="s">
        <v>1234</v>
      </c>
      <c r="F1869" s="191">
        <v>36526</v>
      </c>
      <c r="G1869" s="190" t="s">
        <v>3660</v>
      </c>
      <c r="H1869" s="193" t="s">
        <v>382</v>
      </c>
      <c r="I1869" t="s">
        <v>474</v>
      </c>
      <c r="K1869" s="195" t="s">
        <v>383</v>
      </c>
      <c r="L1869" s="190">
        <v>2022</v>
      </c>
      <c r="M1869" s="193" t="s">
        <v>376</v>
      </c>
      <c r="O1869"/>
      <c r="S1869" s="203" t="s">
        <v>3878</v>
      </c>
      <c r="T1869" s="268" t="s">
        <v>3879</v>
      </c>
      <c r="U1869" s="268" t="s">
        <v>3880</v>
      </c>
      <c r="V1869" s="211" t="s">
        <v>3881</v>
      </c>
      <c r="AP1869">
        <v>0</v>
      </c>
    </row>
    <row r="1870" spans="1:42" ht="21.6" x14ac:dyDescent="0.65">
      <c r="A1870" s="267">
        <v>125197</v>
      </c>
      <c r="B1870" s="190" t="s">
        <v>3581</v>
      </c>
      <c r="C1870" s="190" t="s">
        <v>147</v>
      </c>
      <c r="D1870" s="190" t="s">
        <v>3582</v>
      </c>
      <c r="E1870" s="190" t="s">
        <v>1234</v>
      </c>
      <c r="F1870" s="191">
        <v>38744</v>
      </c>
      <c r="G1870" s="190" t="s">
        <v>363</v>
      </c>
      <c r="H1870" s="193" t="s">
        <v>382</v>
      </c>
      <c r="I1870" t="s">
        <v>474</v>
      </c>
      <c r="K1870" s="195" t="s">
        <v>383</v>
      </c>
      <c r="L1870" s="190">
        <v>2024</v>
      </c>
      <c r="M1870" s="193" t="s">
        <v>363</v>
      </c>
      <c r="O1870"/>
      <c r="S1870" s="203" t="s">
        <v>3882</v>
      </c>
      <c r="T1870" s="268" t="s">
        <v>3883</v>
      </c>
      <c r="U1870" s="268" t="s">
        <v>3884</v>
      </c>
      <c r="V1870" s="211" t="s">
        <v>1520</v>
      </c>
      <c r="AP1870">
        <v>0</v>
      </c>
    </row>
    <row r="1871" spans="1:42" ht="21.6" x14ac:dyDescent="0.65">
      <c r="A1871" s="267">
        <v>125198</v>
      </c>
      <c r="B1871" s="190" t="s">
        <v>3580</v>
      </c>
      <c r="C1871" s="190" t="s">
        <v>506</v>
      </c>
      <c r="D1871" s="190" t="s">
        <v>757</v>
      </c>
      <c r="E1871" s="190" t="s">
        <v>1234</v>
      </c>
      <c r="F1871" s="191">
        <v>37882</v>
      </c>
      <c r="G1871" s="190" t="s">
        <v>363</v>
      </c>
      <c r="H1871" s="193" t="s">
        <v>382</v>
      </c>
      <c r="I1871" t="s">
        <v>474</v>
      </c>
      <c r="K1871" s="195" t="s">
        <v>364</v>
      </c>
      <c r="L1871" s="190">
        <v>2021</v>
      </c>
      <c r="M1871" s="193" t="s">
        <v>369</v>
      </c>
      <c r="O1871"/>
      <c r="S1871" s="203" t="s">
        <v>3885</v>
      </c>
      <c r="T1871" s="268" t="s">
        <v>3886</v>
      </c>
      <c r="U1871" s="268" t="s">
        <v>3887</v>
      </c>
      <c r="V1871" s="211" t="s">
        <v>3888</v>
      </c>
      <c r="AP1871">
        <v>0</v>
      </c>
    </row>
    <row r="1872" spans="1:42" ht="21.6" x14ac:dyDescent="0.65">
      <c r="A1872" s="267">
        <v>125199</v>
      </c>
      <c r="B1872" s="190" t="s">
        <v>3579</v>
      </c>
      <c r="C1872" s="190" t="s">
        <v>66</v>
      </c>
      <c r="D1872" s="190" t="s">
        <v>216</v>
      </c>
      <c r="E1872" s="190" t="s">
        <v>1234</v>
      </c>
      <c r="F1872" s="191">
        <v>31850</v>
      </c>
      <c r="G1872" s="190" t="s">
        <v>365</v>
      </c>
      <c r="H1872" s="193" t="s">
        <v>382</v>
      </c>
      <c r="I1872" t="s">
        <v>474</v>
      </c>
      <c r="K1872" s="195" t="s">
        <v>1471</v>
      </c>
      <c r="L1872" s="190">
        <v>2005</v>
      </c>
      <c r="M1872" s="193" t="s">
        <v>365</v>
      </c>
      <c r="O1872"/>
      <c r="S1872" s="203" t="s">
        <v>3772</v>
      </c>
      <c r="T1872" s="268" t="s">
        <v>3773</v>
      </c>
      <c r="U1872" s="268" t="s">
        <v>3774</v>
      </c>
      <c r="V1872" s="211" t="s">
        <v>3775</v>
      </c>
      <c r="AP1872">
        <v>0</v>
      </c>
    </row>
    <row r="1873" spans="1:42" ht="16.8" x14ac:dyDescent="0.25">
      <c r="A1873" s="275">
        <v>125200</v>
      </c>
      <c r="B1873" s="275" t="s">
        <v>1954</v>
      </c>
      <c r="C1873" s="275" t="s">
        <v>1955</v>
      </c>
      <c r="D1873" s="275" t="s">
        <v>1956</v>
      </c>
      <c r="E1873" s="275"/>
      <c r="F1873" s="277"/>
      <c r="G1873" s="275"/>
      <c r="H1873" s="278"/>
      <c r="I1873" t="s">
        <v>474</v>
      </c>
      <c r="K1873" s="281"/>
      <c r="L1873" s="282"/>
      <c r="M1873" s="283"/>
      <c r="O1873">
        <v>481</v>
      </c>
      <c r="P1873" s="230">
        <v>45722</v>
      </c>
      <c r="Q1873">
        <v>125000</v>
      </c>
      <c r="S1873" s="285"/>
      <c r="T1873" s="271"/>
      <c r="U1873" s="271"/>
      <c r="V1873" s="287"/>
      <c r="AI1873">
        <v>0</v>
      </c>
      <c r="AP1873">
        <v>0</v>
      </c>
    </row>
    <row r="1874" spans="1:42" ht="21.6" x14ac:dyDescent="0.65">
      <c r="A1874" s="267">
        <v>125200</v>
      </c>
      <c r="B1874" s="190" t="s">
        <v>1954</v>
      </c>
      <c r="C1874" s="190" t="s">
        <v>1955</v>
      </c>
      <c r="D1874" s="190" t="s">
        <v>1956</v>
      </c>
      <c r="E1874" s="190" t="s">
        <v>1234</v>
      </c>
      <c r="F1874" s="191">
        <v>30072</v>
      </c>
      <c r="G1874" s="190" t="s">
        <v>3661</v>
      </c>
      <c r="H1874" s="193" t="s">
        <v>382</v>
      </c>
      <c r="I1874" t="s">
        <v>474</v>
      </c>
      <c r="K1874" s="195" t="s">
        <v>383</v>
      </c>
      <c r="L1874" s="190">
        <v>2000</v>
      </c>
      <c r="M1874" s="193" t="s">
        <v>367</v>
      </c>
      <c r="O1874">
        <v>481</v>
      </c>
      <c r="P1874" s="230">
        <v>45722</v>
      </c>
      <c r="Q1874">
        <v>125000</v>
      </c>
      <c r="S1874" s="203" t="s">
        <v>3889</v>
      </c>
      <c r="T1874" s="268" t="s">
        <v>3890</v>
      </c>
      <c r="U1874" s="268" t="s">
        <v>3891</v>
      </c>
      <c r="V1874" s="211" t="s">
        <v>3892</v>
      </c>
      <c r="AP1874">
        <v>0</v>
      </c>
    </row>
    <row r="1875" spans="1:42" ht="21.6" x14ac:dyDescent="0.65">
      <c r="A1875" s="267">
        <v>125201</v>
      </c>
      <c r="B1875" s="190" t="s">
        <v>3578</v>
      </c>
      <c r="C1875" s="190" t="s">
        <v>116</v>
      </c>
      <c r="D1875" s="190" t="s">
        <v>292</v>
      </c>
      <c r="E1875" s="190" t="s">
        <v>1234</v>
      </c>
      <c r="F1875" s="191">
        <v>38718</v>
      </c>
      <c r="G1875" s="190" t="s">
        <v>1494</v>
      </c>
      <c r="H1875" s="193" t="s">
        <v>382</v>
      </c>
      <c r="I1875" t="s">
        <v>474</v>
      </c>
      <c r="K1875" s="195" t="s">
        <v>364</v>
      </c>
      <c r="L1875" s="190">
        <v>2023</v>
      </c>
      <c r="M1875" s="193" t="s">
        <v>365</v>
      </c>
      <c r="O1875"/>
      <c r="S1875" s="203" t="s">
        <v>3893</v>
      </c>
      <c r="T1875" s="268" t="s">
        <v>3894</v>
      </c>
      <c r="U1875" s="268" t="s">
        <v>3895</v>
      </c>
      <c r="V1875" s="211" t="s">
        <v>3896</v>
      </c>
      <c r="AP1875">
        <v>0</v>
      </c>
    </row>
    <row r="1876" spans="1:42" ht="21.6" x14ac:dyDescent="0.65">
      <c r="A1876" s="267">
        <v>125202</v>
      </c>
      <c r="B1876" s="190" t="s">
        <v>3577</v>
      </c>
      <c r="C1876" s="190" t="s">
        <v>155</v>
      </c>
      <c r="D1876" s="190" t="s">
        <v>879</v>
      </c>
      <c r="E1876" s="190" t="s">
        <v>1234</v>
      </c>
      <c r="F1876" s="191">
        <v>33714</v>
      </c>
      <c r="G1876" s="190" t="s">
        <v>363</v>
      </c>
      <c r="H1876" s="193" t="s">
        <v>382</v>
      </c>
      <c r="I1876" t="s">
        <v>474</v>
      </c>
      <c r="K1876" s="195" t="s">
        <v>364</v>
      </c>
      <c r="L1876" s="190">
        <v>2010</v>
      </c>
      <c r="M1876" s="193" t="s">
        <v>363</v>
      </c>
      <c r="O1876"/>
      <c r="S1876" s="203" t="s">
        <v>3897</v>
      </c>
      <c r="T1876" s="268" t="s">
        <v>3898</v>
      </c>
      <c r="U1876" s="268" t="s">
        <v>3899</v>
      </c>
      <c r="V1876" s="211" t="s">
        <v>3900</v>
      </c>
      <c r="AP1876">
        <v>0</v>
      </c>
    </row>
    <row r="1877" spans="1:42" ht="21.6" x14ac:dyDescent="0.65">
      <c r="A1877" s="267">
        <v>125203</v>
      </c>
      <c r="B1877" s="190" t="s">
        <v>3576</v>
      </c>
      <c r="C1877" s="190" t="s">
        <v>457</v>
      </c>
      <c r="D1877" s="190" t="s">
        <v>513</v>
      </c>
      <c r="E1877" s="190" t="s">
        <v>1234</v>
      </c>
      <c r="F1877" s="191">
        <v>33123</v>
      </c>
      <c r="G1877" s="190" t="s">
        <v>1491</v>
      </c>
      <c r="H1877" s="193" t="s">
        <v>382</v>
      </c>
      <c r="I1877" t="s">
        <v>474</v>
      </c>
      <c r="K1877" s="195" t="s">
        <v>383</v>
      </c>
      <c r="L1877" s="190">
        <v>2008</v>
      </c>
      <c r="M1877" s="193" t="s">
        <v>375</v>
      </c>
      <c r="O1877"/>
      <c r="S1877" s="203" t="s">
        <v>3901</v>
      </c>
      <c r="T1877" s="268" t="s">
        <v>3902</v>
      </c>
      <c r="U1877" s="268" t="s">
        <v>3903</v>
      </c>
      <c r="V1877" s="211" t="s">
        <v>3904</v>
      </c>
      <c r="AP1877">
        <v>0</v>
      </c>
    </row>
    <row r="1878" spans="1:42" ht="21.6" x14ac:dyDescent="0.65">
      <c r="A1878" s="267">
        <v>125204</v>
      </c>
      <c r="B1878" s="190" t="s">
        <v>3574</v>
      </c>
      <c r="C1878" s="190" t="s">
        <v>105</v>
      </c>
      <c r="D1878" s="190" t="s">
        <v>3575</v>
      </c>
      <c r="E1878" s="190" t="s">
        <v>1234</v>
      </c>
      <c r="F1878" s="191">
        <v>38956</v>
      </c>
      <c r="G1878" s="190" t="s">
        <v>363</v>
      </c>
      <c r="H1878" s="193" t="s">
        <v>382</v>
      </c>
      <c r="I1878" t="s">
        <v>474</v>
      </c>
      <c r="K1878" s="195" t="s">
        <v>1472</v>
      </c>
      <c r="L1878" s="190">
        <v>2024</v>
      </c>
      <c r="M1878" s="193" t="s">
        <v>363</v>
      </c>
      <c r="O1878"/>
      <c r="S1878" s="203" t="s">
        <v>3905</v>
      </c>
      <c r="T1878" s="268" t="s">
        <v>3906</v>
      </c>
      <c r="U1878" s="268" t="s">
        <v>3907</v>
      </c>
      <c r="V1878" s="211" t="s">
        <v>1520</v>
      </c>
      <c r="AP1878">
        <v>0</v>
      </c>
    </row>
    <row r="1879" spans="1:42" ht="21.6" x14ac:dyDescent="0.65">
      <c r="A1879" s="267">
        <v>125205</v>
      </c>
      <c r="B1879" s="190" t="s">
        <v>3573</v>
      </c>
      <c r="C1879" s="190" t="s">
        <v>121</v>
      </c>
      <c r="D1879" s="190" t="s">
        <v>275</v>
      </c>
      <c r="E1879" s="190" t="s">
        <v>1234</v>
      </c>
      <c r="F1879" s="191">
        <v>34740</v>
      </c>
      <c r="G1879" s="190" t="s">
        <v>363</v>
      </c>
      <c r="H1879" s="193" t="s">
        <v>382</v>
      </c>
      <c r="I1879" t="s">
        <v>474</v>
      </c>
      <c r="K1879" s="195" t="s">
        <v>383</v>
      </c>
      <c r="L1879" s="190">
        <v>2013</v>
      </c>
      <c r="M1879" s="193" t="s">
        <v>363</v>
      </c>
      <c r="O1879"/>
      <c r="S1879" s="203" t="s">
        <v>3908</v>
      </c>
      <c r="T1879" s="268" t="s">
        <v>3909</v>
      </c>
      <c r="U1879" s="268" t="s">
        <v>3910</v>
      </c>
      <c r="V1879" s="211" t="s">
        <v>3911</v>
      </c>
      <c r="AP1879">
        <v>0</v>
      </c>
    </row>
    <row r="1880" spans="1:42" ht="21.6" x14ac:dyDescent="0.65">
      <c r="A1880" s="267">
        <v>125206</v>
      </c>
      <c r="B1880" s="190" t="s">
        <v>3572</v>
      </c>
      <c r="C1880" s="190" t="s">
        <v>97</v>
      </c>
      <c r="D1880" s="190" t="s">
        <v>311</v>
      </c>
      <c r="E1880" s="190" t="s">
        <v>1234</v>
      </c>
      <c r="F1880" s="191">
        <v>38357</v>
      </c>
      <c r="G1880" s="190" t="s">
        <v>1489</v>
      </c>
      <c r="H1880" s="193" t="s">
        <v>382</v>
      </c>
      <c r="I1880" t="s">
        <v>474</v>
      </c>
      <c r="K1880" s="195" t="s">
        <v>364</v>
      </c>
      <c r="L1880" s="190">
        <v>2023</v>
      </c>
      <c r="M1880" s="193" t="s">
        <v>365</v>
      </c>
      <c r="O1880"/>
      <c r="S1880" s="203" t="s">
        <v>3912</v>
      </c>
      <c r="T1880" s="268" t="s">
        <v>3799</v>
      </c>
      <c r="U1880" s="268" t="s">
        <v>3800</v>
      </c>
      <c r="V1880" s="211" t="s">
        <v>3801</v>
      </c>
      <c r="AP1880">
        <v>0</v>
      </c>
    </row>
    <row r="1881" spans="1:42" ht="21.6" x14ac:dyDescent="0.65">
      <c r="A1881" s="267">
        <v>125207</v>
      </c>
      <c r="B1881" s="190" t="s">
        <v>3571</v>
      </c>
      <c r="C1881" s="190" t="s">
        <v>152</v>
      </c>
      <c r="D1881" s="190" t="s">
        <v>440</v>
      </c>
      <c r="E1881" s="190" t="s">
        <v>1234</v>
      </c>
      <c r="F1881" s="191">
        <v>32345</v>
      </c>
      <c r="G1881" s="190" t="s">
        <v>3662</v>
      </c>
      <c r="H1881" s="193" t="s">
        <v>382</v>
      </c>
      <c r="I1881" t="s">
        <v>474</v>
      </c>
      <c r="K1881" s="195" t="s">
        <v>364</v>
      </c>
      <c r="L1881" s="190">
        <v>2005</v>
      </c>
      <c r="M1881" s="193" t="s">
        <v>367</v>
      </c>
      <c r="O1881"/>
      <c r="S1881" s="203" t="s">
        <v>3913</v>
      </c>
      <c r="T1881" s="268" t="s">
        <v>3914</v>
      </c>
      <c r="U1881" s="268" t="s">
        <v>3915</v>
      </c>
      <c r="V1881" s="211" t="s">
        <v>3916</v>
      </c>
      <c r="AP1881">
        <v>0</v>
      </c>
    </row>
    <row r="1882" spans="1:42" ht="21.6" x14ac:dyDescent="0.65">
      <c r="A1882" s="267">
        <v>125208</v>
      </c>
      <c r="B1882" s="190" t="s">
        <v>3570</v>
      </c>
      <c r="C1882" s="190" t="s">
        <v>94</v>
      </c>
      <c r="D1882" s="190" t="s">
        <v>222</v>
      </c>
      <c r="E1882" s="190" t="s">
        <v>1234</v>
      </c>
      <c r="F1882" s="191">
        <v>32564</v>
      </c>
      <c r="G1882" s="190" t="s">
        <v>363</v>
      </c>
      <c r="H1882" s="193" t="s">
        <v>3663</v>
      </c>
      <c r="I1882" t="s">
        <v>474</v>
      </c>
      <c r="K1882" s="195" t="s">
        <v>1471</v>
      </c>
      <c r="L1882" s="190">
        <v>2008</v>
      </c>
      <c r="M1882" s="193" t="s">
        <v>375</v>
      </c>
      <c r="O1882"/>
      <c r="S1882" s="203" t="s">
        <v>3772</v>
      </c>
      <c r="T1882" s="268" t="s">
        <v>3773</v>
      </c>
      <c r="U1882" s="268" t="s">
        <v>3774</v>
      </c>
      <c r="V1882" s="211" t="s">
        <v>3775</v>
      </c>
      <c r="AP1882">
        <v>0</v>
      </c>
    </row>
    <row r="1883" spans="1:42" ht="21.6" x14ac:dyDescent="0.65">
      <c r="A1883" s="267">
        <v>125209</v>
      </c>
      <c r="B1883" s="190" t="s">
        <v>3568</v>
      </c>
      <c r="C1883" s="190" t="s">
        <v>148</v>
      </c>
      <c r="D1883" s="190" t="s">
        <v>3569</v>
      </c>
      <c r="E1883" s="190" t="s">
        <v>1234</v>
      </c>
      <c r="F1883" s="191" t="s">
        <v>3664</v>
      </c>
      <c r="G1883" s="190" t="s">
        <v>363</v>
      </c>
      <c r="H1883" s="193" t="s">
        <v>382</v>
      </c>
      <c r="I1883" t="s">
        <v>474</v>
      </c>
      <c r="K1883" s="195" t="s">
        <v>1471</v>
      </c>
      <c r="L1883" s="190">
        <v>1996</v>
      </c>
      <c r="M1883" s="193" t="s">
        <v>365</v>
      </c>
      <c r="O1883"/>
      <c r="S1883" s="203" t="s">
        <v>3917</v>
      </c>
      <c r="T1883" s="268" t="s">
        <v>3918</v>
      </c>
      <c r="U1883" s="268" t="s">
        <v>3919</v>
      </c>
      <c r="V1883" s="211" t="s">
        <v>3731</v>
      </c>
      <c r="AP1883">
        <v>0</v>
      </c>
    </row>
    <row r="1884" spans="1:42" ht="21.6" x14ac:dyDescent="0.65">
      <c r="A1884" s="267">
        <v>125210</v>
      </c>
      <c r="B1884" s="190" t="s">
        <v>3567</v>
      </c>
      <c r="C1884" s="190" t="s">
        <v>81</v>
      </c>
      <c r="D1884" s="190" t="s">
        <v>227</v>
      </c>
      <c r="E1884" s="190" t="s">
        <v>1234</v>
      </c>
      <c r="F1884" s="191">
        <v>37102</v>
      </c>
      <c r="G1884" s="190" t="s">
        <v>363</v>
      </c>
      <c r="H1884" s="193" t="s">
        <v>382</v>
      </c>
      <c r="I1884" t="s">
        <v>474</v>
      </c>
      <c r="K1884" s="195" t="s">
        <v>1471</v>
      </c>
      <c r="L1884" s="190">
        <v>2019</v>
      </c>
      <c r="M1884" s="193" t="s">
        <v>363</v>
      </c>
      <c r="O1884"/>
      <c r="S1884" s="203" t="s">
        <v>3920</v>
      </c>
      <c r="T1884" s="268" t="s">
        <v>3773</v>
      </c>
      <c r="U1884" s="268" t="s">
        <v>3774</v>
      </c>
      <c r="V1884" s="211" t="s">
        <v>3775</v>
      </c>
      <c r="AP1884">
        <v>0</v>
      </c>
    </row>
    <row r="1885" spans="1:42" ht="21.6" x14ac:dyDescent="0.65">
      <c r="A1885" s="267">
        <v>125211</v>
      </c>
      <c r="B1885" s="190" t="s">
        <v>3566</v>
      </c>
      <c r="C1885" s="190" t="s">
        <v>63</v>
      </c>
      <c r="D1885" s="190" t="s">
        <v>221</v>
      </c>
      <c r="E1885" s="190" t="s">
        <v>1234</v>
      </c>
      <c r="F1885" s="191">
        <v>38117</v>
      </c>
      <c r="G1885" s="190" t="s">
        <v>1480</v>
      </c>
      <c r="H1885" s="193" t="s">
        <v>382</v>
      </c>
      <c r="I1885" t="s">
        <v>474</v>
      </c>
      <c r="K1885" s="195" t="s">
        <v>383</v>
      </c>
      <c r="L1885" s="190">
        <v>2022</v>
      </c>
      <c r="M1885" s="193" t="s">
        <v>363</v>
      </c>
      <c r="O1885"/>
      <c r="S1885" s="203" t="s">
        <v>3921</v>
      </c>
      <c r="T1885" s="268" t="s">
        <v>3922</v>
      </c>
      <c r="U1885" s="268" t="s">
        <v>3923</v>
      </c>
      <c r="V1885" s="211" t="s">
        <v>3924</v>
      </c>
      <c r="AP1885">
        <v>0</v>
      </c>
    </row>
    <row r="1886" spans="1:42" ht="21.6" x14ac:dyDescent="0.65">
      <c r="A1886" s="267">
        <v>125212</v>
      </c>
      <c r="B1886" s="190" t="s">
        <v>3565</v>
      </c>
      <c r="C1886" s="190" t="s">
        <v>72</v>
      </c>
      <c r="D1886" s="190" t="s">
        <v>713</v>
      </c>
      <c r="E1886" s="190" t="s">
        <v>1234</v>
      </c>
      <c r="F1886" s="191">
        <v>32757</v>
      </c>
      <c r="G1886" s="190" t="s">
        <v>1498</v>
      </c>
      <c r="H1886" s="193" t="s">
        <v>382</v>
      </c>
      <c r="I1886" t="s">
        <v>474</v>
      </c>
      <c r="K1886" s="195" t="s">
        <v>383</v>
      </c>
      <c r="L1886" s="190">
        <v>2016</v>
      </c>
      <c r="M1886" s="193" t="s">
        <v>365</v>
      </c>
      <c r="O1886"/>
      <c r="S1886" s="203" t="s">
        <v>3925</v>
      </c>
      <c r="T1886" s="268" t="s">
        <v>3707</v>
      </c>
      <c r="U1886" s="268" t="s">
        <v>3926</v>
      </c>
      <c r="V1886" s="211" t="s">
        <v>3927</v>
      </c>
      <c r="AP1886">
        <v>0</v>
      </c>
    </row>
    <row r="1887" spans="1:42" ht="16.8" x14ac:dyDescent="0.25">
      <c r="A1887" s="275">
        <v>125214</v>
      </c>
      <c r="B1887" s="275" t="s">
        <v>1953</v>
      </c>
      <c r="C1887" s="275" t="s">
        <v>70</v>
      </c>
      <c r="D1887" s="275" t="s">
        <v>1512</v>
      </c>
      <c r="E1887" s="275"/>
      <c r="F1887" s="277"/>
      <c r="G1887" s="275"/>
      <c r="H1887" s="278"/>
      <c r="I1887" t="s">
        <v>474</v>
      </c>
      <c r="K1887" s="281"/>
      <c r="L1887" s="282"/>
      <c r="M1887" s="283"/>
      <c r="O1887">
        <v>430</v>
      </c>
      <c r="P1887" s="230">
        <v>45722</v>
      </c>
      <c r="Q1887">
        <v>50000</v>
      </c>
      <c r="S1887" s="285"/>
      <c r="T1887" s="271"/>
      <c r="U1887" s="271"/>
      <c r="V1887" s="287"/>
      <c r="AI1887">
        <v>0</v>
      </c>
      <c r="AP1887">
        <v>0</v>
      </c>
    </row>
    <row r="1888" spans="1:42" ht="21.6" x14ac:dyDescent="0.65">
      <c r="A1888" s="267">
        <v>125214</v>
      </c>
      <c r="B1888" s="190" t="s">
        <v>1953</v>
      </c>
      <c r="C1888" s="190" t="s">
        <v>70</v>
      </c>
      <c r="D1888" s="190" t="s">
        <v>1512</v>
      </c>
      <c r="E1888" s="190" t="s">
        <v>1234</v>
      </c>
      <c r="F1888" s="191">
        <v>31551</v>
      </c>
      <c r="G1888" s="190" t="s">
        <v>363</v>
      </c>
      <c r="H1888" s="193" t="s">
        <v>382</v>
      </c>
      <c r="I1888" t="s">
        <v>474</v>
      </c>
      <c r="K1888" s="195" t="s">
        <v>383</v>
      </c>
      <c r="L1888" s="190">
        <v>2004</v>
      </c>
      <c r="M1888" s="193" t="s">
        <v>363</v>
      </c>
      <c r="O1888">
        <v>430</v>
      </c>
      <c r="P1888" s="230">
        <v>45722</v>
      </c>
      <c r="Q1888">
        <v>50000</v>
      </c>
      <c r="S1888" s="203" t="s">
        <v>3928</v>
      </c>
      <c r="T1888" s="268" t="s">
        <v>3822</v>
      </c>
      <c r="U1888" s="268" t="s">
        <v>3929</v>
      </c>
      <c r="V1888" s="211" t="s">
        <v>3731</v>
      </c>
      <c r="AP1888">
        <v>0</v>
      </c>
    </row>
    <row r="1889" spans="1:42" ht="21.6" x14ac:dyDescent="0.65">
      <c r="A1889" s="267">
        <v>125215</v>
      </c>
      <c r="B1889" s="190" t="s">
        <v>3564</v>
      </c>
      <c r="C1889" s="190" t="s">
        <v>105</v>
      </c>
      <c r="D1889" s="190" t="s">
        <v>280</v>
      </c>
      <c r="E1889" s="190" t="s">
        <v>1234</v>
      </c>
      <c r="F1889" s="191">
        <v>32417</v>
      </c>
      <c r="G1889" s="190" t="s">
        <v>1479</v>
      </c>
      <c r="H1889" s="193" t="s">
        <v>382</v>
      </c>
      <c r="I1889" t="s">
        <v>474</v>
      </c>
      <c r="K1889" s="195" t="s">
        <v>383</v>
      </c>
      <c r="L1889" s="190">
        <v>2006</v>
      </c>
      <c r="M1889" s="193" t="s">
        <v>368</v>
      </c>
      <c r="O1889"/>
      <c r="S1889" s="203" t="s">
        <v>3930</v>
      </c>
      <c r="T1889" s="268" t="s">
        <v>3931</v>
      </c>
      <c r="U1889" s="268" t="s">
        <v>3932</v>
      </c>
      <c r="V1889" s="211" t="s">
        <v>3731</v>
      </c>
      <c r="AP1889">
        <v>0</v>
      </c>
    </row>
    <row r="1890" spans="1:42" ht="21.6" x14ac:dyDescent="0.65">
      <c r="A1890" s="267">
        <v>125216</v>
      </c>
      <c r="B1890" s="190" t="s">
        <v>3563</v>
      </c>
      <c r="C1890" s="190" t="s">
        <v>485</v>
      </c>
      <c r="D1890" s="190" t="s">
        <v>228</v>
      </c>
      <c r="E1890" s="190" t="s">
        <v>1234</v>
      </c>
      <c r="F1890" s="191">
        <v>37839</v>
      </c>
      <c r="G1890" s="190" t="s">
        <v>1518</v>
      </c>
      <c r="H1890" s="193" t="s">
        <v>382</v>
      </c>
      <c r="I1890" t="s">
        <v>474</v>
      </c>
      <c r="K1890" s="195" t="s">
        <v>364</v>
      </c>
      <c r="L1890" s="190">
        <v>2021</v>
      </c>
      <c r="M1890" s="193" t="s">
        <v>363</v>
      </c>
      <c r="O1890"/>
      <c r="S1890" s="203" t="s">
        <v>3933</v>
      </c>
      <c r="T1890" s="268" t="s">
        <v>3934</v>
      </c>
      <c r="U1890" s="268" t="s">
        <v>3935</v>
      </c>
      <c r="V1890" s="211" t="s">
        <v>3936</v>
      </c>
      <c r="AP1890">
        <v>0</v>
      </c>
    </row>
    <row r="1891" spans="1:42" ht="21.6" x14ac:dyDescent="0.65">
      <c r="A1891" s="267">
        <v>125217</v>
      </c>
      <c r="B1891" s="190" t="s">
        <v>3562</v>
      </c>
      <c r="C1891" s="190" t="s">
        <v>447</v>
      </c>
      <c r="D1891" s="190" t="s">
        <v>258</v>
      </c>
      <c r="E1891" s="190" t="s">
        <v>1234</v>
      </c>
      <c r="F1891" s="191">
        <v>33285</v>
      </c>
      <c r="G1891" s="190" t="s">
        <v>1490</v>
      </c>
      <c r="H1891" s="193" t="s">
        <v>382</v>
      </c>
      <c r="I1891" t="s">
        <v>474</v>
      </c>
      <c r="K1891" s="195" t="s">
        <v>364</v>
      </c>
      <c r="L1891" s="190">
        <v>2010</v>
      </c>
      <c r="M1891" s="193" t="s">
        <v>365</v>
      </c>
      <c r="O1891"/>
      <c r="S1891" s="203" t="s">
        <v>3937</v>
      </c>
      <c r="T1891" s="268" t="s">
        <v>3938</v>
      </c>
      <c r="U1891" s="268" t="s">
        <v>3939</v>
      </c>
      <c r="V1891" s="211" t="s">
        <v>3940</v>
      </c>
      <c r="AP1891">
        <v>0</v>
      </c>
    </row>
    <row r="1892" spans="1:42" ht="21.6" x14ac:dyDescent="0.65">
      <c r="A1892" s="267">
        <v>125218</v>
      </c>
      <c r="B1892" s="190" t="s">
        <v>3561</v>
      </c>
      <c r="C1892" s="190" t="s">
        <v>463</v>
      </c>
      <c r="D1892" s="190" t="s">
        <v>285</v>
      </c>
      <c r="E1892" s="190" t="s">
        <v>1234</v>
      </c>
      <c r="F1892" s="191">
        <v>38624</v>
      </c>
      <c r="G1892" s="190" t="s">
        <v>363</v>
      </c>
      <c r="H1892" s="193" t="s">
        <v>382</v>
      </c>
      <c r="I1892" t="s">
        <v>474</v>
      </c>
      <c r="K1892" s="195" t="s">
        <v>364</v>
      </c>
      <c r="L1892" s="190">
        <v>2023</v>
      </c>
      <c r="M1892" s="193" t="s">
        <v>363</v>
      </c>
      <c r="O1892"/>
      <c r="S1892" s="203" t="s">
        <v>3941</v>
      </c>
      <c r="T1892" s="268" t="s">
        <v>3942</v>
      </c>
      <c r="U1892" s="268" t="s">
        <v>3943</v>
      </c>
      <c r="V1892" s="211" t="s">
        <v>3684</v>
      </c>
      <c r="AP1892">
        <v>0</v>
      </c>
    </row>
    <row r="1893" spans="1:42" ht="21.6" x14ac:dyDescent="0.65">
      <c r="A1893" s="267">
        <v>125219</v>
      </c>
      <c r="B1893" s="190" t="s">
        <v>3559</v>
      </c>
      <c r="C1893" s="190" t="s">
        <v>3560</v>
      </c>
      <c r="D1893" s="190" t="s">
        <v>217</v>
      </c>
      <c r="E1893" s="190" t="s">
        <v>1234</v>
      </c>
      <c r="F1893" s="191">
        <v>36526</v>
      </c>
      <c r="G1893" s="190" t="s">
        <v>363</v>
      </c>
      <c r="H1893" s="193" t="s">
        <v>382</v>
      </c>
      <c r="I1893" t="s">
        <v>474</v>
      </c>
      <c r="K1893" s="195" t="s">
        <v>364</v>
      </c>
      <c r="L1893" s="190">
        <v>2017</v>
      </c>
      <c r="M1893" s="193" t="s">
        <v>363</v>
      </c>
      <c r="O1893"/>
      <c r="S1893" s="203" t="s">
        <v>3944</v>
      </c>
      <c r="T1893" s="268" t="s">
        <v>3945</v>
      </c>
      <c r="U1893" s="268" t="s">
        <v>3946</v>
      </c>
      <c r="V1893" s="211" t="s">
        <v>3684</v>
      </c>
      <c r="AP1893">
        <v>0</v>
      </c>
    </row>
    <row r="1894" spans="1:42" ht="21.6" x14ac:dyDescent="0.65">
      <c r="A1894" s="267">
        <v>125220</v>
      </c>
      <c r="B1894" s="190" t="s">
        <v>3558</v>
      </c>
      <c r="C1894" s="190" t="s">
        <v>66</v>
      </c>
      <c r="D1894" s="190" t="s">
        <v>310</v>
      </c>
      <c r="E1894" s="190" t="s">
        <v>1234</v>
      </c>
      <c r="F1894" s="191" t="s">
        <v>3665</v>
      </c>
      <c r="G1894" s="190" t="s">
        <v>1525</v>
      </c>
      <c r="H1894" s="193" t="s">
        <v>382</v>
      </c>
      <c r="I1894" t="s">
        <v>474</v>
      </c>
      <c r="K1894" s="195" t="s">
        <v>364</v>
      </c>
      <c r="L1894" s="190">
        <v>2024</v>
      </c>
      <c r="M1894" s="193" t="s">
        <v>365</v>
      </c>
      <c r="O1894"/>
      <c r="S1894" s="203" t="s">
        <v>3947</v>
      </c>
      <c r="T1894" s="268" t="s">
        <v>3948</v>
      </c>
      <c r="U1894" s="268" t="s">
        <v>3949</v>
      </c>
      <c r="V1894" s="211" t="s">
        <v>3950</v>
      </c>
      <c r="AP1894">
        <v>0</v>
      </c>
    </row>
    <row r="1895" spans="1:42" ht="21.6" x14ac:dyDescent="0.65">
      <c r="A1895" s="267">
        <v>125221</v>
      </c>
      <c r="B1895" s="190" t="s">
        <v>3557</v>
      </c>
      <c r="C1895" s="190" t="s">
        <v>60</v>
      </c>
      <c r="D1895" s="190" t="s">
        <v>467</v>
      </c>
      <c r="E1895" s="190" t="s">
        <v>1234</v>
      </c>
      <c r="F1895" s="191">
        <v>26152</v>
      </c>
      <c r="G1895" s="190" t="s">
        <v>3666</v>
      </c>
      <c r="H1895" s="193" t="s">
        <v>382</v>
      </c>
      <c r="I1895" t="s">
        <v>474</v>
      </c>
      <c r="K1895" s="195" t="s">
        <v>364</v>
      </c>
      <c r="L1895" s="190">
        <v>2010</v>
      </c>
      <c r="M1895" s="193" t="s">
        <v>363</v>
      </c>
      <c r="O1895"/>
      <c r="S1895" s="203" t="s">
        <v>3951</v>
      </c>
      <c r="T1895" s="268" t="s">
        <v>3952</v>
      </c>
      <c r="U1895" s="268" t="s">
        <v>3953</v>
      </c>
      <c r="V1895" s="211" t="s">
        <v>3684</v>
      </c>
      <c r="AP1895">
        <v>0</v>
      </c>
    </row>
    <row r="1896" spans="1:42" ht="21.6" x14ac:dyDescent="0.65">
      <c r="A1896" s="267">
        <v>125222</v>
      </c>
      <c r="B1896" s="190" t="s">
        <v>3556</v>
      </c>
      <c r="C1896" s="190" t="s">
        <v>157</v>
      </c>
      <c r="D1896" s="190" t="s">
        <v>564</v>
      </c>
      <c r="E1896" s="190" t="s">
        <v>1234</v>
      </c>
      <c r="F1896" s="191">
        <v>36395</v>
      </c>
      <c r="G1896" s="190" t="s">
        <v>363</v>
      </c>
      <c r="H1896" s="193" t="s">
        <v>382</v>
      </c>
      <c r="I1896" t="s">
        <v>474</v>
      </c>
      <c r="K1896" s="195" t="s">
        <v>383</v>
      </c>
      <c r="L1896" s="190">
        <v>2018</v>
      </c>
      <c r="M1896" s="193" t="s">
        <v>363</v>
      </c>
      <c r="O1896"/>
      <c r="S1896" s="203" t="s">
        <v>3954</v>
      </c>
      <c r="T1896" s="268" t="s">
        <v>3955</v>
      </c>
      <c r="U1896" s="268" t="s">
        <v>3956</v>
      </c>
      <c r="V1896" s="211" t="s">
        <v>3957</v>
      </c>
      <c r="AP1896">
        <v>0</v>
      </c>
    </row>
    <row r="1897" spans="1:42" ht="21.6" x14ac:dyDescent="0.65">
      <c r="A1897" s="267">
        <v>125223</v>
      </c>
      <c r="B1897" s="190" t="s">
        <v>3555</v>
      </c>
      <c r="C1897" s="190" t="s">
        <v>66</v>
      </c>
      <c r="D1897" s="190" t="s">
        <v>291</v>
      </c>
      <c r="E1897" s="190" t="s">
        <v>1234</v>
      </c>
      <c r="F1897" s="191">
        <v>32434</v>
      </c>
      <c r="G1897" s="190" t="s">
        <v>363</v>
      </c>
      <c r="H1897" s="193" t="s">
        <v>382</v>
      </c>
      <c r="I1897" t="s">
        <v>474</v>
      </c>
      <c r="K1897" s="195" t="s">
        <v>364</v>
      </c>
      <c r="L1897" s="190">
        <v>2007</v>
      </c>
      <c r="M1897" s="193" t="s">
        <v>666</v>
      </c>
      <c r="O1897"/>
      <c r="S1897" s="203" t="s">
        <v>3958</v>
      </c>
      <c r="T1897" s="268" t="s">
        <v>3959</v>
      </c>
      <c r="U1897" s="268" t="s">
        <v>3960</v>
      </c>
      <c r="V1897" s="211" t="s">
        <v>3684</v>
      </c>
      <c r="AP1897">
        <v>0</v>
      </c>
    </row>
    <row r="1898" spans="1:42" ht="21.6" x14ac:dyDescent="0.65">
      <c r="A1898" s="267">
        <v>125224</v>
      </c>
      <c r="B1898" s="190" t="s">
        <v>3554</v>
      </c>
      <c r="C1898" s="190" t="s">
        <v>66</v>
      </c>
      <c r="D1898" s="190" t="s">
        <v>192</v>
      </c>
      <c r="E1898" s="190" t="s">
        <v>1234</v>
      </c>
      <c r="F1898" s="191">
        <v>33604</v>
      </c>
      <c r="G1898" s="190" t="s">
        <v>363</v>
      </c>
      <c r="H1898" s="193" t="s">
        <v>669</v>
      </c>
      <c r="I1898" t="s">
        <v>474</v>
      </c>
      <c r="K1898" s="195" t="s">
        <v>364</v>
      </c>
      <c r="L1898" s="190">
        <v>2009</v>
      </c>
      <c r="M1898" s="193" t="s">
        <v>363</v>
      </c>
      <c r="O1898"/>
      <c r="S1898" s="203" t="s">
        <v>3961</v>
      </c>
      <c r="T1898" s="268" t="s">
        <v>3962</v>
      </c>
      <c r="U1898" s="268" t="s">
        <v>3963</v>
      </c>
      <c r="V1898" s="211" t="s">
        <v>3731</v>
      </c>
      <c r="AP1898">
        <v>0</v>
      </c>
    </row>
    <row r="1899" spans="1:42" ht="21.6" x14ac:dyDescent="0.65">
      <c r="A1899" s="267">
        <v>125225</v>
      </c>
      <c r="B1899" s="190" t="s">
        <v>3553</v>
      </c>
      <c r="C1899" s="190" t="s">
        <v>90</v>
      </c>
      <c r="D1899" s="190" t="s">
        <v>1432</v>
      </c>
      <c r="E1899" s="190" t="s">
        <v>1234</v>
      </c>
      <c r="F1899" s="191">
        <v>38991</v>
      </c>
      <c r="G1899" s="190" t="s">
        <v>363</v>
      </c>
      <c r="H1899" s="193" t="s">
        <v>382</v>
      </c>
      <c r="I1899" t="s">
        <v>474</v>
      </c>
      <c r="K1899" s="195" t="s">
        <v>383</v>
      </c>
      <c r="L1899" s="190">
        <v>2023</v>
      </c>
      <c r="M1899" s="193" t="s">
        <v>369</v>
      </c>
      <c r="O1899"/>
      <c r="S1899" s="203" t="s">
        <v>3964</v>
      </c>
      <c r="T1899" s="268" t="s">
        <v>3965</v>
      </c>
      <c r="U1899" s="268" t="s">
        <v>3966</v>
      </c>
      <c r="V1899" s="211" t="s">
        <v>3957</v>
      </c>
      <c r="AP1899">
        <v>0</v>
      </c>
    </row>
    <row r="1900" spans="1:42" ht="21.6" x14ac:dyDescent="0.65">
      <c r="A1900" s="267">
        <v>125226</v>
      </c>
      <c r="B1900" s="190" t="s">
        <v>3552</v>
      </c>
      <c r="C1900" s="190" t="s">
        <v>70</v>
      </c>
      <c r="D1900" s="190" t="s">
        <v>271</v>
      </c>
      <c r="E1900" s="190" t="s">
        <v>1234</v>
      </c>
      <c r="F1900" s="191">
        <v>38353</v>
      </c>
      <c r="G1900" s="190" t="s">
        <v>3667</v>
      </c>
      <c r="H1900" s="193" t="s">
        <v>382</v>
      </c>
      <c r="I1900" t="s">
        <v>474</v>
      </c>
      <c r="K1900" s="195" t="s">
        <v>364</v>
      </c>
      <c r="L1900" s="190">
        <v>2023</v>
      </c>
      <c r="M1900" s="193" t="s">
        <v>365</v>
      </c>
      <c r="O1900"/>
      <c r="S1900" s="203" t="s">
        <v>3967</v>
      </c>
      <c r="T1900" s="268" t="s">
        <v>3968</v>
      </c>
      <c r="U1900" s="268" t="s">
        <v>3969</v>
      </c>
      <c r="V1900" s="211" t="s">
        <v>3970</v>
      </c>
      <c r="AP1900">
        <v>0</v>
      </c>
    </row>
    <row r="1901" spans="1:42" ht="16.8" x14ac:dyDescent="0.25">
      <c r="A1901" s="275">
        <v>125227</v>
      </c>
      <c r="B1901" s="275" t="s">
        <v>1949</v>
      </c>
      <c r="C1901" s="275" t="s">
        <v>491</v>
      </c>
      <c r="D1901" s="275" t="s">
        <v>814</v>
      </c>
      <c r="E1901" s="275"/>
      <c r="F1901" s="277"/>
      <c r="G1901" s="275"/>
      <c r="H1901" s="278"/>
      <c r="I1901" t="s">
        <v>474</v>
      </c>
      <c r="K1901" s="281"/>
      <c r="L1901" s="282"/>
      <c r="M1901" s="283"/>
      <c r="O1901">
        <v>270</v>
      </c>
      <c r="P1901" s="230">
        <v>45697</v>
      </c>
      <c r="Q1901">
        <v>50000</v>
      </c>
      <c r="S1901" s="285"/>
      <c r="T1901" s="271"/>
      <c r="U1901" s="271"/>
      <c r="V1901" s="287"/>
      <c r="AI1901">
        <v>0</v>
      </c>
      <c r="AP1901">
        <v>0</v>
      </c>
    </row>
    <row r="1902" spans="1:42" ht="21.6" x14ac:dyDescent="0.65">
      <c r="A1902" s="267">
        <v>125227</v>
      </c>
      <c r="B1902" s="190" t="s">
        <v>1949</v>
      </c>
      <c r="C1902" s="190" t="s">
        <v>491</v>
      </c>
      <c r="D1902" s="190" t="s">
        <v>814</v>
      </c>
      <c r="E1902" s="190" t="s">
        <v>1234</v>
      </c>
      <c r="F1902" s="191">
        <v>36955</v>
      </c>
      <c r="G1902" s="190" t="s">
        <v>363</v>
      </c>
      <c r="H1902" s="193" t="s">
        <v>382</v>
      </c>
      <c r="I1902" t="s">
        <v>474</v>
      </c>
      <c r="K1902" s="195" t="s">
        <v>383</v>
      </c>
      <c r="L1902" s="190">
        <v>2021</v>
      </c>
      <c r="M1902" s="193" t="s">
        <v>363</v>
      </c>
      <c r="O1902">
        <v>270</v>
      </c>
      <c r="P1902" s="230">
        <v>45697</v>
      </c>
      <c r="Q1902">
        <v>50000</v>
      </c>
      <c r="S1902" s="203" t="s">
        <v>3971</v>
      </c>
      <c r="T1902" s="268" t="s">
        <v>3972</v>
      </c>
      <c r="U1902" s="268" t="s">
        <v>3973</v>
      </c>
      <c r="V1902" s="211" t="s">
        <v>3974</v>
      </c>
      <c r="AP1902">
        <v>0</v>
      </c>
    </row>
    <row r="1903" spans="1:42" ht="21.6" x14ac:dyDescent="0.65">
      <c r="A1903" s="267">
        <v>125228</v>
      </c>
      <c r="B1903" s="190" t="s">
        <v>3551</v>
      </c>
      <c r="C1903" s="190" t="s">
        <v>443</v>
      </c>
      <c r="D1903" s="190" t="s">
        <v>219</v>
      </c>
      <c r="E1903" s="190" t="s">
        <v>1234</v>
      </c>
      <c r="F1903" s="191">
        <v>38206</v>
      </c>
      <c r="G1903" s="190" t="s">
        <v>1499</v>
      </c>
      <c r="H1903" s="193" t="s">
        <v>382</v>
      </c>
      <c r="I1903" t="s">
        <v>474</v>
      </c>
      <c r="K1903" s="195" t="s">
        <v>364</v>
      </c>
      <c r="L1903" s="190">
        <v>2023</v>
      </c>
      <c r="M1903" s="193" t="s">
        <v>365</v>
      </c>
      <c r="O1903"/>
      <c r="S1903" s="203" t="s">
        <v>3975</v>
      </c>
      <c r="T1903" s="268" t="s">
        <v>3976</v>
      </c>
      <c r="U1903" s="268" t="s">
        <v>3977</v>
      </c>
      <c r="V1903" s="211" t="s">
        <v>3978</v>
      </c>
      <c r="AP1903">
        <v>0</v>
      </c>
    </row>
    <row r="1904" spans="1:42" ht="21.6" x14ac:dyDescent="0.65">
      <c r="A1904" s="267">
        <v>125229</v>
      </c>
      <c r="B1904" s="190" t="s">
        <v>3550</v>
      </c>
      <c r="C1904" s="190" t="s">
        <v>481</v>
      </c>
      <c r="D1904" s="190" t="s">
        <v>243</v>
      </c>
      <c r="E1904" s="190" t="s">
        <v>1234</v>
      </c>
      <c r="F1904" s="191">
        <v>37532</v>
      </c>
      <c r="G1904" s="190" t="s">
        <v>374</v>
      </c>
      <c r="H1904" s="193" t="s">
        <v>382</v>
      </c>
      <c r="I1904" t="s">
        <v>474</v>
      </c>
      <c r="K1904" s="195" t="s">
        <v>383</v>
      </c>
      <c r="L1904" s="190">
        <v>2020</v>
      </c>
      <c r="M1904" s="193" t="s">
        <v>374</v>
      </c>
      <c r="O1904"/>
      <c r="S1904" s="203" t="s">
        <v>3979</v>
      </c>
      <c r="T1904" s="268" t="s">
        <v>3980</v>
      </c>
      <c r="U1904" s="268" t="s">
        <v>3981</v>
      </c>
      <c r="V1904" s="211" t="s">
        <v>3982</v>
      </c>
      <c r="AP1904">
        <v>0</v>
      </c>
    </row>
    <row r="1905" spans="1:42" ht="21.6" x14ac:dyDescent="0.65">
      <c r="A1905" s="267">
        <v>125230</v>
      </c>
      <c r="B1905" s="190" t="s">
        <v>3549</v>
      </c>
      <c r="C1905" s="190" t="s">
        <v>3455</v>
      </c>
      <c r="D1905" s="190" t="s">
        <v>449</v>
      </c>
      <c r="E1905" s="190" t="s">
        <v>1234</v>
      </c>
      <c r="F1905" s="191">
        <v>35796</v>
      </c>
      <c r="G1905" s="190" t="s">
        <v>363</v>
      </c>
      <c r="H1905" s="193" t="s">
        <v>382</v>
      </c>
      <c r="I1905" t="s">
        <v>474</v>
      </c>
      <c r="K1905" s="195" t="s">
        <v>364</v>
      </c>
      <c r="L1905" s="190">
        <v>2015</v>
      </c>
      <c r="M1905" s="193" t="s">
        <v>363</v>
      </c>
      <c r="O1905"/>
      <c r="S1905" s="203" t="s">
        <v>3983</v>
      </c>
      <c r="T1905" s="268" t="s">
        <v>3984</v>
      </c>
      <c r="U1905" s="268" t="s">
        <v>3985</v>
      </c>
      <c r="V1905" s="211" t="s">
        <v>3809</v>
      </c>
      <c r="AP1905">
        <v>0</v>
      </c>
    </row>
    <row r="1906" spans="1:42" ht="21.6" x14ac:dyDescent="0.65">
      <c r="A1906" s="267">
        <v>125231</v>
      </c>
      <c r="B1906" s="190" t="s">
        <v>3548</v>
      </c>
      <c r="C1906" s="190" t="s">
        <v>823</v>
      </c>
      <c r="D1906" s="190" t="s">
        <v>284</v>
      </c>
      <c r="E1906" s="190" t="s">
        <v>1234</v>
      </c>
      <c r="F1906" s="191">
        <v>36830</v>
      </c>
      <c r="G1906" s="190" t="s">
        <v>374</v>
      </c>
      <c r="H1906" s="193" t="s">
        <v>382</v>
      </c>
      <c r="I1906" t="s">
        <v>474</v>
      </c>
      <c r="K1906" s="195" t="s">
        <v>364</v>
      </c>
      <c r="L1906" s="190">
        <v>2018</v>
      </c>
      <c r="M1906" s="193" t="s">
        <v>374</v>
      </c>
      <c r="O1906"/>
      <c r="S1906" s="203" t="s">
        <v>3986</v>
      </c>
      <c r="T1906" s="268" t="s">
        <v>3987</v>
      </c>
      <c r="U1906" s="268" t="s">
        <v>3988</v>
      </c>
      <c r="V1906" s="211" t="s">
        <v>3989</v>
      </c>
      <c r="AP1906">
        <v>0</v>
      </c>
    </row>
    <row r="1907" spans="1:42" ht="21.6" x14ac:dyDescent="0.65">
      <c r="A1907" s="267">
        <v>125232</v>
      </c>
      <c r="B1907" s="190" t="s">
        <v>3547</v>
      </c>
      <c r="C1907" s="190" t="s">
        <v>63</v>
      </c>
      <c r="D1907" s="190" t="s">
        <v>252</v>
      </c>
      <c r="E1907" s="190" t="s">
        <v>1234</v>
      </c>
      <c r="F1907" s="191">
        <v>32874</v>
      </c>
      <c r="G1907" s="190" t="s">
        <v>3668</v>
      </c>
      <c r="H1907" s="193" t="s">
        <v>382</v>
      </c>
      <c r="I1907" t="s">
        <v>474</v>
      </c>
      <c r="K1907" s="195" t="s">
        <v>383</v>
      </c>
      <c r="L1907" s="190">
        <v>2008</v>
      </c>
      <c r="M1907" s="193" t="s">
        <v>365</v>
      </c>
      <c r="O1907"/>
      <c r="S1907" s="203" t="s">
        <v>3990</v>
      </c>
      <c r="T1907" s="268" t="s">
        <v>3991</v>
      </c>
      <c r="U1907" s="268" t="s">
        <v>3992</v>
      </c>
      <c r="V1907" s="211" t="s">
        <v>3993</v>
      </c>
      <c r="AP1907">
        <v>0</v>
      </c>
    </row>
    <row r="1908" spans="1:42" ht="21.6" x14ac:dyDescent="0.65">
      <c r="A1908" s="267">
        <v>125233</v>
      </c>
      <c r="B1908" s="190" t="s">
        <v>3546</v>
      </c>
      <c r="C1908" s="190" t="s">
        <v>791</v>
      </c>
      <c r="D1908" s="190" t="s">
        <v>502</v>
      </c>
      <c r="E1908" s="190" t="s">
        <v>1234</v>
      </c>
      <c r="F1908" s="191">
        <v>32459</v>
      </c>
      <c r="G1908" s="190" t="s">
        <v>3669</v>
      </c>
      <c r="H1908" s="193" t="s">
        <v>382</v>
      </c>
      <c r="I1908" t="s">
        <v>474</v>
      </c>
      <c r="K1908" s="195" t="s">
        <v>1471</v>
      </c>
      <c r="L1908" s="190">
        <v>2010</v>
      </c>
      <c r="M1908" s="193" t="s">
        <v>374</v>
      </c>
      <c r="O1908"/>
      <c r="S1908" s="203" t="s">
        <v>3994</v>
      </c>
      <c r="T1908" s="268" t="s">
        <v>3995</v>
      </c>
      <c r="U1908" s="268" t="s">
        <v>3996</v>
      </c>
      <c r="V1908" s="211" t="s">
        <v>3748</v>
      </c>
      <c r="AP1908">
        <v>0</v>
      </c>
    </row>
    <row r="1909" spans="1:42" ht="21.6" x14ac:dyDescent="0.65">
      <c r="A1909" s="267">
        <v>125234</v>
      </c>
      <c r="B1909" s="190" t="s">
        <v>3544</v>
      </c>
      <c r="C1909" s="190" t="s">
        <v>160</v>
      </c>
      <c r="D1909" s="190" t="s">
        <v>3545</v>
      </c>
      <c r="E1909" s="190" t="s">
        <v>1234</v>
      </c>
      <c r="F1909" s="191">
        <v>33607</v>
      </c>
      <c r="G1909" s="190" t="s">
        <v>3670</v>
      </c>
      <c r="H1909" s="193" t="s">
        <v>382</v>
      </c>
      <c r="I1909" t="s">
        <v>474</v>
      </c>
      <c r="K1909" s="195" t="s">
        <v>383</v>
      </c>
      <c r="L1909" s="190">
        <v>2014</v>
      </c>
      <c r="M1909" s="193" t="s">
        <v>376</v>
      </c>
      <c r="O1909"/>
      <c r="S1909" s="203" t="s">
        <v>3997</v>
      </c>
      <c r="T1909" s="268" t="s">
        <v>3998</v>
      </c>
      <c r="U1909" s="268" t="s">
        <v>3999</v>
      </c>
      <c r="V1909" s="211" t="s">
        <v>4000</v>
      </c>
      <c r="AP1909">
        <v>0</v>
      </c>
    </row>
    <row r="1910" spans="1:42" ht="21.6" x14ac:dyDescent="0.65">
      <c r="A1910" s="267">
        <v>125235</v>
      </c>
      <c r="B1910" s="190" t="s">
        <v>3543</v>
      </c>
      <c r="C1910" s="190" t="s">
        <v>523</v>
      </c>
      <c r="D1910" s="190" t="s">
        <v>274</v>
      </c>
      <c r="E1910" s="190" t="s">
        <v>1234</v>
      </c>
      <c r="F1910" s="191">
        <v>37988</v>
      </c>
      <c r="G1910" s="190" t="s">
        <v>1491</v>
      </c>
      <c r="H1910" s="193" t="s">
        <v>669</v>
      </c>
      <c r="I1910" t="s">
        <v>474</v>
      </c>
      <c r="K1910" s="195" t="s">
        <v>364</v>
      </c>
      <c r="L1910" s="190">
        <v>2021</v>
      </c>
      <c r="M1910" s="193" t="s">
        <v>363</v>
      </c>
      <c r="O1910"/>
      <c r="S1910" s="203" t="s">
        <v>4001</v>
      </c>
      <c r="T1910" s="268" t="s">
        <v>4002</v>
      </c>
      <c r="U1910" s="268" t="s">
        <v>4003</v>
      </c>
      <c r="V1910" s="211" t="s">
        <v>3684</v>
      </c>
      <c r="AP1910">
        <v>0</v>
      </c>
    </row>
    <row r="1911" spans="1:42" ht="21.6" x14ac:dyDescent="0.65">
      <c r="A1911" s="267">
        <v>125238</v>
      </c>
      <c r="B1911" s="190" t="s">
        <v>3060</v>
      </c>
      <c r="C1911" s="190" t="s">
        <v>588</v>
      </c>
      <c r="D1911" s="190" t="s">
        <v>1406</v>
      </c>
      <c r="E1911" s="190" t="s">
        <v>1234</v>
      </c>
      <c r="F1911" s="191">
        <v>35236</v>
      </c>
      <c r="G1911" s="190" t="s">
        <v>3671</v>
      </c>
      <c r="H1911" s="193" t="s">
        <v>3672</v>
      </c>
      <c r="I1911" t="s">
        <v>474</v>
      </c>
      <c r="K1911" s="195" t="s">
        <v>383</v>
      </c>
      <c r="L1911" s="190">
        <v>2014</v>
      </c>
      <c r="M1911" s="193" t="s">
        <v>363</v>
      </c>
      <c r="O1911"/>
      <c r="S1911" s="203" t="s">
        <v>4004</v>
      </c>
      <c r="T1911" s="268" t="s">
        <v>4005</v>
      </c>
      <c r="U1911" s="268" t="s">
        <v>4006</v>
      </c>
      <c r="V1911" s="211" t="s">
        <v>3684</v>
      </c>
      <c r="AP1911">
        <v>0</v>
      </c>
    </row>
    <row r="1912" spans="1:42" ht="21.6" x14ac:dyDescent="0.65">
      <c r="A1912" s="267">
        <v>125239</v>
      </c>
      <c r="B1912" s="190" t="s">
        <v>3541</v>
      </c>
      <c r="C1912" s="190" t="s">
        <v>721</v>
      </c>
      <c r="D1912" s="190" t="s">
        <v>3542</v>
      </c>
      <c r="E1912" s="190" t="s">
        <v>1234</v>
      </c>
      <c r="F1912" s="191">
        <v>39027</v>
      </c>
      <c r="G1912" s="190" t="s">
        <v>363</v>
      </c>
      <c r="H1912" s="193" t="s">
        <v>382</v>
      </c>
      <c r="I1912" t="s">
        <v>474</v>
      </c>
      <c r="K1912" s="195" t="s">
        <v>1472</v>
      </c>
      <c r="L1912" s="190">
        <v>2024</v>
      </c>
      <c r="M1912" s="193" t="s">
        <v>363</v>
      </c>
      <c r="O1912"/>
      <c r="S1912" s="203" t="s">
        <v>4007</v>
      </c>
      <c r="T1912" s="268" t="s">
        <v>3757</v>
      </c>
      <c r="U1912" s="268" t="s">
        <v>4008</v>
      </c>
      <c r="V1912" s="211" t="s">
        <v>3684</v>
      </c>
      <c r="AP1912">
        <v>0</v>
      </c>
    </row>
    <row r="1913" spans="1:42" ht="21.6" x14ac:dyDescent="0.65">
      <c r="A1913" s="267">
        <v>125240</v>
      </c>
      <c r="B1913" s="190" t="s">
        <v>3540</v>
      </c>
      <c r="C1913" s="190" t="s">
        <v>66</v>
      </c>
      <c r="D1913" s="190" t="s">
        <v>773</v>
      </c>
      <c r="E1913" s="190" t="s">
        <v>1234</v>
      </c>
      <c r="F1913" s="191">
        <v>32725</v>
      </c>
      <c r="G1913" s="190" t="s">
        <v>3673</v>
      </c>
      <c r="H1913" s="193" t="s">
        <v>382</v>
      </c>
      <c r="I1913" t="s">
        <v>474</v>
      </c>
      <c r="K1913" s="195" t="s">
        <v>364</v>
      </c>
      <c r="L1913" s="190">
        <v>2007</v>
      </c>
      <c r="M1913" s="193" t="s">
        <v>365</v>
      </c>
      <c r="O1913"/>
      <c r="S1913" s="203" t="s">
        <v>4009</v>
      </c>
      <c r="T1913" s="268" t="s">
        <v>3736</v>
      </c>
      <c r="U1913" s="268" t="s">
        <v>4010</v>
      </c>
      <c r="V1913" s="211" t="s">
        <v>3684</v>
      </c>
      <c r="AP1913">
        <v>0</v>
      </c>
    </row>
    <row r="1914" spans="1:42" ht="21.6" x14ac:dyDescent="0.65">
      <c r="A1914" s="267">
        <v>125241</v>
      </c>
      <c r="B1914" s="190" t="s">
        <v>3539</v>
      </c>
      <c r="C1914" s="190" t="s">
        <v>90</v>
      </c>
      <c r="D1914" s="190" t="s">
        <v>546</v>
      </c>
      <c r="E1914" s="190" t="s">
        <v>380</v>
      </c>
      <c r="F1914" s="191">
        <v>36193</v>
      </c>
      <c r="G1914" s="190" t="s">
        <v>3674</v>
      </c>
      <c r="H1914" s="193" t="s">
        <v>382</v>
      </c>
      <c r="I1914" t="s">
        <v>474</v>
      </c>
      <c r="K1914" s="195" t="s">
        <v>1471</v>
      </c>
      <c r="L1914" s="190">
        <v>2018</v>
      </c>
      <c r="M1914" s="193" t="s">
        <v>363</v>
      </c>
      <c r="O1914"/>
      <c r="S1914" s="203" t="s">
        <v>4011</v>
      </c>
      <c r="T1914" s="268" t="s">
        <v>4012</v>
      </c>
      <c r="U1914" s="268" t="s">
        <v>4013</v>
      </c>
      <c r="V1914" s="211" t="s">
        <v>1520</v>
      </c>
      <c r="AP1914">
        <v>0</v>
      </c>
    </row>
    <row r="1915" spans="1:42" ht="21.6" x14ac:dyDescent="0.65">
      <c r="A1915" s="267">
        <v>125242</v>
      </c>
      <c r="B1915" s="190" t="s">
        <v>3538</v>
      </c>
      <c r="C1915" s="190" t="s">
        <v>173</v>
      </c>
      <c r="D1915" s="190" t="s">
        <v>748</v>
      </c>
      <c r="E1915" s="190" t="s">
        <v>1234</v>
      </c>
      <c r="F1915" s="191">
        <v>38590</v>
      </c>
      <c r="G1915" s="190" t="s">
        <v>363</v>
      </c>
      <c r="H1915" s="193" t="s">
        <v>382</v>
      </c>
      <c r="I1915" t="s">
        <v>474</v>
      </c>
      <c r="K1915" s="195" t="s">
        <v>364</v>
      </c>
      <c r="L1915" s="190">
        <v>2023</v>
      </c>
      <c r="M1915" s="193" t="s">
        <v>363</v>
      </c>
      <c r="O1915"/>
      <c r="S1915" s="203" t="s">
        <v>4014</v>
      </c>
      <c r="T1915" s="268" t="s">
        <v>4015</v>
      </c>
      <c r="U1915" s="268" t="s">
        <v>4016</v>
      </c>
      <c r="V1915" s="211" t="s">
        <v>3684</v>
      </c>
      <c r="AP1915">
        <v>0</v>
      </c>
    </row>
    <row r="1916" spans="1:42" ht="21.6" x14ac:dyDescent="0.65">
      <c r="A1916" s="267">
        <v>125244</v>
      </c>
      <c r="B1916" s="190" t="s">
        <v>3537</v>
      </c>
      <c r="C1916" s="190" t="s">
        <v>190</v>
      </c>
      <c r="D1916" s="190" t="s">
        <v>3207</v>
      </c>
      <c r="E1916" s="190" t="s">
        <v>380</v>
      </c>
      <c r="F1916" s="191">
        <v>34741</v>
      </c>
      <c r="G1916" s="190" t="s">
        <v>3675</v>
      </c>
      <c r="H1916" s="193" t="s">
        <v>382</v>
      </c>
      <c r="I1916" t="s">
        <v>474</v>
      </c>
      <c r="K1916" s="195" t="s">
        <v>383</v>
      </c>
      <c r="L1916" s="190">
        <v>2013</v>
      </c>
      <c r="M1916" s="193" t="s">
        <v>377</v>
      </c>
      <c r="O1916"/>
      <c r="S1916" s="203" t="s">
        <v>4017</v>
      </c>
      <c r="T1916" s="268" t="s">
        <v>4018</v>
      </c>
      <c r="U1916" s="268" t="s">
        <v>4019</v>
      </c>
      <c r="V1916" s="211" t="s">
        <v>4020</v>
      </c>
      <c r="AP1916">
        <v>0</v>
      </c>
    </row>
    <row r="1917" spans="1:42" ht="21.6" x14ac:dyDescent="0.65">
      <c r="A1917" s="267">
        <v>125246</v>
      </c>
      <c r="B1917" s="190" t="s">
        <v>3536</v>
      </c>
      <c r="C1917" s="190" t="s">
        <v>163</v>
      </c>
      <c r="D1917" s="190" t="s">
        <v>340</v>
      </c>
      <c r="E1917" s="190" t="s">
        <v>1234</v>
      </c>
      <c r="F1917" s="191">
        <v>38930</v>
      </c>
      <c r="G1917" s="190" t="s">
        <v>3676</v>
      </c>
      <c r="H1917" s="193" t="s">
        <v>1755</v>
      </c>
      <c r="I1917" t="s">
        <v>474</v>
      </c>
      <c r="K1917" s="195" t="s">
        <v>383</v>
      </c>
      <c r="L1917" s="190">
        <v>2024</v>
      </c>
      <c r="M1917" s="193" t="s">
        <v>365</v>
      </c>
      <c r="O1917"/>
      <c r="S1917" s="203" t="s">
        <v>4021</v>
      </c>
      <c r="T1917" s="268" t="s">
        <v>4022</v>
      </c>
      <c r="U1917" s="268" t="s">
        <v>4023</v>
      </c>
      <c r="V1917" s="211" t="s">
        <v>4024</v>
      </c>
      <c r="AP1917">
        <v>0</v>
      </c>
    </row>
    <row r="1918" spans="1:42" ht="21.6" x14ac:dyDescent="0.65">
      <c r="A1918" s="267">
        <v>125247</v>
      </c>
      <c r="B1918" s="190" t="s">
        <v>3535</v>
      </c>
      <c r="C1918" s="190" t="s">
        <v>704</v>
      </c>
      <c r="D1918" s="190" t="s">
        <v>246</v>
      </c>
      <c r="E1918" s="190" t="s">
        <v>1234</v>
      </c>
      <c r="F1918" s="191">
        <v>32889</v>
      </c>
      <c r="G1918" s="190" t="s">
        <v>1489</v>
      </c>
      <c r="H1918" s="193" t="s">
        <v>1755</v>
      </c>
      <c r="I1918" t="s">
        <v>474</v>
      </c>
      <c r="K1918" s="195" t="s">
        <v>1472</v>
      </c>
      <c r="L1918" s="190">
        <v>2008</v>
      </c>
      <c r="M1918" s="193" t="s">
        <v>365</v>
      </c>
      <c r="O1918"/>
      <c r="S1918" s="203" t="s">
        <v>4025</v>
      </c>
      <c r="T1918" s="268" t="s">
        <v>3773</v>
      </c>
      <c r="U1918" s="268" t="s">
        <v>4026</v>
      </c>
      <c r="V1918" s="211" t="s">
        <v>4027</v>
      </c>
      <c r="AP1918">
        <v>0</v>
      </c>
    </row>
    <row r="1919" spans="1:42" ht="21.6" x14ac:dyDescent="0.65">
      <c r="A1919" s="267">
        <v>125249</v>
      </c>
      <c r="B1919" s="190" t="s">
        <v>3534</v>
      </c>
      <c r="C1919" s="190" t="s">
        <v>63</v>
      </c>
      <c r="D1919" s="190" t="s">
        <v>462</v>
      </c>
      <c r="E1919" s="190" t="s">
        <v>1234</v>
      </c>
      <c r="F1919" s="191">
        <v>38382</v>
      </c>
      <c r="G1919" s="190" t="s">
        <v>1476</v>
      </c>
      <c r="H1919" s="193" t="s">
        <v>382</v>
      </c>
      <c r="I1919" t="s">
        <v>474</v>
      </c>
      <c r="K1919" s="195" t="s">
        <v>383</v>
      </c>
      <c r="L1919" s="190">
        <v>2023</v>
      </c>
      <c r="M1919" s="193" t="s">
        <v>376</v>
      </c>
      <c r="O1919"/>
      <c r="S1919" s="203" t="s">
        <v>4028</v>
      </c>
      <c r="T1919" s="268" t="s">
        <v>4029</v>
      </c>
      <c r="U1919" s="268" t="s">
        <v>4030</v>
      </c>
      <c r="V1919" s="211" t="s">
        <v>4031</v>
      </c>
      <c r="AP1919">
        <v>0</v>
      </c>
    </row>
    <row r="1920" spans="1:42" ht="21.6" x14ac:dyDescent="0.65">
      <c r="A1920" s="267">
        <v>125250</v>
      </c>
      <c r="B1920" s="190" t="s">
        <v>3532</v>
      </c>
      <c r="C1920" s="190" t="s">
        <v>72</v>
      </c>
      <c r="D1920" s="190" t="s">
        <v>3533</v>
      </c>
      <c r="E1920" s="190" t="s">
        <v>1234</v>
      </c>
      <c r="F1920" s="191">
        <v>32931</v>
      </c>
      <c r="G1920" s="190" t="s">
        <v>3677</v>
      </c>
      <c r="H1920" s="193" t="s">
        <v>382</v>
      </c>
      <c r="I1920" t="s">
        <v>474</v>
      </c>
      <c r="K1920" s="195" t="s">
        <v>364</v>
      </c>
      <c r="L1920" s="190">
        <v>2008</v>
      </c>
      <c r="M1920" s="193" t="s">
        <v>371</v>
      </c>
      <c r="O1920"/>
      <c r="S1920" s="203" t="s">
        <v>4032</v>
      </c>
      <c r="T1920" s="268" t="s">
        <v>4033</v>
      </c>
      <c r="U1920" s="268" t="s">
        <v>4034</v>
      </c>
      <c r="V1920" s="211" t="s">
        <v>4035</v>
      </c>
      <c r="AP1920">
        <v>0</v>
      </c>
    </row>
    <row r="1921" spans="1:42" ht="21.6" x14ac:dyDescent="0.65">
      <c r="A1921" s="267">
        <v>125251</v>
      </c>
      <c r="B1921" s="190" t="s">
        <v>3531</v>
      </c>
      <c r="C1921" s="190" t="s">
        <v>3088</v>
      </c>
      <c r="D1921" s="190" t="s">
        <v>829</v>
      </c>
      <c r="E1921" s="190" t="s">
        <v>1234</v>
      </c>
      <c r="F1921" s="191">
        <v>33628</v>
      </c>
      <c r="G1921" s="190" t="s">
        <v>1511</v>
      </c>
      <c r="H1921" s="193" t="s">
        <v>382</v>
      </c>
      <c r="I1921" t="s">
        <v>474</v>
      </c>
      <c r="K1921" s="195" t="s">
        <v>364</v>
      </c>
      <c r="L1921" s="190">
        <v>2010</v>
      </c>
      <c r="M1921" s="193" t="s">
        <v>372</v>
      </c>
      <c r="O1921"/>
      <c r="S1921" s="203" t="s">
        <v>4036</v>
      </c>
      <c r="T1921" s="268" t="s">
        <v>4037</v>
      </c>
      <c r="U1921" s="268" t="s">
        <v>4038</v>
      </c>
      <c r="V1921" s="211" t="s">
        <v>4039</v>
      </c>
      <c r="AP1921">
        <v>0</v>
      </c>
    </row>
    <row r="1922" spans="1:42" ht="21.6" x14ac:dyDescent="0.65">
      <c r="A1922" s="267">
        <v>125252</v>
      </c>
      <c r="B1922" s="190" t="s">
        <v>2339</v>
      </c>
      <c r="C1922" s="190" t="s">
        <v>156</v>
      </c>
      <c r="D1922" s="190" t="s">
        <v>243</v>
      </c>
      <c r="E1922" s="190" t="s">
        <v>1234</v>
      </c>
      <c r="F1922" s="191">
        <v>37093</v>
      </c>
      <c r="G1922" s="190" t="s">
        <v>363</v>
      </c>
      <c r="H1922" s="193" t="s">
        <v>382</v>
      </c>
      <c r="I1922" t="s">
        <v>474</v>
      </c>
      <c r="K1922" s="195" t="s">
        <v>364</v>
      </c>
      <c r="L1922" s="190">
        <v>2019</v>
      </c>
      <c r="M1922" s="193" t="s">
        <v>363</v>
      </c>
      <c r="O1922"/>
      <c r="S1922" s="203" t="s">
        <v>4040</v>
      </c>
      <c r="T1922" s="268" t="s">
        <v>4041</v>
      </c>
      <c r="U1922" s="268" t="s">
        <v>4042</v>
      </c>
      <c r="V1922" s="211" t="s">
        <v>3684</v>
      </c>
      <c r="AP1922">
        <v>0</v>
      </c>
    </row>
    <row r="1923" spans="1:42" ht="21.6" x14ac:dyDescent="0.65">
      <c r="A1923" s="267">
        <v>125253</v>
      </c>
      <c r="B1923" s="190" t="s">
        <v>3529</v>
      </c>
      <c r="C1923" s="190" t="s">
        <v>3530</v>
      </c>
      <c r="D1923" s="190" t="s">
        <v>235</v>
      </c>
      <c r="E1923" s="190" t="s">
        <v>1234</v>
      </c>
      <c r="F1923" s="191">
        <v>38363</v>
      </c>
      <c r="G1923" s="190" t="s">
        <v>363</v>
      </c>
      <c r="H1923" s="193" t="s">
        <v>382</v>
      </c>
      <c r="I1923" t="s">
        <v>474</v>
      </c>
      <c r="K1923" s="195" t="s">
        <v>1472</v>
      </c>
      <c r="L1923" s="190">
        <v>2022</v>
      </c>
      <c r="M1923" s="193" t="s">
        <v>363</v>
      </c>
      <c r="O1923"/>
      <c r="S1923" s="203" t="s">
        <v>4043</v>
      </c>
      <c r="T1923" s="268" t="s">
        <v>4044</v>
      </c>
      <c r="U1923" s="268" t="s">
        <v>4045</v>
      </c>
      <c r="V1923" s="211" t="s">
        <v>3731</v>
      </c>
      <c r="AP1923">
        <v>0</v>
      </c>
    </row>
    <row r="1924" spans="1:42" ht="21.6" x14ac:dyDescent="0.65">
      <c r="A1924" s="267">
        <v>125254</v>
      </c>
      <c r="B1924" s="190" t="s">
        <v>3528</v>
      </c>
      <c r="C1924" s="190" t="s">
        <v>565</v>
      </c>
      <c r="D1924" s="190" t="s">
        <v>3004</v>
      </c>
      <c r="E1924" s="190" t="s">
        <v>1234</v>
      </c>
      <c r="F1924" s="191">
        <v>37628</v>
      </c>
      <c r="G1924" s="190" t="s">
        <v>1498</v>
      </c>
      <c r="H1924" s="193" t="s">
        <v>382</v>
      </c>
      <c r="I1924" t="s">
        <v>474</v>
      </c>
      <c r="K1924" s="195" t="s">
        <v>364</v>
      </c>
      <c r="L1924" s="190">
        <v>2022</v>
      </c>
      <c r="M1924" s="193" t="s">
        <v>363</v>
      </c>
      <c r="O1924"/>
      <c r="S1924" s="203" t="s">
        <v>4046</v>
      </c>
      <c r="T1924" s="268" t="s">
        <v>4047</v>
      </c>
      <c r="U1924" s="268" t="s">
        <v>4048</v>
      </c>
      <c r="V1924" s="211" t="s">
        <v>4049</v>
      </c>
      <c r="AP1924">
        <v>0</v>
      </c>
    </row>
    <row r="1925" spans="1:42" ht="21.6" x14ac:dyDescent="0.65">
      <c r="A1925" s="267">
        <v>125255</v>
      </c>
      <c r="B1925" s="190" t="s">
        <v>3527</v>
      </c>
      <c r="C1925" s="190" t="s">
        <v>105</v>
      </c>
      <c r="D1925" s="190" t="s">
        <v>415</v>
      </c>
      <c r="E1925" s="190" t="s">
        <v>1234</v>
      </c>
      <c r="F1925" s="191">
        <v>38656</v>
      </c>
      <c r="G1925" s="190" t="s">
        <v>3678</v>
      </c>
      <c r="H1925" s="193" t="s">
        <v>382</v>
      </c>
      <c r="I1925" t="s">
        <v>474</v>
      </c>
      <c r="K1925" s="195" t="s">
        <v>364</v>
      </c>
      <c r="L1925" s="190">
        <v>2023</v>
      </c>
      <c r="M1925" s="193" t="s">
        <v>365</v>
      </c>
      <c r="O1925"/>
      <c r="S1925" s="203" t="s">
        <v>4050</v>
      </c>
      <c r="T1925" s="268" t="s">
        <v>3906</v>
      </c>
      <c r="U1925" s="268" t="s">
        <v>4051</v>
      </c>
      <c r="V1925" s="211" t="s">
        <v>4052</v>
      </c>
      <c r="AP1925">
        <v>0</v>
      </c>
    </row>
    <row r="1926" spans="1:42" ht="21.6" x14ac:dyDescent="0.65">
      <c r="A1926" s="267">
        <v>125256</v>
      </c>
      <c r="B1926" s="190" t="s">
        <v>3526</v>
      </c>
      <c r="C1926" s="190" t="s">
        <v>727</v>
      </c>
      <c r="D1926" s="190" t="s">
        <v>442</v>
      </c>
      <c r="E1926" s="190" t="s">
        <v>1234</v>
      </c>
      <c r="F1926" s="191">
        <v>38201</v>
      </c>
      <c r="G1926" s="190" t="s">
        <v>3679</v>
      </c>
      <c r="H1926" s="193" t="s">
        <v>382</v>
      </c>
      <c r="I1926" t="s">
        <v>474</v>
      </c>
      <c r="K1926" s="195" t="s">
        <v>383</v>
      </c>
      <c r="L1926" s="190">
        <v>2022</v>
      </c>
      <c r="M1926" s="193" t="s">
        <v>374</v>
      </c>
      <c r="O1926"/>
      <c r="S1926" s="203" t="s">
        <v>4053</v>
      </c>
      <c r="T1926" s="268" t="s">
        <v>4054</v>
      </c>
      <c r="U1926" s="268" t="s">
        <v>4055</v>
      </c>
      <c r="V1926" s="211" t="s">
        <v>3982</v>
      </c>
      <c r="AP1926">
        <v>0</v>
      </c>
    </row>
    <row r="1927" spans="1:42" ht="21.6" x14ac:dyDescent="0.65">
      <c r="A1927" s="267">
        <v>125257</v>
      </c>
      <c r="B1927" s="190" t="s">
        <v>3525</v>
      </c>
      <c r="C1927" s="190" t="s">
        <v>66</v>
      </c>
      <c r="D1927" s="190" t="s">
        <v>195</v>
      </c>
      <c r="E1927" s="190" t="s">
        <v>1234</v>
      </c>
      <c r="F1927" s="191">
        <v>36691</v>
      </c>
      <c r="G1927" s="190" t="s">
        <v>1503</v>
      </c>
      <c r="H1927" s="193" t="s">
        <v>382</v>
      </c>
      <c r="I1927" t="s">
        <v>474</v>
      </c>
      <c r="K1927" s="195" t="s">
        <v>364</v>
      </c>
      <c r="L1927" s="190">
        <v>2018</v>
      </c>
      <c r="M1927" s="193" t="s">
        <v>363</v>
      </c>
      <c r="O1927"/>
      <c r="S1927" s="203" t="s">
        <v>4056</v>
      </c>
      <c r="T1927" s="268" t="s">
        <v>4047</v>
      </c>
      <c r="U1927" s="268" t="s">
        <v>4057</v>
      </c>
      <c r="V1927" s="211" t="s">
        <v>4058</v>
      </c>
      <c r="AP1927">
        <v>0</v>
      </c>
    </row>
    <row r="1928" spans="1:42" ht="21.6" x14ac:dyDescent="0.65">
      <c r="A1928" s="267">
        <v>125258</v>
      </c>
      <c r="B1928" s="190" t="s">
        <v>3523</v>
      </c>
      <c r="C1928" s="190" t="s">
        <v>3524</v>
      </c>
      <c r="D1928" s="190" t="s">
        <v>265</v>
      </c>
      <c r="E1928" s="190" t="s">
        <v>1234</v>
      </c>
      <c r="F1928" s="191">
        <v>37516</v>
      </c>
      <c r="G1928" s="190" t="s">
        <v>363</v>
      </c>
      <c r="H1928" s="193" t="s">
        <v>382</v>
      </c>
      <c r="I1928" t="s">
        <v>474</v>
      </c>
      <c r="K1928" s="195" t="s">
        <v>383</v>
      </c>
      <c r="L1928" s="190">
        <v>2021</v>
      </c>
      <c r="M1928" s="193" t="s">
        <v>365</v>
      </c>
      <c r="O1928"/>
      <c r="S1928" s="203" t="s">
        <v>4059</v>
      </c>
      <c r="T1928" s="268" t="s">
        <v>4060</v>
      </c>
      <c r="U1928" s="268" t="s">
        <v>4061</v>
      </c>
      <c r="V1928" s="211" t="s">
        <v>3684</v>
      </c>
      <c r="AP1928">
        <v>0</v>
      </c>
    </row>
    <row r="1929" spans="1:42" ht="21.6" x14ac:dyDescent="0.65">
      <c r="A1929" s="267">
        <v>125259</v>
      </c>
      <c r="B1929" s="190" t="s">
        <v>3522</v>
      </c>
      <c r="C1929" s="190" t="s">
        <v>544</v>
      </c>
      <c r="D1929" s="190" t="s">
        <v>236</v>
      </c>
      <c r="E1929" s="190" t="s">
        <v>1234</v>
      </c>
      <c r="F1929" s="191">
        <v>38703</v>
      </c>
      <c r="G1929" s="190" t="s">
        <v>363</v>
      </c>
      <c r="H1929" s="193" t="s">
        <v>382</v>
      </c>
      <c r="I1929" t="s">
        <v>474</v>
      </c>
      <c r="K1929" s="195" t="s">
        <v>383</v>
      </c>
      <c r="L1929" s="190">
        <v>2023</v>
      </c>
      <c r="M1929" s="193" t="s">
        <v>363</v>
      </c>
      <c r="O1929"/>
      <c r="S1929" s="203" t="s">
        <v>4062</v>
      </c>
      <c r="T1929" s="268" t="s">
        <v>4063</v>
      </c>
      <c r="U1929" s="268" t="s">
        <v>4064</v>
      </c>
      <c r="V1929" s="211" t="s">
        <v>3731</v>
      </c>
      <c r="AP1929">
        <v>0</v>
      </c>
    </row>
    <row r="1930" spans="1:42" ht="21.6" x14ac:dyDescent="0.65">
      <c r="A1930" s="267">
        <v>125260</v>
      </c>
      <c r="B1930" s="190" t="s">
        <v>3521</v>
      </c>
      <c r="C1930" s="190" t="s">
        <v>506</v>
      </c>
      <c r="D1930" s="190" t="s">
        <v>814</v>
      </c>
      <c r="E1930" s="190" t="s">
        <v>1234</v>
      </c>
      <c r="F1930" s="191">
        <v>35985</v>
      </c>
      <c r="G1930" s="190" t="s">
        <v>363</v>
      </c>
      <c r="H1930" s="193" t="s">
        <v>382</v>
      </c>
      <c r="I1930" t="s">
        <v>474</v>
      </c>
      <c r="K1930" s="195" t="s">
        <v>383</v>
      </c>
      <c r="L1930" s="190">
        <v>2016</v>
      </c>
      <c r="M1930" s="193" t="s">
        <v>363</v>
      </c>
      <c r="O1930"/>
      <c r="S1930" s="203" t="s">
        <v>4065</v>
      </c>
      <c r="T1930" s="268" t="s">
        <v>4066</v>
      </c>
      <c r="U1930" s="268" t="s">
        <v>4067</v>
      </c>
      <c r="V1930" s="211" t="s">
        <v>3684</v>
      </c>
      <c r="AP1930">
        <v>0</v>
      </c>
    </row>
    <row r="1931" spans="1:42" ht="21.6" x14ac:dyDescent="0.65">
      <c r="A1931" s="267">
        <v>125261</v>
      </c>
      <c r="B1931" s="190" t="s">
        <v>3519</v>
      </c>
      <c r="C1931" s="190" t="s">
        <v>61</v>
      </c>
      <c r="D1931" s="190" t="s">
        <v>3520</v>
      </c>
      <c r="E1931" s="190" t="s">
        <v>1234</v>
      </c>
      <c r="F1931" s="191">
        <v>30146</v>
      </c>
      <c r="G1931" s="190" t="s">
        <v>371</v>
      </c>
      <c r="H1931" s="193" t="s">
        <v>382</v>
      </c>
      <c r="I1931" t="s">
        <v>474</v>
      </c>
      <c r="K1931" s="195" t="s">
        <v>364</v>
      </c>
      <c r="L1931" s="190">
        <v>2001</v>
      </c>
      <c r="M1931" s="193" t="s">
        <v>371</v>
      </c>
      <c r="O1931"/>
      <c r="S1931" s="203" t="s">
        <v>4068</v>
      </c>
      <c r="T1931" s="268" t="s">
        <v>4069</v>
      </c>
      <c r="U1931" s="268" t="s">
        <v>4070</v>
      </c>
      <c r="V1931" s="211" t="s">
        <v>4071</v>
      </c>
      <c r="AP1931">
        <v>0</v>
      </c>
    </row>
    <row r="1932" spans="1:42" ht="21.6" x14ac:dyDescent="0.65">
      <c r="A1932" s="267">
        <v>125263</v>
      </c>
      <c r="B1932" s="190" t="s">
        <v>3517</v>
      </c>
      <c r="C1932" s="190" t="s">
        <v>722</v>
      </c>
      <c r="D1932" s="190" t="s">
        <v>3518</v>
      </c>
      <c r="E1932" s="190" t="s">
        <v>1234</v>
      </c>
      <c r="F1932" s="191">
        <v>38812</v>
      </c>
      <c r="G1932" s="190" t="s">
        <v>363</v>
      </c>
      <c r="H1932" s="193" t="s">
        <v>382</v>
      </c>
      <c r="I1932" t="s">
        <v>474</v>
      </c>
      <c r="K1932" s="195" t="s">
        <v>1472</v>
      </c>
      <c r="L1932" s="190">
        <v>2024</v>
      </c>
      <c r="M1932" s="193" t="s">
        <v>363</v>
      </c>
      <c r="O1932"/>
      <c r="S1932" s="203" t="s">
        <v>4072</v>
      </c>
      <c r="T1932" s="268" t="s">
        <v>4073</v>
      </c>
      <c r="U1932" s="268" t="s">
        <v>4074</v>
      </c>
      <c r="V1932" s="211" t="s">
        <v>3684</v>
      </c>
      <c r="AP1932">
        <v>0</v>
      </c>
    </row>
    <row r="1933" spans="1:42" ht="21.6" x14ac:dyDescent="0.65">
      <c r="A1933" s="267">
        <v>125264</v>
      </c>
      <c r="B1933" s="190" t="s">
        <v>3516</v>
      </c>
      <c r="C1933" s="190" t="s">
        <v>429</v>
      </c>
      <c r="D1933" s="190" t="s">
        <v>499</v>
      </c>
      <c r="E1933" s="190" t="s">
        <v>1234</v>
      </c>
      <c r="F1933" s="191">
        <v>38213</v>
      </c>
      <c r="G1933" s="190" t="s">
        <v>3680</v>
      </c>
      <c r="H1933" s="193" t="s">
        <v>382</v>
      </c>
      <c r="I1933" t="s">
        <v>474</v>
      </c>
      <c r="K1933" s="195" t="s">
        <v>364</v>
      </c>
      <c r="L1933" s="190">
        <v>2022</v>
      </c>
      <c r="M1933" s="193" t="s">
        <v>374</v>
      </c>
      <c r="O1933"/>
      <c r="S1933" s="203" t="s">
        <v>4075</v>
      </c>
      <c r="T1933" s="268" t="s">
        <v>4076</v>
      </c>
      <c r="U1933" s="268" t="s">
        <v>4077</v>
      </c>
      <c r="V1933" s="211" t="s">
        <v>4078</v>
      </c>
      <c r="AP1933">
        <v>0</v>
      </c>
    </row>
    <row r="1934" spans="1:42" ht="16.8" x14ac:dyDescent="0.25">
      <c r="A1934" s="275">
        <v>125265</v>
      </c>
      <c r="B1934" s="275" t="s">
        <v>1952</v>
      </c>
      <c r="C1934" s="275" t="s">
        <v>519</v>
      </c>
      <c r="D1934" s="275" t="s">
        <v>227</v>
      </c>
      <c r="E1934" s="275"/>
      <c r="F1934" s="277"/>
      <c r="G1934" s="275"/>
      <c r="H1934" s="278"/>
      <c r="I1934" t="s">
        <v>474</v>
      </c>
      <c r="K1934" s="281"/>
      <c r="L1934" s="282"/>
      <c r="M1934" s="283"/>
      <c r="O1934">
        <v>372</v>
      </c>
      <c r="P1934" s="230">
        <v>45714</v>
      </c>
      <c r="Q1934">
        <v>50000</v>
      </c>
      <c r="S1934" s="285"/>
      <c r="T1934" s="271"/>
      <c r="U1934" s="271"/>
      <c r="V1934" s="287"/>
      <c r="AI1934">
        <v>0</v>
      </c>
      <c r="AP1934">
        <v>0</v>
      </c>
    </row>
    <row r="1935" spans="1:42" ht="21.6" x14ac:dyDescent="0.65">
      <c r="A1935" s="267">
        <v>125265</v>
      </c>
      <c r="B1935" s="190" t="s">
        <v>1952</v>
      </c>
      <c r="C1935" s="190" t="s">
        <v>519</v>
      </c>
      <c r="D1935" s="190" t="s">
        <v>227</v>
      </c>
      <c r="E1935" s="190" t="s">
        <v>1234</v>
      </c>
      <c r="F1935" s="191">
        <v>37687</v>
      </c>
      <c r="G1935" s="190" t="s">
        <v>363</v>
      </c>
      <c r="H1935" s="193" t="s">
        <v>382</v>
      </c>
      <c r="I1935" t="s">
        <v>474</v>
      </c>
      <c r="K1935" s="195" t="s">
        <v>383</v>
      </c>
      <c r="L1935" s="190">
        <v>2021</v>
      </c>
      <c r="M1935" s="193" t="s">
        <v>365</v>
      </c>
      <c r="O1935">
        <v>372</v>
      </c>
      <c r="P1935" s="230">
        <v>45714</v>
      </c>
      <c r="Q1935">
        <v>50000</v>
      </c>
      <c r="S1935" s="203" t="s">
        <v>4079</v>
      </c>
      <c r="T1935" s="268" t="s">
        <v>4080</v>
      </c>
      <c r="U1935" s="268" t="s">
        <v>4081</v>
      </c>
      <c r="V1935" s="211" t="s">
        <v>3684</v>
      </c>
      <c r="AP1935">
        <v>0</v>
      </c>
    </row>
    <row r="1936" spans="1:42" ht="21.6" x14ac:dyDescent="0.65">
      <c r="A1936" s="267">
        <v>125266</v>
      </c>
      <c r="B1936" s="190" t="s">
        <v>3514</v>
      </c>
      <c r="C1936" s="190" t="s">
        <v>105</v>
      </c>
      <c r="D1936" s="190" t="s">
        <v>3515</v>
      </c>
      <c r="E1936" s="190" t="s">
        <v>1234</v>
      </c>
      <c r="F1936" s="191">
        <v>37802</v>
      </c>
      <c r="G1936" s="190" t="s">
        <v>3681</v>
      </c>
      <c r="H1936" s="193" t="s">
        <v>382</v>
      </c>
      <c r="I1936" t="s">
        <v>474</v>
      </c>
      <c r="K1936" s="195" t="s">
        <v>1471</v>
      </c>
      <c r="L1936" s="190">
        <v>2021</v>
      </c>
      <c r="M1936" s="193" t="s">
        <v>369</v>
      </c>
      <c r="O1936"/>
      <c r="S1936" s="203" t="s">
        <v>4082</v>
      </c>
      <c r="T1936" s="268" t="s">
        <v>3931</v>
      </c>
      <c r="U1936" s="268" t="s">
        <v>4083</v>
      </c>
      <c r="V1936" s="211" t="s">
        <v>3684</v>
      </c>
      <c r="AP1936">
        <v>0</v>
      </c>
    </row>
    <row r="1937" spans="1:42" ht="21.6" x14ac:dyDescent="0.65">
      <c r="A1937" s="267">
        <v>125267</v>
      </c>
      <c r="B1937" s="190" t="s">
        <v>3511</v>
      </c>
      <c r="C1937" s="190" t="s">
        <v>3512</v>
      </c>
      <c r="D1937" s="190" t="s">
        <v>3513</v>
      </c>
      <c r="E1937" s="190" t="s">
        <v>1234</v>
      </c>
      <c r="F1937" s="191">
        <v>38604</v>
      </c>
      <c r="G1937" s="190" t="s">
        <v>1491</v>
      </c>
      <c r="H1937" s="193" t="s">
        <v>669</v>
      </c>
      <c r="I1937" t="s">
        <v>474</v>
      </c>
      <c r="K1937" s="195" t="s">
        <v>383</v>
      </c>
      <c r="L1937" s="190">
        <v>20024</v>
      </c>
      <c r="M1937" s="193" t="s">
        <v>365</v>
      </c>
      <c r="O1937"/>
      <c r="S1937" s="203" t="s">
        <v>4084</v>
      </c>
      <c r="T1937" s="268" t="s">
        <v>4085</v>
      </c>
      <c r="U1937" s="268" t="s">
        <v>4086</v>
      </c>
      <c r="V1937" s="211" t="s">
        <v>3731</v>
      </c>
      <c r="AP1937">
        <v>0</v>
      </c>
    </row>
    <row r="1938" spans="1:42" ht="21.6" x14ac:dyDescent="0.65">
      <c r="A1938" s="267">
        <v>125268</v>
      </c>
      <c r="B1938" s="190" t="s">
        <v>2507</v>
      </c>
      <c r="C1938" s="190" t="s">
        <v>63</v>
      </c>
      <c r="D1938" s="190" t="s">
        <v>268</v>
      </c>
      <c r="E1938" s="190" t="s">
        <v>1234</v>
      </c>
      <c r="F1938" s="191">
        <v>36353</v>
      </c>
      <c r="G1938" s="190" t="s">
        <v>1524</v>
      </c>
      <c r="H1938" s="193" t="s">
        <v>382</v>
      </c>
      <c r="I1938" t="s">
        <v>474</v>
      </c>
      <c r="K1938" s="195" t="s">
        <v>364</v>
      </c>
      <c r="L1938" s="190">
        <v>2017</v>
      </c>
      <c r="M1938" s="193" t="s">
        <v>371</v>
      </c>
      <c r="O1938"/>
      <c r="S1938" s="203" t="s">
        <v>4087</v>
      </c>
      <c r="T1938" s="268" t="s">
        <v>3991</v>
      </c>
      <c r="U1938" s="268" t="s">
        <v>4088</v>
      </c>
      <c r="V1938" s="211" t="s">
        <v>4089</v>
      </c>
      <c r="AP1938">
        <v>0</v>
      </c>
    </row>
    <row r="1939" spans="1:42" ht="21.6" x14ac:dyDescent="0.65">
      <c r="A1939" s="267">
        <v>125269</v>
      </c>
      <c r="B1939" s="190" t="s">
        <v>3509</v>
      </c>
      <c r="C1939" s="190" t="s">
        <v>131</v>
      </c>
      <c r="D1939" s="190" t="s">
        <v>3510</v>
      </c>
      <c r="E1939" s="190" t="s">
        <v>380</v>
      </c>
      <c r="F1939" s="191">
        <v>37834</v>
      </c>
      <c r="G1939" s="190" t="s">
        <v>363</v>
      </c>
      <c r="H1939" s="193" t="s">
        <v>3682</v>
      </c>
      <c r="I1939" t="s">
        <v>474</v>
      </c>
      <c r="K1939" s="195" t="s">
        <v>383</v>
      </c>
      <c r="L1939" s="190">
        <v>2021</v>
      </c>
      <c r="M1939" s="193" t="s">
        <v>363</v>
      </c>
      <c r="O1939"/>
      <c r="S1939" s="203" t="s">
        <v>4090</v>
      </c>
      <c r="T1939" s="268" t="s">
        <v>4091</v>
      </c>
      <c r="U1939" s="268" t="s">
        <v>4092</v>
      </c>
      <c r="V1939" s="211" t="s">
        <v>3684</v>
      </c>
      <c r="AP1939">
        <v>0</v>
      </c>
    </row>
    <row r="1940" spans="1:42" ht="21.6" x14ac:dyDescent="0.65">
      <c r="A1940" s="267">
        <v>125270</v>
      </c>
      <c r="B1940" s="190" t="s">
        <v>3507</v>
      </c>
      <c r="C1940" s="190" t="s">
        <v>1959</v>
      </c>
      <c r="D1940" s="190" t="s">
        <v>3508</v>
      </c>
      <c r="E1940" s="190" t="s">
        <v>1234</v>
      </c>
      <c r="F1940" s="191">
        <v>38459</v>
      </c>
      <c r="G1940" s="190" t="s">
        <v>1496</v>
      </c>
      <c r="H1940" s="193" t="s">
        <v>382</v>
      </c>
      <c r="I1940" t="s">
        <v>474</v>
      </c>
      <c r="K1940" s="195" t="s">
        <v>364</v>
      </c>
      <c r="L1940" s="190">
        <v>2023</v>
      </c>
      <c r="M1940" s="193" t="s">
        <v>363</v>
      </c>
      <c r="O1940"/>
      <c r="S1940" s="203" t="s">
        <v>4093</v>
      </c>
      <c r="T1940" s="268" t="s">
        <v>4094</v>
      </c>
      <c r="U1940" s="268" t="s">
        <v>4095</v>
      </c>
      <c r="V1940" s="211" t="s">
        <v>3974</v>
      </c>
      <c r="AP1940">
        <v>0</v>
      </c>
    </row>
    <row r="1941" spans="1:42" ht="21.6" x14ac:dyDescent="0.65">
      <c r="A1941" s="267">
        <v>125272</v>
      </c>
      <c r="B1941" s="190" t="s">
        <v>3505</v>
      </c>
      <c r="C1941" s="190" t="s">
        <v>105</v>
      </c>
      <c r="D1941" s="190" t="s">
        <v>3506</v>
      </c>
      <c r="E1941" s="190" t="s">
        <v>380</v>
      </c>
      <c r="F1941" s="191">
        <v>38847</v>
      </c>
      <c r="G1941" s="190" t="s">
        <v>3683</v>
      </c>
      <c r="H1941" s="193" t="s">
        <v>382</v>
      </c>
      <c r="I1941" t="s">
        <v>474</v>
      </c>
      <c r="K1941" s="195" t="s">
        <v>1472</v>
      </c>
      <c r="L1941" s="190">
        <v>2024</v>
      </c>
      <c r="M1941" s="193" t="s">
        <v>363</v>
      </c>
      <c r="O1941"/>
      <c r="S1941" s="203" t="s">
        <v>4096</v>
      </c>
      <c r="T1941" s="268" t="s">
        <v>4097</v>
      </c>
      <c r="U1941" s="268" t="s">
        <v>4098</v>
      </c>
      <c r="V1941" s="211" t="s">
        <v>4099</v>
      </c>
      <c r="AP1941">
        <v>0</v>
      </c>
    </row>
    <row r="1942" spans="1:42" ht="21.6" x14ac:dyDescent="0.65">
      <c r="A1942" s="267">
        <v>125273</v>
      </c>
      <c r="B1942" s="190" t="s">
        <v>3504</v>
      </c>
      <c r="C1942" s="190" t="s">
        <v>116</v>
      </c>
      <c r="D1942" s="190" t="s">
        <v>824</v>
      </c>
      <c r="E1942" s="190" t="s">
        <v>1234</v>
      </c>
      <c r="F1942" s="191">
        <v>36905</v>
      </c>
      <c r="G1942" s="190" t="s">
        <v>1489</v>
      </c>
      <c r="H1942" s="193" t="s">
        <v>382</v>
      </c>
      <c r="I1942" t="s">
        <v>474</v>
      </c>
      <c r="K1942" s="195" t="s">
        <v>364</v>
      </c>
      <c r="L1942" s="190">
        <v>2020</v>
      </c>
      <c r="M1942" s="193" t="s">
        <v>363</v>
      </c>
      <c r="O1942"/>
      <c r="S1942" s="203" t="s">
        <v>4100</v>
      </c>
      <c r="T1942" s="268" t="s">
        <v>3894</v>
      </c>
      <c r="U1942" s="268" t="s">
        <v>4101</v>
      </c>
      <c r="V1942" s="211" t="s">
        <v>4102</v>
      </c>
      <c r="AP1942">
        <v>0</v>
      </c>
    </row>
    <row r="1943" spans="1:42" ht="21.6" x14ac:dyDescent="0.65">
      <c r="A1943" s="267">
        <v>125274</v>
      </c>
      <c r="B1943" s="190" t="s">
        <v>3503</v>
      </c>
      <c r="C1943" s="190" t="s">
        <v>94</v>
      </c>
      <c r="D1943" s="190" t="s">
        <v>275</v>
      </c>
      <c r="E1943" s="190" t="s">
        <v>380</v>
      </c>
      <c r="F1943" s="191">
        <v>36175</v>
      </c>
      <c r="G1943" s="190" t="s">
        <v>3684</v>
      </c>
      <c r="H1943" s="193" t="s">
        <v>382</v>
      </c>
      <c r="I1943" t="s">
        <v>474</v>
      </c>
      <c r="K1943" s="195" t="s">
        <v>364</v>
      </c>
      <c r="L1943" s="190">
        <v>2016</v>
      </c>
      <c r="M1943" s="193" t="s">
        <v>365</v>
      </c>
      <c r="O1943"/>
      <c r="S1943" s="203" t="s">
        <v>4103</v>
      </c>
      <c r="T1943" s="268" t="s">
        <v>4104</v>
      </c>
      <c r="U1943" s="268" t="s">
        <v>3751</v>
      </c>
      <c r="V1943" s="211" t="s">
        <v>3684</v>
      </c>
      <c r="AP1943">
        <v>0</v>
      </c>
    </row>
    <row r="1944" spans="1:42" ht="21.6" x14ac:dyDescent="0.65">
      <c r="A1944" s="267">
        <v>125275</v>
      </c>
      <c r="B1944" s="190" t="s">
        <v>3502</v>
      </c>
      <c r="C1944" s="190" t="s">
        <v>533</v>
      </c>
      <c r="D1944" s="190" t="s">
        <v>232</v>
      </c>
      <c r="E1944" s="190" t="s">
        <v>380</v>
      </c>
      <c r="F1944" s="191">
        <v>37257</v>
      </c>
      <c r="G1944" s="190" t="e">
        <v>#REF!</v>
      </c>
      <c r="H1944" s="193" t="s">
        <v>382</v>
      </c>
      <c r="I1944" t="s">
        <v>474</v>
      </c>
      <c r="K1944" s="195" t="s">
        <v>1472</v>
      </c>
      <c r="L1944" s="190">
        <v>2019</v>
      </c>
      <c r="M1944" s="193" t="s">
        <v>363</v>
      </c>
      <c r="O1944"/>
      <c r="S1944" s="203" t="s">
        <v>4105</v>
      </c>
      <c r="T1944" s="268" t="s">
        <v>4106</v>
      </c>
      <c r="U1944" s="268" t="s">
        <v>4107</v>
      </c>
      <c r="V1944" s="211" t="s">
        <v>4108</v>
      </c>
      <c r="AP1944">
        <v>0</v>
      </c>
    </row>
    <row r="1945" spans="1:42" ht="21.6" x14ac:dyDescent="0.65">
      <c r="A1945" s="267">
        <v>125276</v>
      </c>
      <c r="B1945" s="190" t="s">
        <v>3501</v>
      </c>
      <c r="C1945" s="190" t="s">
        <v>1296</v>
      </c>
      <c r="D1945" s="190" t="s">
        <v>246</v>
      </c>
      <c r="E1945" s="190" t="s">
        <v>380</v>
      </c>
      <c r="F1945" s="191">
        <v>38353</v>
      </c>
      <c r="G1945" s="190" t="s">
        <v>363</v>
      </c>
      <c r="H1945" s="193" t="s">
        <v>382</v>
      </c>
      <c r="I1945" t="s">
        <v>474</v>
      </c>
      <c r="K1945" s="195" t="s">
        <v>1471</v>
      </c>
      <c r="L1945" s="190">
        <v>2024</v>
      </c>
      <c r="M1945" s="193" t="s">
        <v>363</v>
      </c>
      <c r="O1945"/>
      <c r="S1945" s="203" t="s">
        <v>4109</v>
      </c>
      <c r="T1945" s="268" t="s">
        <v>4110</v>
      </c>
      <c r="U1945" s="268" t="s">
        <v>4111</v>
      </c>
      <c r="V1945" s="211" t="s">
        <v>1520</v>
      </c>
      <c r="AP1945">
        <v>0</v>
      </c>
    </row>
    <row r="1946" spans="1:42" ht="21.6" x14ac:dyDescent="0.65">
      <c r="A1946" s="267">
        <v>125277</v>
      </c>
      <c r="B1946" s="190" t="s">
        <v>2889</v>
      </c>
      <c r="C1946" s="190" t="s">
        <v>1898</v>
      </c>
      <c r="D1946" s="190" t="s">
        <v>2311</v>
      </c>
      <c r="E1946" s="190" t="s">
        <v>380</v>
      </c>
      <c r="F1946" s="191">
        <v>31813</v>
      </c>
      <c r="G1946" s="190" t="s">
        <v>363</v>
      </c>
      <c r="H1946" s="193" t="s">
        <v>382</v>
      </c>
      <c r="I1946" t="s">
        <v>474</v>
      </c>
      <c r="K1946" s="195" t="s">
        <v>1471</v>
      </c>
      <c r="L1946" s="190">
        <v>2005</v>
      </c>
      <c r="M1946" s="193" t="s">
        <v>363</v>
      </c>
      <c r="O1946"/>
      <c r="S1946" s="203" t="s">
        <v>4112</v>
      </c>
      <c r="T1946" s="268" t="s">
        <v>4113</v>
      </c>
      <c r="U1946" s="268" t="s">
        <v>4114</v>
      </c>
      <c r="V1946" s="211" t="s">
        <v>3684</v>
      </c>
      <c r="AP1946">
        <v>0</v>
      </c>
    </row>
    <row r="1947" spans="1:42" ht="21.6" x14ac:dyDescent="0.65">
      <c r="A1947" s="267">
        <v>125279</v>
      </c>
      <c r="B1947" s="190" t="s">
        <v>3499</v>
      </c>
      <c r="C1947" s="190" t="s">
        <v>121</v>
      </c>
      <c r="D1947" s="190" t="s">
        <v>3500</v>
      </c>
      <c r="E1947" s="190" t="s">
        <v>380</v>
      </c>
      <c r="F1947" s="191">
        <v>30792</v>
      </c>
      <c r="G1947" s="190" t="s">
        <v>363</v>
      </c>
      <c r="H1947" s="193" t="s">
        <v>3685</v>
      </c>
      <c r="I1947" t="s">
        <v>474</v>
      </c>
      <c r="K1947" s="195" t="s">
        <v>364</v>
      </c>
      <c r="L1947" s="190">
        <v>2003</v>
      </c>
      <c r="M1947" s="193" t="s">
        <v>363</v>
      </c>
      <c r="O1947"/>
      <c r="S1947" s="203" t="s">
        <v>4115</v>
      </c>
      <c r="T1947" s="268" t="s">
        <v>4116</v>
      </c>
      <c r="U1947" s="268" t="s">
        <v>4117</v>
      </c>
      <c r="V1947" s="211" t="s">
        <v>3684</v>
      </c>
      <c r="AP1947">
        <v>0</v>
      </c>
    </row>
    <row r="1948" spans="1:42" ht="21.6" x14ac:dyDescent="0.65">
      <c r="A1948" s="267">
        <v>125280</v>
      </c>
      <c r="B1948" s="190" t="s">
        <v>3497</v>
      </c>
      <c r="C1948" s="190" t="s">
        <v>3498</v>
      </c>
      <c r="D1948" s="190" t="s">
        <v>459</v>
      </c>
      <c r="E1948" s="190" t="s">
        <v>380</v>
      </c>
      <c r="F1948" s="191">
        <v>32984</v>
      </c>
      <c r="G1948" s="190" t="s">
        <v>363</v>
      </c>
      <c r="H1948" s="193" t="s">
        <v>382</v>
      </c>
      <c r="I1948" t="s">
        <v>474</v>
      </c>
      <c r="K1948" s="195" t="s">
        <v>364</v>
      </c>
      <c r="L1948" s="190">
        <v>2008</v>
      </c>
      <c r="M1948" s="193" t="s">
        <v>363</v>
      </c>
      <c r="O1948"/>
      <c r="S1948" s="203" t="s">
        <v>4118</v>
      </c>
      <c r="T1948" s="268" t="s">
        <v>4119</v>
      </c>
      <c r="U1948" s="268" t="s">
        <v>4120</v>
      </c>
      <c r="V1948" s="211" t="s">
        <v>3684</v>
      </c>
      <c r="AP1948">
        <v>0</v>
      </c>
    </row>
    <row r="1949" spans="1:42" ht="16.8" x14ac:dyDescent="0.25">
      <c r="A1949" s="275">
        <v>125281</v>
      </c>
      <c r="B1949" s="275" t="s">
        <v>1957</v>
      </c>
      <c r="C1949" s="275" t="s">
        <v>791</v>
      </c>
      <c r="D1949" s="275" t="s">
        <v>502</v>
      </c>
      <c r="E1949" s="275"/>
      <c r="F1949" s="277"/>
      <c r="G1949" s="275"/>
      <c r="H1949" s="278"/>
      <c r="I1949" t="s">
        <v>474</v>
      </c>
      <c r="K1949" s="281"/>
      <c r="L1949" s="282"/>
      <c r="M1949" s="283"/>
      <c r="O1949">
        <v>487</v>
      </c>
      <c r="P1949" s="230">
        <v>45722</v>
      </c>
      <c r="Q1949">
        <v>75000</v>
      </c>
      <c r="S1949" s="285"/>
      <c r="T1949" s="271"/>
      <c r="U1949" s="271"/>
      <c r="V1949" s="287"/>
      <c r="AI1949">
        <v>0</v>
      </c>
      <c r="AP1949">
        <v>0</v>
      </c>
    </row>
    <row r="1950" spans="1:42" ht="21.6" x14ac:dyDescent="0.65">
      <c r="A1950" s="267">
        <v>125281</v>
      </c>
      <c r="B1950" s="190" t="s">
        <v>1957</v>
      </c>
      <c r="C1950" s="190" t="s">
        <v>791</v>
      </c>
      <c r="D1950" s="190" t="s">
        <v>502</v>
      </c>
      <c r="E1950" s="190" t="s">
        <v>1234</v>
      </c>
      <c r="F1950" s="191">
        <v>35019</v>
      </c>
      <c r="G1950" s="190" t="s">
        <v>1527</v>
      </c>
      <c r="H1950" s="193" t="s">
        <v>382</v>
      </c>
      <c r="I1950" t="s">
        <v>474</v>
      </c>
      <c r="K1950" s="195" t="s">
        <v>1471</v>
      </c>
      <c r="L1950" s="190">
        <v>2013</v>
      </c>
      <c r="M1950" s="193" t="s">
        <v>374</v>
      </c>
      <c r="O1950">
        <v>487</v>
      </c>
      <c r="P1950" s="230">
        <v>45722</v>
      </c>
      <c r="Q1950">
        <v>75000</v>
      </c>
      <c r="S1950" s="203" t="s">
        <v>4121</v>
      </c>
      <c r="T1950" s="268" t="s">
        <v>3995</v>
      </c>
      <c r="U1950" s="268" t="s">
        <v>3996</v>
      </c>
      <c r="V1950" s="211" t="s">
        <v>3748</v>
      </c>
      <c r="AP1950">
        <v>0</v>
      </c>
    </row>
    <row r="1951" spans="1:42" ht="21.6" x14ac:dyDescent="0.65">
      <c r="A1951" s="267">
        <v>125283</v>
      </c>
      <c r="B1951" s="190" t="s">
        <v>3495</v>
      </c>
      <c r="C1951" s="190" t="s">
        <v>130</v>
      </c>
      <c r="D1951" s="190" t="s">
        <v>3496</v>
      </c>
      <c r="E1951" s="190" t="s">
        <v>1234</v>
      </c>
      <c r="F1951" s="191">
        <v>35596</v>
      </c>
      <c r="G1951" s="190" t="s">
        <v>3686</v>
      </c>
      <c r="H1951" s="193" t="s">
        <v>382</v>
      </c>
      <c r="I1951" t="s">
        <v>474</v>
      </c>
      <c r="K1951" s="195" t="s">
        <v>1471</v>
      </c>
      <c r="L1951" s="190">
        <v>2022</v>
      </c>
      <c r="M1951" s="193" t="s">
        <v>374</v>
      </c>
      <c r="O1951"/>
      <c r="S1951" s="203" t="s">
        <v>3772</v>
      </c>
      <c r="T1951" s="268" t="s">
        <v>3773</v>
      </c>
      <c r="U1951" s="268" t="s">
        <v>3774</v>
      </c>
      <c r="V1951" s="211" t="s">
        <v>3775</v>
      </c>
      <c r="AP1951">
        <v>0</v>
      </c>
    </row>
    <row r="1952" spans="1:42" ht="21.6" x14ac:dyDescent="0.65">
      <c r="A1952" s="267">
        <v>125284</v>
      </c>
      <c r="B1952" s="190" t="s">
        <v>3494</v>
      </c>
      <c r="C1952" s="190" t="s">
        <v>1549</v>
      </c>
      <c r="D1952" s="190" t="s">
        <v>586</v>
      </c>
      <c r="E1952" s="190" t="s">
        <v>1234</v>
      </c>
      <c r="F1952" s="191">
        <v>36583</v>
      </c>
      <c r="G1952" s="190" t="s">
        <v>363</v>
      </c>
      <c r="H1952" s="193" t="s">
        <v>382</v>
      </c>
      <c r="I1952" t="s">
        <v>474</v>
      </c>
      <c r="K1952" s="195" t="s">
        <v>364</v>
      </c>
      <c r="L1952" s="190">
        <v>2018</v>
      </c>
      <c r="M1952" s="193" t="s">
        <v>363</v>
      </c>
      <c r="O1952"/>
      <c r="S1952" s="203" t="s">
        <v>4122</v>
      </c>
      <c r="T1952" s="268" t="s">
        <v>4123</v>
      </c>
      <c r="U1952" s="268" t="s">
        <v>4124</v>
      </c>
      <c r="V1952" s="211" t="s">
        <v>3684</v>
      </c>
      <c r="AP1952">
        <v>0</v>
      </c>
    </row>
    <row r="1953" spans="1:42" ht="21.6" x14ac:dyDescent="0.65">
      <c r="A1953" s="267">
        <v>125285</v>
      </c>
      <c r="B1953" s="190" t="s">
        <v>3493</v>
      </c>
      <c r="C1953" s="190" t="s">
        <v>61</v>
      </c>
      <c r="D1953" s="190" t="s">
        <v>500</v>
      </c>
      <c r="E1953" s="190" t="s">
        <v>1234</v>
      </c>
      <c r="F1953" s="191">
        <v>38355</v>
      </c>
      <c r="G1953" s="190" t="s">
        <v>363</v>
      </c>
      <c r="H1953" s="193" t="s">
        <v>382</v>
      </c>
      <c r="I1953" t="s">
        <v>474</v>
      </c>
      <c r="K1953" s="195" t="s">
        <v>1471</v>
      </c>
      <c r="L1953" s="190">
        <v>2022</v>
      </c>
      <c r="M1953" s="193" t="s">
        <v>363</v>
      </c>
      <c r="O1953"/>
      <c r="S1953" s="203" t="s">
        <v>4125</v>
      </c>
      <c r="T1953" s="268" t="s">
        <v>4069</v>
      </c>
      <c r="U1953" s="268" t="s">
        <v>4126</v>
      </c>
      <c r="V1953" s="211" t="s">
        <v>3731</v>
      </c>
      <c r="AP1953">
        <v>0</v>
      </c>
    </row>
    <row r="1954" spans="1:42" ht="21.6" x14ac:dyDescent="0.65">
      <c r="A1954" s="267">
        <v>125286</v>
      </c>
      <c r="B1954" s="190" t="s">
        <v>3492</v>
      </c>
      <c r="C1954" s="190" t="s">
        <v>69</v>
      </c>
      <c r="D1954" s="190" t="s">
        <v>777</v>
      </c>
      <c r="E1954" s="190" t="s">
        <v>1234</v>
      </c>
      <c r="F1954" s="191">
        <v>34470</v>
      </c>
      <c r="G1954" s="190" t="s">
        <v>363</v>
      </c>
      <c r="H1954" s="193" t="s">
        <v>382</v>
      </c>
      <c r="I1954" t="s">
        <v>474</v>
      </c>
      <c r="K1954" s="195" t="s">
        <v>383</v>
      </c>
      <c r="L1954" s="190">
        <v>2024</v>
      </c>
      <c r="M1954" s="193" t="s">
        <v>363</v>
      </c>
      <c r="O1954"/>
      <c r="S1954" s="203" t="s">
        <v>4127</v>
      </c>
      <c r="T1954" s="268" t="s">
        <v>4128</v>
      </c>
      <c r="U1954" s="268" t="s">
        <v>4129</v>
      </c>
      <c r="V1954" s="211" t="s">
        <v>3684</v>
      </c>
      <c r="AP1954">
        <v>0</v>
      </c>
    </row>
    <row r="1955" spans="1:42" ht="21.6" x14ac:dyDescent="0.65">
      <c r="A1955" s="267">
        <v>125287</v>
      </c>
      <c r="B1955" s="190" t="s">
        <v>3491</v>
      </c>
      <c r="C1955" s="190" t="s">
        <v>60</v>
      </c>
      <c r="D1955" s="190" t="s">
        <v>425</v>
      </c>
      <c r="E1955" s="190" t="s">
        <v>1234</v>
      </c>
      <c r="F1955" s="191">
        <v>32145</v>
      </c>
      <c r="G1955" s="190" t="s">
        <v>3678</v>
      </c>
      <c r="H1955" s="193" t="s">
        <v>3672</v>
      </c>
      <c r="I1955" t="s">
        <v>474</v>
      </c>
      <c r="K1955" s="195" t="s">
        <v>383</v>
      </c>
      <c r="L1955" s="190">
        <v>2006</v>
      </c>
      <c r="M1955" s="193" t="s">
        <v>365</v>
      </c>
      <c r="O1955"/>
      <c r="S1955" s="203" t="s">
        <v>4130</v>
      </c>
      <c r="T1955" s="268" t="s">
        <v>4131</v>
      </c>
      <c r="U1955" s="268" t="s">
        <v>4132</v>
      </c>
      <c r="V1955" s="211" t="s">
        <v>4133</v>
      </c>
      <c r="AP1955">
        <v>0</v>
      </c>
    </row>
    <row r="1956" spans="1:42" ht="21.6" x14ac:dyDescent="0.65">
      <c r="A1956" s="267">
        <v>125288</v>
      </c>
      <c r="B1956" s="190" t="s">
        <v>3490</v>
      </c>
      <c r="C1956" s="190" t="s">
        <v>63</v>
      </c>
      <c r="D1956" s="190" t="s">
        <v>273</v>
      </c>
      <c r="E1956" s="190" t="s">
        <v>1234</v>
      </c>
      <c r="F1956" s="191">
        <v>32477</v>
      </c>
      <c r="G1956" s="190" t="s">
        <v>363</v>
      </c>
      <c r="H1956" s="193" t="s">
        <v>382</v>
      </c>
      <c r="I1956" t="s">
        <v>474</v>
      </c>
      <c r="K1956" s="195" t="s">
        <v>383</v>
      </c>
      <c r="L1956" s="190">
        <v>2023</v>
      </c>
      <c r="M1956" s="193" t="s">
        <v>365</v>
      </c>
      <c r="O1956"/>
      <c r="S1956" s="203" t="s">
        <v>4134</v>
      </c>
      <c r="T1956" s="268" t="s">
        <v>4135</v>
      </c>
      <c r="U1956" s="268" t="s">
        <v>4136</v>
      </c>
      <c r="V1956" s="211" t="s">
        <v>3731</v>
      </c>
      <c r="AP1956">
        <v>0</v>
      </c>
    </row>
    <row r="1957" spans="1:42" ht="21.6" x14ac:dyDescent="0.65">
      <c r="A1957" s="267">
        <v>125289</v>
      </c>
      <c r="B1957" s="190" t="s">
        <v>3489</v>
      </c>
      <c r="C1957" s="190" t="s">
        <v>120</v>
      </c>
      <c r="D1957" s="190" t="s">
        <v>269</v>
      </c>
      <c r="E1957" s="190" t="s">
        <v>1234</v>
      </c>
      <c r="F1957" s="191">
        <v>38167</v>
      </c>
      <c r="G1957" s="190" t="s">
        <v>363</v>
      </c>
      <c r="H1957" s="193" t="s">
        <v>382</v>
      </c>
      <c r="I1957" t="s">
        <v>474</v>
      </c>
      <c r="K1957" s="195" t="s">
        <v>364</v>
      </c>
      <c r="L1957" s="190">
        <v>2023</v>
      </c>
      <c r="M1957" s="193" t="s">
        <v>365</v>
      </c>
      <c r="O1957"/>
      <c r="S1957" s="203" t="s">
        <v>4137</v>
      </c>
      <c r="T1957" s="268" t="s">
        <v>4138</v>
      </c>
      <c r="U1957" s="268" t="s">
        <v>4139</v>
      </c>
      <c r="V1957" s="211" t="s">
        <v>3684</v>
      </c>
      <c r="AP1957">
        <v>0</v>
      </c>
    </row>
    <row r="1958" spans="1:42" ht="21.6" x14ac:dyDescent="0.65">
      <c r="A1958" s="267">
        <v>125290</v>
      </c>
      <c r="B1958" s="190" t="s">
        <v>3488</v>
      </c>
      <c r="C1958" s="190" t="s">
        <v>104</v>
      </c>
      <c r="D1958" s="190" t="s">
        <v>311</v>
      </c>
      <c r="E1958" s="190" t="s">
        <v>1234</v>
      </c>
      <c r="F1958" s="191">
        <v>37636</v>
      </c>
      <c r="G1958" s="190" t="s">
        <v>363</v>
      </c>
      <c r="H1958" s="193" t="s">
        <v>382</v>
      </c>
      <c r="I1958" t="s">
        <v>474</v>
      </c>
      <c r="K1958" s="195" t="s">
        <v>383</v>
      </c>
      <c r="L1958" s="190">
        <v>2021</v>
      </c>
      <c r="M1958" s="193" t="s">
        <v>363</v>
      </c>
      <c r="O1958"/>
      <c r="S1958" s="203" t="s">
        <v>4140</v>
      </c>
      <c r="T1958" s="268" t="s">
        <v>4141</v>
      </c>
      <c r="U1958" s="268" t="s">
        <v>4142</v>
      </c>
      <c r="V1958" s="211" t="s">
        <v>3684</v>
      </c>
      <c r="AP1958">
        <v>0</v>
      </c>
    </row>
    <row r="1959" spans="1:42" ht="21.6" x14ac:dyDescent="0.65">
      <c r="A1959" s="267">
        <v>125291</v>
      </c>
      <c r="B1959" s="190" t="s">
        <v>888</v>
      </c>
      <c r="C1959" s="190" t="s">
        <v>70</v>
      </c>
      <c r="D1959" s="190" t="s">
        <v>543</v>
      </c>
      <c r="E1959" s="190" t="s">
        <v>1234</v>
      </c>
      <c r="F1959" s="191">
        <v>35640</v>
      </c>
      <c r="G1959" s="190" t="s">
        <v>1519</v>
      </c>
      <c r="H1959" s="193" t="s">
        <v>382</v>
      </c>
      <c r="I1959" t="s">
        <v>474</v>
      </c>
      <c r="K1959" s="195" t="s">
        <v>1471</v>
      </c>
      <c r="L1959" s="190">
        <v>2015</v>
      </c>
      <c r="M1959" s="193" t="s">
        <v>363</v>
      </c>
      <c r="O1959"/>
      <c r="S1959" s="203" t="s">
        <v>4143</v>
      </c>
      <c r="T1959" s="268" t="s">
        <v>3822</v>
      </c>
      <c r="U1959" s="268" t="s">
        <v>4144</v>
      </c>
      <c r="V1959" s="211" t="s">
        <v>3731</v>
      </c>
      <c r="AP1959">
        <v>0</v>
      </c>
    </row>
    <row r="1960" spans="1:42" ht="21.6" x14ac:dyDescent="0.65">
      <c r="A1960" s="267">
        <v>125292</v>
      </c>
      <c r="B1960" s="190" t="s">
        <v>3487</v>
      </c>
      <c r="C1960" s="190" t="s">
        <v>158</v>
      </c>
      <c r="D1960" s="190" t="s">
        <v>530</v>
      </c>
      <c r="E1960" s="190" t="s">
        <v>1234</v>
      </c>
      <c r="F1960" s="191">
        <v>31573</v>
      </c>
      <c r="G1960" s="190" t="s">
        <v>363</v>
      </c>
      <c r="H1960" s="193" t="s">
        <v>382</v>
      </c>
      <c r="I1960" t="s">
        <v>474</v>
      </c>
      <c r="K1960" s="195" t="s">
        <v>364</v>
      </c>
      <c r="L1960" s="190">
        <v>2004</v>
      </c>
      <c r="M1960" s="193" t="s">
        <v>365</v>
      </c>
      <c r="O1960"/>
      <c r="S1960" s="203" t="s">
        <v>4145</v>
      </c>
      <c r="T1960" s="268" t="s">
        <v>4146</v>
      </c>
      <c r="U1960" s="268" t="s">
        <v>4147</v>
      </c>
      <c r="V1960" s="211" t="s">
        <v>3888</v>
      </c>
      <c r="AP1960">
        <v>0</v>
      </c>
    </row>
    <row r="1961" spans="1:42" ht="21.6" x14ac:dyDescent="0.65">
      <c r="A1961" s="267">
        <v>125293</v>
      </c>
      <c r="B1961" s="190" t="s">
        <v>3486</v>
      </c>
      <c r="C1961" s="190" t="s">
        <v>90</v>
      </c>
      <c r="D1961" s="190" t="s">
        <v>306</v>
      </c>
      <c r="E1961" s="190" t="s">
        <v>1234</v>
      </c>
      <c r="F1961" s="191">
        <v>38508</v>
      </c>
      <c r="G1961" s="190" t="s">
        <v>1499</v>
      </c>
      <c r="H1961" s="193" t="s">
        <v>382</v>
      </c>
      <c r="I1961" t="s">
        <v>474</v>
      </c>
      <c r="K1961" s="195" t="s">
        <v>364</v>
      </c>
      <c r="L1961" s="190">
        <v>2023</v>
      </c>
      <c r="M1961" s="193" t="s">
        <v>363</v>
      </c>
      <c r="O1961"/>
      <c r="S1961" s="203" t="s">
        <v>4148</v>
      </c>
      <c r="T1961" s="268" t="s">
        <v>4149</v>
      </c>
      <c r="U1961" s="268" t="s">
        <v>4150</v>
      </c>
      <c r="V1961" s="211" t="s">
        <v>3978</v>
      </c>
      <c r="AP1961">
        <v>0</v>
      </c>
    </row>
    <row r="1962" spans="1:42" ht="21.6" x14ac:dyDescent="0.65">
      <c r="A1962" s="267">
        <v>125295</v>
      </c>
      <c r="B1962" s="190" t="s">
        <v>3484</v>
      </c>
      <c r="C1962" s="190" t="s">
        <v>3485</v>
      </c>
      <c r="D1962" s="190" t="s">
        <v>1124</v>
      </c>
      <c r="E1962" s="190" t="s">
        <v>380</v>
      </c>
      <c r="F1962" s="191">
        <v>33079</v>
      </c>
      <c r="G1962" s="190" t="s">
        <v>368</v>
      </c>
      <c r="H1962" s="193" t="s">
        <v>382</v>
      </c>
      <c r="I1962" t="s">
        <v>474</v>
      </c>
      <c r="K1962" s="195" t="s">
        <v>383</v>
      </c>
      <c r="L1962" s="190">
        <v>2008</v>
      </c>
      <c r="M1962" s="193" t="s">
        <v>378</v>
      </c>
      <c r="O1962"/>
      <c r="S1962" s="203" t="s">
        <v>4151</v>
      </c>
      <c r="T1962" s="268" t="s">
        <v>4152</v>
      </c>
      <c r="U1962" s="268" t="s">
        <v>4098</v>
      </c>
      <c r="V1962" s="211" t="s">
        <v>3781</v>
      </c>
      <c r="AP1962">
        <v>0</v>
      </c>
    </row>
    <row r="1963" spans="1:42" ht="21.6" x14ac:dyDescent="0.65">
      <c r="A1963" s="267">
        <v>125296</v>
      </c>
      <c r="B1963" s="190" t="s">
        <v>3483</v>
      </c>
      <c r="C1963" s="190" t="s">
        <v>165</v>
      </c>
      <c r="D1963" s="190" t="s">
        <v>290</v>
      </c>
      <c r="E1963" s="190" t="s">
        <v>1234</v>
      </c>
      <c r="F1963" s="191">
        <v>37502</v>
      </c>
      <c r="G1963" s="190" t="s">
        <v>3687</v>
      </c>
      <c r="H1963" s="193" t="s">
        <v>382</v>
      </c>
      <c r="I1963" t="s">
        <v>474</v>
      </c>
      <c r="K1963" s="195" t="s">
        <v>364</v>
      </c>
      <c r="L1963" s="190">
        <v>2023</v>
      </c>
      <c r="M1963" s="193" t="s">
        <v>378</v>
      </c>
      <c r="O1963"/>
      <c r="S1963" s="203" t="s">
        <v>4153</v>
      </c>
      <c r="T1963" s="268" t="s">
        <v>4154</v>
      </c>
      <c r="U1963" s="268" t="s">
        <v>4155</v>
      </c>
      <c r="V1963" s="211" t="s">
        <v>4156</v>
      </c>
      <c r="AP1963">
        <v>0</v>
      </c>
    </row>
    <row r="1964" spans="1:42" ht="21.6" x14ac:dyDescent="0.65">
      <c r="A1964" s="267">
        <v>125297</v>
      </c>
      <c r="B1964" s="190" t="s">
        <v>3482</v>
      </c>
      <c r="C1964" s="190" t="s">
        <v>82</v>
      </c>
      <c r="D1964" s="190" t="s">
        <v>2198</v>
      </c>
      <c r="E1964" s="190" t="s">
        <v>1234</v>
      </c>
      <c r="F1964" s="191">
        <v>37837</v>
      </c>
      <c r="G1964" s="190" t="s">
        <v>3688</v>
      </c>
      <c r="H1964" s="193" t="s">
        <v>382</v>
      </c>
      <c r="I1964" t="s">
        <v>474</v>
      </c>
      <c r="K1964" s="195" t="s">
        <v>364</v>
      </c>
      <c r="L1964" s="190">
        <v>2021</v>
      </c>
      <c r="M1964" s="193" t="s">
        <v>363</v>
      </c>
      <c r="O1964"/>
      <c r="S1964" s="203" t="s">
        <v>4157</v>
      </c>
      <c r="T1964" s="268" t="s">
        <v>4158</v>
      </c>
      <c r="U1964" s="268" t="s">
        <v>4159</v>
      </c>
      <c r="V1964" s="211" t="s">
        <v>3731</v>
      </c>
      <c r="AP1964">
        <v>0</v>
      </c>
    </row>
    <row r="1965" spans="1:42" ht="21.6" x14ac:dyDescent="0.65">
      <c r="A1965" s="267">
        <v>125298</v>
      </c>
      <c r="B1965" s="190" t="s">
        <v>2244</v>
      </c>
      <c r="C1965" s="190" t="s">
        <v>435</v>
      </c>
      <c r="D1965" s="190" t="s">
        <v>275</v>
      </c>
      <c r="E1965" s="190" t="s">
        <v>1234</v>
      </c>
      <c r="F1965" s="191">
        <v>32280</v>
      </c>
      <c r="G1965" s="190" t="s">
        <v>363</v>
      </c>
      <c r="H1965" s="193" t="s">
        <v>382</v>
      </c>
      <c r="I1965" t="s">
        <v>474</v>
      </c>
      <c r="K1965" s="195" t="s">
        <v>364</v>
      </c>
      <c r="L1965" s="190">
        <v>2006</v>
      </c>
      <c r="M1965" s="193" t="s">
        <v>666</v>
      </c>
      <c r="O1965"/>
      <c r="S1965" s="203" t="s">
        <v>4160</v>
      </c>
      <c r="T1965" s="268" t="s">
        <v>4161</v>
      </c>
      <c r="U1965" s="268" t="s">
        <v>3751</v>
      </c>
      <c r="V1965" s="211" t="s">
        <v>3731</v>
      </c>
      <c r="AP1965">
        <v>0</v>
      </c>
    </row>
    <row r="1966" spans="1:42" ht="21.6" x14ac:dyDescent="0.65">
      <c r="A1966" s="267">
        <v>125299</v>
      </c>
      <c r="B1966" s="190" t="s">
        <v>3481</v>
      </c>
      <c r="C1966" s="190" t="s">
        <v>147</v>
      </c>
      <c r="D1966" s="190" t="s">
        <v>287</v>
      </c>
      <c r="E1966" s="190" t="s">
        <v>1234</v>
      </c>
      <c r="F1966" s="191">
        <v>38552</v>
      </c>
      <c r="G1966" s="190" t="s">
        <v>1480</v>
      </c>
      <c r="H1966" s="193" t="s">
        <v>382</v>
      </c>
      <c r="I1966" t="s">
        <v>474</v>
      </c>
      <c r="K1966" s="195" t="s">
        <v>364</v>
      </c>
      <c r="L1966" s="190">
        <v>2023</v>
      </c>
      <c r="M1966" s="193" t="s">
        <v>365</v>
      </c>
      <c r="O1966"/>
      <c r="S1966" s="203" t="s">
        <v>4162</v>
      </c>
      <c r="T1966" s="268" t="s">
        <v>4163</v>
      </c>
      <c r="U1966" s="268" t="s">
        <v>4164</v>
      </c>
      <c r="V1966" s="211" t="s">
        <v>3684</v>
      </c>
      <c r="AP1966">
        <v>0</v>
      </c>
    </row>
    <row r="1967" spans="1:42" ht="21.6" x14ac:dyDescent="0.65">
      <c r="A1967" s="267">
        <v>125301</v>
      </c>
      <c r="B1967" s="190" t="s">
        <v>3480</v>
      </c>
      <c r="C1967" s="190" t="s">
        <v>66</v>
      </c>
      <c r="D1967" s="190" t="s">
        <v>302</v>
      </c>
      <c r="E1967" s="190" t="s">
        <v>1234</v>
      </c>
      <c r="F1967" s="191">
        <v>32170</v>
      </c>
      <c r="G1967" s="190" t="s">
        <v>378</v>
      </c>
      <c r="H1967" s="193" t="s">
        <v>382</v>
      </c>
      <c r="I1967" t="s">
        <v>474</v>
      </c>
      <c r="K1967" s="195" t="s">
        <v>383</v>
      </c>
      <c r="L1967" s="190">
        <v>2005</v>
      </c>
      <c r="M1967" s="193" t="s">
        <v>367</v>
      </c>
      <c r="O1967"/>
      <c r="S1967" s="203" t="s">
        <v>4165</v>
      </c>
      <c r="T1967" s="268" t="s">
        <v>3959</v>
      </c>
      <c r="U1967" s="268" t="s">
        <v>4166</v>
      </c>
      <c r="V1967" s="211" t="s">
        <v>4167</v>
      </c>
      <c r="AP1967">
        <v>0</v>
      </c>
    </row>
    <row r="1968" spans="1:42" ht="16.8" x14ac:dyDescent="0.25">
      <c r="A1968" s="275">
        <v>125302</v>
      </c>
      <c r="B1968" s="275" t="s">
        <v>1950</v>
      </c>
      <c r="C1968" s="275" t="s">
        <v>116</v>
      </c>
      <c r="D1968" s="275" t="s">
        <v>492</v>
      </c>
      <c r="E1968" s="275"/>
      <c r="F1968" s="277"/>
      <c r="G1968" s="275"/>
      <c r="H1968" s="278"/>
      <c r="I1968" t="s">
        <v>474</v>
      </c>
      <c r="K1968" s="281"/>
      <c r="L1968" s="282"/>
      <c r="M1968" s="283"/>
      <c r="O1968">
        <v>313</v>
      </c>
      <c r="P1968" s="230">
        <v>45708</v>
      </c>
      <c r="Q1968">
        <v>75000</v>
      </c>
      <c r="S1968" s="285"/>
      <c r="T1968" s="271"/>
      <c r="U1968" s="271"/>
      <c r="V1968" s="287"/>
      <c r="AI1968">
        <v>0</v>
      </c>
      <c r="AP1968">
        <v>0</v>
      </c>
    </row>
    <row r="1969" spans="1:42" ht="21.6" x14ac:dyDescent="0.65">
      <c r="A1969" s="267">
        <v>125302</v>
      </c>
      <c r="B1969" s="190" t="s">
        <v>3479</v>
      </c>
      <c r="C1969" s="190" t="s">
        <v>116</v>
      </c>
      <c r="D1969" s="190" t="s">
        <v>492</v>
      </c>
      <c r="E1969" s="190" t="s">
        <v>380</v>
      </c>
      <c r="F1969" s="191" t="s">
        <v>3689</v>
      </c>
      <c r="G1969" s="190" t="s">
        <v>363</v>
      </c>
      <c r="H1969" s="193" t="s">
        <v>382</v>
      </c>
      <c r="I1969" t="s">
        <v>474</v>
      </c>
      <c r="K1969" s="195" t="s">
        <v>383</v>
      </c>
      <c r="L1969" s="190">
        <v>2013</v>
      </c>
      <c r="M1969" s="193" t="s">
        <v>363</v>
      </c>
      <c r="O1969">
        <v>313</v>
      </c>
      <c r="P1969" s="230">
        <v>45708</v>
      </c>
      <c r="Q1969">
        <v>75000</v>
      </c>
      <c r="S1969" s="203" t="s">
        <v>4168</v>
      </c>
      <c r="T1969" s="268" t="s">
        <v>4169</v>
      </c>
      <c r="U1969" s="268" t="s">
        <v>4170</v>
      </c>
      <c r="V1969" s="211" t="s">
        <v>3731</v>
      </c>
      <c r="AP1969">
        <v>0</v>
      </c>
    </row>
    <row r="1970" spans="1:42" ht="21.6" x14ac:dyDescent="0.65">
      <c r="A1970" s="267">
        <v>125303</v>
      </c>
      <c r="B1970" s="190" t="s">
        <v>3477</v>
      </c>
      <c r="C1970" s="190" t="s">
        <v>171</v>
      </c>
      <c r="D1970" s="190" t="s">
        <v>3478</v>
      </c>
      <c r="E1970" s="190" t="s">
        <v>1234</v>
      </c>
      <c r="F1970" s="191">
        <v>38051</v>
      </c>
      <c r="G1970" s="190" t="s">
        <v>3690</v>
      </c>
      <c r="H1970" s="193" t="s">
        <v>382</v>
      </c>
      <c r="I1970" t="s">
        <v>474</v>
      </c>
      <c r="K1970" s="195" t="s">
        <v>364</v>
      </c>
      <c r="L1970" s="190">
        <v>2022</v>
      </c>
      <c r="M1970" s="193" t="s">
        <v>371</v>
      </c>
      <c r="O1970"/>
      <c r="S1970" s="203" t="s">
        <v>4171</v>
      </c>
      <c r="T1970" s="268" t="s">
        <v>4172</v>
      </c>
      <c r="U1970" s="268" t="s">
        <v>4173</v>
      </c>
      <c r="V1970" s="211" t="s">
        <v>4089</v>
      </c>
      <c r="AP1970">
        <v>0</v>
      </c>
    </row>
    <row r="1971" spans="1:42" ht="21.6" x14ac:dyDescent="0.65">
      <c r="A1971" s="267">
        <v>125304</v>
      </c>
      <c r="B1971" s="190" t="s">
        <v>3476</v>
      </c>
      <c r="C1971" s="190" t="s">
        <v>64</v>
      </c>
      <c r="D1971" s="190" t="s">
        <v>262</v>
      </c>
      <c r="E1971" s="190" t="s">
        <v>1234</v>
      </c>
      <c r="F1971" s="191">
        <v>32529</v>
      </c>
      <c r="G1971" s="190" t="s">
        <v>363</v>
      </c>
      <c r="H1971" s="193" t="s">
        <v>382</v>
      </c>
      <c r="I1971" t="s">
        <v>474</v>
      </c>
      <c r="K1971" s="195" t="s">
        <v>364</v>
      </c>
      <c r="L1971" s="190">
        <v>2007</v>
      </c>
      <c r="M1971" s="193" t="s">
        <v>363</v>
      </c>
      <c r="O1971"/>
      <c r="S1971" s="203" t="s">
        <v>4174</v>
      </c>
      <c r="T1971" s="268" t="s">
        <v>4175</v>
      </c>
      <c r="U1971" s="268" t="s">
        <v>4176</v>
      </c>
      <c r="V1971" s="211" t="s">
        <v>1520</v>
      </c>
      <c r="AP1971">
        <v>0</v>
      </c>
    </row>
    <row r="1972" spans="1:42" ht="21.6" x14ac:dyDescent="0.65">
      <c r="A1972" s="267">
        <v>125305</v>
      </c>
      <c r="B1972" s="190" t="s">
        <v>3474</v>
      </c>
      <c r="C1972" s="190" t="s">
        <v>3475</v>
      </c>
      <c r="D1972" s="190" t="s">
        <v>479</v>
      </c>
      <c r="E1972" s="190" t="s">
        <v>1234</v>
      </c>
      <c r="F1972" s="191">
        <v>33970</v>
      </c>
      <c r="G1972" s="190" t="s">
        <v>1481</v>
      </c>
      <c r="H1972" s="193" t="s">
        <v>382</v>
      </c>
      <c r="I1972" t="s">
        <v>474</v>
      </c>
      <c r="K1972" s="195" t="s">
        <v>383</v>
      </c>
      <c r="L1972" s="190">
        <v>2013</v>
      </c>
      <c r="M1972" s="193" t="s">
        <v>365</v>
      </c>
      <c r="O1972"/>
      <c r="S1972" s="203" t="s">
        <v>4177</v>
      </c>
      <c r="T1972" s="268" t="s">
        <v>4178</v>
      </c>
      <c r="U1972" s="268" t="s">
        <v>4179</v>
      </c>
      <c r="V1972" s="211" t="s">
        <v>3684</v>
      </c>
      <c r="AP1972">
        <v>0</v>
      </c>
    </row>
    <row r="1973" spans="1:42" ht="21.6" x14ac:dyDescent="0.65">
      <c r="A1973" s="267">
        <v>125306</v>
      </c>
      <c r="B1973" s="190" t="s">
        <v>3471</v>
      </c>
      <c r="C1973" s="190" t="s">
        <v>3472</v>
      </c>
      <c r="D1973" s="190" t="s">
        <v>3473</v>
      </c>
      <c r="E1973" s="190" t="s">
        <v>1234</v>
      </c>
      <c r="F1973" s="191">
        <v>32443</v>
      </c>
      <c r="G1973" s="190" t="s">
        <v>363</v>
      </c>
      <c r="H1973" s="193" t="s">
        <v>382</v>
      </c>
      <c r="I1973" t="s">
        <v>474</v>
      </c>
      <c r="K1973" s="195" t="s">
        <v>364</v>
      </c>
      <c r="L1973" s="190">
        <v>2006</v>
      </c>
      <c r="M1973" s="193" t="s">
        <v>365</v>
      </c>
      <c r="O1973"/>
      <c r="S1973" s="203" t="s">
        <v>4180</v>
      </c>
      <c r="T1973" s="268" t="s">
        <v>4181</v>
      </c>
      <c r="U1973" s="268" t="s">
        <v>4182</v>
      </c>
      <c r="V1973" s="211" t="s">
        <v>3684</v>
      </c>
      <c r="AP1973">
        <v>0</v>
      </c>
    </row>
    <row r="1974" spans="1:42" ht="21.6" x14ac:dyDescent="0.65">
      <c r="A1974" s="267">
        <v>125307</v>
      </c>
      <c r="B1974" s="190" t="s">
        <v>3469</v>
      </c>
      <c r="C1974" s="190" t="s">
        <v>3470</v>
      </c>
      <c r="D1974" s="190" t="s">
        <v>338</v>
      </c>
      <c r="E1974" s="190" t="s">
        <v>1234</v>
      </c>
      <c r="F1974" s="191">
        <v>35460</v>
      </c>
      <c r="G1974" s="190" t="s">
        <v>3691</v>
      </c>
      <c r="H1974" s="193" t="s">
        <v>382</v>
      </c>
      <c r="I1974" t="s">
        <v>474</v>
      </c>
      <c r="K1974" s="195" t="s">
        <v>383</v>
      </c>
      <c r="L1974" s="190">
        <v>2015</v>
      </c>
      <c r="M1974" s="193" t="s">
        <v>365</v>
      </c>
      <c r="O1974"/>
      <c r="S1974" s="203" t="s">
        <v>4183</v>
      </c>
      <c r="T1974" s="268" t="s">
        <v>4184</v>
      </c>
      <c r="U1974" s="268" t="s">
        <v>4185</v>
      </c>
      <c r="V1974" s="211" t="s">
        <v>4186</v>
      </c>
      <c r="AP1974">
        <v>0</v>
      </c>
    </row>
    <row r="1975" spans="1:42" ht="21.6" x14ac:dyDescent="0.65">
      <c r="A1975" s="267">
        <v>125308</v>
      </c>
      <c r="B1975" s="190" t="s">
        <v>3467</v>
      </c>
      <c r="C1975" s="190" t="s">
        <v>456</v>
      </c>
      <c r="D1975" s="190" t="s">
        <v>3468</v>
      </c>
      <c r="E1975" s="190" t="s">
        <v>1234</v>
      </c>
      <c r="F1975" s="191">
        <v>30160</v>
      </c>
      <c r="G1975" s="190" t="s">
        <v>1515</v>
      </c>
      <c r="H1975" s="193" t="s">
        <v>382</v>
      </c>
      <c r="I1975" t="s">
        <v>474</v>
      </c>
      <c r="K1975" s="195" t="s">
        <v>1471</v>
      </c>
      <c r="L1975" s="190">
        <v>2001</v>
      </c>
      <c r="M1975" s="193" t="s">
        <v>365</v>
      </c>
      <c r="O1975"/>
      <c r="S1975" s="203" t="s">
        <v>3772</v>
      </c>
      <c r="T1975" s="268" t="s">
        <v>3773</v>
      </c>
      <c r="U1975" s="268" t="s">
        <v>3774</v>
      </c>
      <c r="V1975" s="211" t="s">
        <v>3775</v>
      </c>
      <c r="AP1975">
        <v>0</v>
      </c>
    </row>
    <row r="1976" spans="1:42" ht="21.6" x14ac:dyDescent="0.65">
      <c r="A1976" s="267">
        <v>125309</v>
      </c>
      <c r="B1976" s="190" t="s">
        <v>3466</v>
      </c>
      <c r="C1976" s="190" t="s">
        <v>503</v>
      </c>
      <c r="D1976" s="190" t="s">
        <v>773</v>
      </c>
      <c r="E1976" s="190" t="s">
        <v>1234</v>
      </c>
      <c r="F1976" s="191">
        <v>33366</v>
      </c>
      <c r="G1976" s="190" t="s">
        <v>3692</v>
      </c>
      <c r="H1976" s="193" t="s">
        <v>382</v>
      </c>
      <c r="I1976" t="s">
        <v>474</v>
      </c>
      <c r="K1976" s="195" t="s">
        <v>383</v>
      </c>
      <c r="L1976" s="190">
        <v>2010</v>
      </c>
      <c r="M1976" s="193" t="s">
        <v>374</v>
      </c>
      <c r="O1976"/>
      <c r="S1976" s="203" t="s">
        <v>4187</v>
      </c>
      <c r="T1976" s="268" t="s">
        <v>4188</v>
      </c>
      <c r="U1976" s="268" t="s">
        <v>4189</v>
      </c>
      <c r="V1976" s="211" t="s">
        <v>4190</v>
      </c>
      <c r="AP1976">
        <v>0</v>
      </c>
    </row>
    <row r="1977" spans="1:42" ht="21.6" x14ac:dyDescent="0.65">
      <c r="A1977" s="267">
        <v>125310</v>
      </c>
      <c r="B1977" s="190" t="s">
        <v>3464</v>
      </c>
      <c r="C1977" s="190" t="s">
        <v>3465</v>
      </c>
      <c r="D1977" s="190" t="s">
        <v>902</v>
      </c>
      <c r="E1977" s="190" t="s">
        <v>1234</v>
      </c>
      <c r="F1977" s="191">
        <v>39107</v>
      </c>
      <c r="G1977" s="190" t="s">
        <v>363</v>
      </c>
      <c r="H1977" s="193" t="s">
        <v>3693</v>
      </c>
      <c r="I1977" t="s">
        <v>474</v>
      </c>
      <c r="K1977" s="195" t="s">
        <v>1472</v>
      </c>
      <c r="L1977" s="190">
        <v>2024</v>
      </c>
      <c r="M1977" s="193" t="s">
        <v>363</v>
      </c>
      <c r="O1977"/>
      <c r="S1977" s="203" t="s">
        <v>4191</v>
      </c>
      <c r="T1977" s="268" t="s">
        <v>4192</v>
      </c>
      <c r="U1977" s="268" t="s">
        <v>4193</v>
      </c>
      <c r="V1977" s="211" t="s">
        <v>4194</v>
      </c>
      <c r="AP1977">
        <v>0</v>
      </c>
    </row>
    <row r="1978" spans="1:42" ht="21.6" x14ac:dyDescent="0.65">
      <c r="A1978" s="267">
        <v>125311</v>
      </c>
      <c r="B1978" s="190" t="s">
        <v>3463</v>
      </c>
      <c r="C1978" s="190" t="s">
        <v>86</v>
      </c>
      <c r="D1978" s="190" t="s">
        <v>928</v>
      </c>
      <c r="E1978" s="190" t="s">
        <v>1234</v>
      </c>
      <c r="F1978" s="191">
        <v>36751</v>
      </c>
      <c r="G1978" s="190" t="s">
        <v>363</v>
      </c>
      <c r="H1978" s="193" t="s">
        <v>382</v>
      </c>
      <c r="I1978" t="s">
        <v>474</v>
      </c>
      <c r="K1978" s="195" t="s">
        <v>383</v>
      </c>
      <c r="L1978" s="190">
        <v>2019</v>
      </c>
      <c r="M1978" s="193" t="s">
        <v>363</v>
      </c>
      <c r="O1978"/>
      <c r="S1978" s="203" t="s">
        <v>4195</v>
      </c>
      <c r="T1978" s="268" t="s">
        <v>4196</v>
      </c>
      <c r="U1978" s="268" t="s">
        <v>4197</v>
      </c>
      <c r="V1978" s="211" t="s">
        <v>3684</v>
      </c>
      <c r="AP1978">
        <v>0</v>
      </c>
    </row>
    <row r="1979" spans="1:42" ht="21.6" x14ac:dyDescent="0.65">
      <c r="A1979" s="267">
        <v>125312</v>
      </c>
      <c r="B1979" s="190" t="s">
        <v>3461</v>
      </c>
      <c r="C1979" s="190" t="s">
        <v>70</v>
      </c>
      <c r="D1979" s="190" t="s">
        <v>3462</v>
      </c>
      <c r="E1979" s="190" t="s">
        <v>1234</v>
      </c>
      <c r="F1979" s="191">
        <v>38191</v>
      </c>
      <c r="G1979" s="190" t="s">
        <v>363</v>
      </c>
      <c r="H1979" s="193" t="s">
        <v>382</v>
      </c>
      <c r="I1979" t="s">
        <v>474</v>
      </c>
      <c r="K1979" s="195" t="s">
        <v>383</v>
      </c>
      <c r="L1979" s="190">
        <v>2023</v>
      </c>
      <c r="M1979" s="193" t="s">
        <v>363</v>
      </c>
      <c r="O1979"/>
      <c r="S1979" s="203" t="s">
        <v>4198</v>
      </c>
      <c r="T1979" s="268" t="s">
        <v>3968</v>
      </c>
      <c r="U1979" s="268" t="s">
        <v>4199</v>
      </c>
      <c r="V1979" s="211" t="s">
        <v>3684</v>
      </c>
      <c r="AP1979">
        <v>0</v>
      </c>
    </row>
    <row r="1980" spans="1:42" ht="21.6" x14ac:dyDescent="0.65">
      <c r="A1980" s="267">
        <v>125313</v>
      </c>
      <c r="B1980" s="190" t="s">
        <v>3460</v>
      </c>
      <c r="C1980" s="190" t="s">
        <v>3452</v>
      </c>
      <c r="D1980" s="190" t="s">
        <v>248</v>
      </c>
      <c r="E1980" s="190" t="s">
        <v>1234</v>
      </c>
      <c r="F1980" s="191">
        <v>33309</v>
      </c>
      <c r="G1980" s="190" t="s">
        <v>3694</v>
      </c>
      <c r="H1980" s="193" t="s">
        <v>382</v>
      </c>
      <c r="I1980" t="s">
        <v>474</v>
      </c>
      <c r="K1980" s="195" t="s">
        <v>364</v>
      </c>
      <c r="L1980" s="190">
        <v>2010</v>
      </c>
      <c r="M1980" s="193" t="s">
        <v>365</v>
      </c>
      <c r="O1980"/>
      <c r="S1980" s="203" t="s">
        <v>4200</v>
      </c>
      <c r="T1980" s="268" t="s">
        <v>4201</v>
      </c>
      <c r="U1980" s="268" t="s">
        <v>4202</v>
      </c>
      <c r="V1980" s="211" t="s">
        <v>4203</v>
      </c>
      <c r="AP1980">
        <v>0</v>
      </c>
    </row>
    <row r="1981" spans="1:42" ht="21.6" x14ac:dyDescent="0.65">
      <c r="A1981" s="267">
        <v>125314</v>
      </c>
      <c r="B1981" s="190" t="s">
        <v>3459</v>
      </c>
      <c r="C1981" s="190" t="s">
        <v>2318</v>
      </c>
      <c r="D1981" s="190" t="s">
        <v>262</v>
      </c>
      <c r="E1981" s="190" t="s">
        <v>1234</v>
      </c>
      <c r="F1981" s="191">
        <v>33843</v>
      </c>
      <c r="G1981" s="190" t="s">
        <v>3695</v>
      </c>
      <c r="H1981" s="193" t="s">
        <v>382</v>
      </c>
      <c r="I1981" t="s">
        <v>474</v>
      </c>
      <c r="K1981" s="195" t="s">
        <v>364</v>
      </c>
      <c r="L1981" s="190">
        <v>2010</v>
      </c>
      <c r="M1981" s="193" t="s">
        <v>365</v>
      </c>
      <c r="O1981"/>
      <c r="S1981" s="203" t="s">
        <v>4204</v>
      </c>
      <c r="T1981" s="268" t="s">
        <v>4205</v>
      </c>
      <c r="U1981" s="268" t="s">
        <v>4206</v>
      </c>
      <c r="V1981" s="211" t="s">
        <v>4207</v>
      </c>
      <c r="AP1981">
        <v>0</v>
      </c>
    </row>
    <row r="1982" spans="1:42" ht="21.6" x14ac:dyDescent="0.65">
      <c r="A1982" s="267">
        <v>125315</v>
      </c>
      <c r="B1982" s="190" t="s">
        <v>3457</v>
      </c>
      <c r="C1982" s="190" t="s">
        <v>94</v>
      </c>
      <c r="D1982" s="190" t="s">
        <v>3458</v>
      </c>
      <c r="E1982" s="190" t="s">
        <v>1234</v>
      </c>
      <c r="F1982" s="191">
        <v>29190</v>
      </c>
      <c r="G1982" s="190" t="s">
        <v>3696</v>
      </c>
      <c r="H1982" s="193" t="s">
        <v>382</v>
      </c>
      <c r="I1982" t="s">
        <v>474</v>
      </c>
      <c r="K1982" s="195" t="s">
        <v>383</v>
      </c>
      <c r="L1982" s="190">
        <v>2008</v>
      </c>
      <c r="M1982" s="193" t="s">
        <v>363</v>
      </c>
      <c r="O1982"/>
      <c r="S1982" s="203" t="s">
        <v>4208</v>
      </c>
      <c r="T1982" s="268" t="s">
        <v>4104</v>
      </c>
      <c r="U1982" s="268" t="s">
        <v>4209</v>
      </c>
      <c r="V1982" s="211" t="s">
        <v>4210</v>
      </c>
      <c r="AP1982">
        <v>0</v>
      </c>
    </row>
    <row r="1983" spans="1:42" ht="21.6" x14ac:dyDescent="0.65">
      <c r="A1983" s="267">
        <v>125316</v>
      </c>
      <c r="B1983" s="190" t="s">
        <v>3456</v>
      </c>
      <c r="C1983" s="190" t="s">
        <v>62</v>
      </c>
      <c r="D1983" s="190" t="s">
        <v>287</v>
      </c>
      <c r="E1983" s="190" t="s">
        <v>1234</v>
      </c>
      <c r="F1983" s="191">
        <v>33623</v>
      </c>
      <c r="G1983" s="190" t="s">
        <v>3697</v>
      </c>
      <c r="H1983" s="193" t="s">
        <v>382</v>
      </c>
      <c r="I1983" t="s">
        <v>474</v>
      </c>
      <c r="K1983" s="195" t="s">
        <v>383</v>
      </c>
      <c r="L1983" s="190">
        <v>2009</v>
      </c>
      <c r="M1983" s="193" t="s">
        <v>365</v>
      </c>
      <c r="O1983"/>
      <c r="S1983" s="203" t="s">
        <v>4211</v>
      </c>
      <c r="T1983" s="268" t="s">
        <v>4212</v>
      </c>
      <c r="U1983" s="268" t="s">
        <v>4213</v>
      </c>
      <c r="V1983" s="211" t="s">
        <v>4214</v>
      </c>
      <c r="AP1983">
        <v>0</v>
      </c>
    </row>
    <row r="1984" spans="1:42" ht="21.6" x14ac:dyDescent="0.65">
      <c r="A1984" s="267">
        <v>125317</v>
      </c>
      <c r="B1984" s="190" t="s">
        <v>919</v>
      </c>
      <c r="C1984" s="190" t="s">
        <v>66</v>
      </c>
      <c r="D1984" s="190" t="s">
        <v>920</v>
      </c>
      <c r="E1984" s="190" t="s">
        <v>1234</v>
      </c>
      <c r="F1984" s="191">
        <v>31241</v>
      </c>
      <c r="G1984" s="190" t="s">
        <v>1484</v>
      </c>
      <c r="H1984" s="193" t="s">
        <v>3698</v>
      </c>
      <c r="I1984" t="s">
        <v>474</v>
      </c>
      <c r="K1984" s="195" t="s">
        <v>383</v>
      </c>
      <c r="L1984" s="190">
        <v>2003</v>
      </c>
      <c r="M1984" s="193" t="s">
        <v>365</v>
      </c>
      <c r="O1984"/>
      <c r="S1984" s="203" t="s">
        <v>4215</v>
      </c>
      <c r="T1984" s="268" t="s">
        <v>4216</v>
      </c>
      <c r="U1984" s="268" t="s">
        <v>4217</v>
      </c>
      <c r="V1984" s="211" t="s">
        <v>4218</v>
      </c>
      <c r="AP1984">
        <v>0</v>
      </c>
    </row>
    <row r="1985" spans="1:42" ht="21.6" x14ac:dyDescent="0.65">
      <c r="A1985" s="267">
        <v>125318</v>
      </c>
      <c r="B1985" s="190" t="s">
        <v>3454</v>
      </c>
      <c r="C1985" s="190" t="s">
        <v>3455</v>
      </c>
      <c r="D1985" s="190" t="s">
        <v>1098</v>
      </c>
      <c r="E1985" s="190" t="s">
        <v>1234</v>
      </c>
      <c r="F1985" s="191">
        <v>33464</v>
      </c>
      <c r="G1985" s="190" t="s">
        <v>363</v>
      </c>
      <c r="H1985" s="193" t="s">
        <v>382</v>
      </c>
      <c r="I1985" t="s">
        <v>474</v>
      </c>
      <c r="K1985" s="195" t="s">
        <v>364</v>
      </c>
      <c r="L1985" s="190">
        <v>2009</v>
      </c>
      <c r="M1985" s="193" t="s">
        <v>363</v>
      </c>
      <c r="O1985"/>
      <c r="S1985" s="203" t="s">
        <v>4219</v>
      </c>
      <c r="T1985" s="268" t="s">
        <v>3984</v>
      </c>
      <c r="U1985" s="268" t="s">
        <v>3985</v>
      </c>
      <c r="V1985" s="211" t="s">
        <v>3809</v>
      </c>
      <c r="AP1985">
        <v>0</v>
      </c>
    </row>
    <row r="1986" spans="1:42" ht="16.8" x14ac:dyDescent="0.25">
      <c r="A1986" s="275">
        <v>125319</v>
      </c>
      <c r="B1986" s="275" t="s">
        <v>1951</v>
      </c>
      <c r="C1986" s="275" t="s">
        <v>140</v>
      </c>
      <c r="D1986" s="275" t="s">
        <v>235</v>
      </c>
      <c r="E1986" s="275"/>
      <c r="F1986" s="277"/>
      <c r="G1986" s="275"/>
      <c r="H1986" s="278"/>
      <c r="I1986" t="s">
        <v>474</v>
      </c>
      <c r="K1986" s="281"/>
      <c r="L1986" s="282"/>
      <c r="M1986" s="283"/>
      <c r="O1986">
        <v>332</v>
      </c>
      <c r="P1986" s="230">
        <v>45712</v>
      </c>
      <c r="Q1986">
        <v>125000</v>
      </c>
      <c r="S1986" s="285"/>
      <c r="T1986" s="271"/>
      <c r="U1986" s="271"/>
      <c r="V1986" s="287"/>
      <c r="AI1986">
        <v>0</v>
      </c>
      <c r="AP1986">
        <v>0</v>
      </c>
    </row>
    <row r="1987" spans="1:42" ht="21.6" x14ac:dyDescent="0.65">
      <c r="A1987" s="267">
        <v>125319</v>
      </c>
      <c r="B1987" s="190" t="s">
        <v>1951</v>
      </c>
      <c r="C1987" s="190" t="s">
        <v>140</v>
      </c>
      <c r="D1987" s="190" t="s">
        <v>235</v>
      </c>
      <c r="E1987" s="190" t="s">
        <v>1234</v>
      </c>
      <c r="F1987" s="191">
        <v>33105</v>
      </c>
      <c r="G1987" s="190" t="s">
        <v>363</v>
      </c>
      <c r="H1987" s="193" t="s">
        <v>382</v>
      </c>
      <c r="I1987" t="s">
        <v>474</v>
      </c>
      <c r="K1987" s="195" t="s">
        <v>1471</v>
      </c>
      <c r="L1987" s="190">
        <v>2008</v>
      </c>
      <c r="M1987" s="193" t="s">
        <v>375</v>
      </c>
      <c r="O1987">
        <v>332</v>
      </c>
      <c r="P1987" s="230">
        <v>45712</v>
      </c>
      <c r="Q1987">
        <v>125000</v>
      </c>
      <c r="S1987" s="203" t="s">
        <v>4220</v>
      </c>
      <c r="T1987" s="268" t="s">
        <v>3757</v>
      </c>
      <c r="U1987" s="268" t="s">
        <v>4045</v>
      </c>
      <c r="V1987" s="211" t="s">
        <v>3684</v>
      </c>
      <c r="AP1987">
        <v>0</v>
      </c>
    </row>
    <row r="1988" spans="1:42" ht="21.6" x14ac:dyDescent="0.65">
      <c r="A1988" s="267">
        <v>125320</v>
      </c>
      <c r="B1988" s="190" t="s">
        <v>3453</v>
      </c>
      <c r="C1988" s="190" t="s">
        <v>70</v>
      </c>
      <c r="D1988" s="190" t="s">
        <v>219</v>
      </c>
      <c r="E1988" s="190" t="s">
        <v>1234</v>
      </c>
      <c r="F1988" s="191">
        <v>33913</v>
      </c>
      <c r="G1988" s="190" t="s">
        <v>1489</v>
      </c>
      <c r="H1988" s="193" t="s">
        <v>382</v>
      </c>
      <c r="I1988" t="s">
        <v>474</v>
      </c>
      <c r="K1988" s="195" t="s">
        <v>364</v>
      </c>
      <c r="L1988" s="190">
        <v>2010</v>
      </c>
      <c r="M1988" s="193" t="s">
        <v>375</v>
      </c>
      <c r="O1988"/>
      <c r="S1988" s="203" t="s">
        <v>3772</v>
      </c>
      <c r="T1988" s="268" t="s">
        <v>3773</v>
      </c>
      <c r="U1988" s="268" t="s">
        <v>3774</v>
      </c>
      <c r="V1988" s="211" t="s">
        <v>3775</v>
      </c>
      <c r="AP1988">
        <v>0</v>
      </c>
    </row>
    <row r="1989" spans="1:42" ht="21.6" x14ac:dyDescent="0.65">
      <c r="A1989" s="267">
        <v>125321</v>
      </c>
      <c r="B1989" s="190" t="s">
        <v>3451</v>
      </c>
      <c r="C1989" s="190" t="s">
        <v>3452</v>
      </c>
      <c r="D1989" s="190" t="s">
        <v>257</v>
      </c>
      <c r="E1989" s="190" t="s">
        <v>1234</v>
      </c>
      <c r="F1989" s="191">
        <v>28307</v>
      </c>
      <c r="G1989" s="190" t="s">
        <v>3699</v>
      </c>
      <c r="H1989" s="193" t="s">
        <v>382</v>
      </c>
      <c r="I1989" t="s">
        <v>474</v>
      </c>
      <c r="K1989" s="195" t="s">
        <v>383</v>
      </c>
      <c r="L1989" s="190">
        <v>1998</v>
      </c>
      <c r="M1989" s="193" t="s">
        <v>379</v>
      </c>
      <c r="O1989"/>
      <c r="S1989" s="203" t="s">
        <v>4221</v>
      </c>
      <c r="T1989" s="268" t="s">
        <v>4222</v>
      </c>
      <c r="U1989" s="268" t="s">
        <v>4223</v>
      </c>
      <c r="V1989" s="211" t="s">
        <v>4224</v>
      </c>
      <c r="AP1989">
        <v>0</v>
      </c>
    </row>
    <row r="1990" spans="1:42" ht="21.6" x14ac:dyDescent="0.65">
      <c r="A1990" s="267">
        <v>125322</v>
      </c>
      <c r="B1990" s="190" t="s">
        <v>3449</v>
      </c>
      <c r="C1990" s="190" t="s">
        <v>3450</v>
      </c>
      <c r="D1990" s="190" t="s">
        <v>588</v>
      </c>
      <c r="E1990" s="190" t="s">
        <v>1234</v>
      </c>
      <c r="F1990" s="191" t="s">
        <v>3700</v>
      </c>
      <c r="G1990" s="190" t="s">
        <v>363</v>
      </c>
      <c r="H1990" s="193" t="s">
        <v>382</v>
      </c>
      <c r="I1990" t="s">
        <v>474</v>
      </c>
      <c r="K1990" s="195" t="s">
        <v>364</v>
      </c>
      <c r="L1990" s="190">
        <v>2020</v>
      </c>
      <c r="M1990" s="193" t="s">
        <v>363</v>
      </c>
      <c r="O1990"/>
      <c r="S1990" s="203" t="s">
        <v>4225</v>
      </c>
      <c r="T1990" s="268" t="s">
        <v>4226</v>
      </c>
      <c r="U1990" s="268" t="s">
        <v>4227</v>
      </c>
      <c r="V1990" s="211" t="s">
        <v>3731</v>
      </c>
      <c r="AP1990">
        <v>0</v>
      </c>
    </row>
    <row r="1991" spans="1:42" ht="21.6" x14ac:dyDescent="0.65">
      <c r="A1991" s="267">
        <v>125323</v>
      </c>
      <c r="B1991" s="190" t="s">
        <v>3448</v>
      </c>
      <c r="C1991" s="190" t="s">
        <v>2137</v>
      </c>
      <c r="D1991" s="190" t="s">
        <v>223</v>
      </c>
      <c r="E1991" s="190" t="s">
        <v>380</v>
      </c>
      <c r="F1991" s="191">
        <v>33266</v>
      </c>
      <c r="G1991" s="190" t="s">
        <v>367</v>
      </c>
      <c r="H1991" s="193" t="s">
        <v>382</v>
      </c>
      <c r="I1991" t="s">
        <v>474</v>
      </c>
      <c r="K1991" s="195" t="s">
        <v>364</v>
      </c>
      <c r="L1991" s="190">
        <v>2008</v>
      </c>
      <c r="M1991" s="193" t="s">
        <v>363</v>
      </c>
      <c r="O1991"/>
      <c r="S1991" s="203" t="s">
        <v>4228</v>
      </c>
      <c r="T1991" s="268" t="s">
        <v>4229</v>
      </c>
      <c r="U1991" s="268" t="s">
        <v>4229</v>
      </c>
      <c r="V1991" s="211" t="s">
        <v>4229</v>
      </c>
      <c r="AP1991">
        <v>0</v>
      </c>
    </row>
    <row r="1992" spans="1:42" ht="21.6" x14ac:dyDescent="0.65">
      <c r="A1992" s="267">
        <v>125328</v>
      </c>
      <c r="B1992" s="190" t="s">
        <v>3447</v>
      </c>
      <c r="C1992" s="190" t="s">
        <v>457</v>
      </c>
      <c r="D1992" s="190" t="s">
        <v>219</v>
      </c>
      <c r="E1992" s="190" t="s">
        <v>1234</v>
      </c>
      <c r="F1992" s="191">
        <v>31973</v>
      </c>
      <c r="G1992" s="190" t="s">
        <v>3701</v>
      </c>
      <c r="H1992" s="193" t="s">
        <v>382</v>
      </c>
      <c r="I1992" t="s">
        <v>474</v>
      </c>
      <c r="K1992" s="195" t="s">
        <v>383</v>
      </c>
      <c r="L1992" s="190">
        <v>2006</v>
      </c>
      <c r="M1992" s="193" t="s">
        <v>365</v>
      </c>
      <c r="O1992"/>
      <c r="S1992" s="203" t="s">
        <v>4230</v>
      </c>
      <c r="T1992" s="268" t="s">
        <v>4231</v>
      </c>
      <c r="U1992" s="268" t="s">
        <v>4232</v>
      </c>
      <c r="V1992" s="211" t="s">
        <v>4233</v>
      </c>
      <c r="AP1992">
        <v>0</v>
      </c>
    </row>
    <row r="1993" spans="1:42" ht="21.6" x14ac:dyDescent="0.65">
      <c r="A1993" s="267">
        <v>125329</v>
      </c>
      <c r="B1993" s="190" t="s">
        <v>3446</v>
      </c>
      <c r="C1993" s="190" t="s">
        <v>114</v>
      </c>
      <c r="D1993" s="190" t="s">
        <v>461</v>
      </c>
      <c r="E1993" s="190" t="s">
        <v>380</v>
      </c>
      <c r="F1993" s="191">
        <v>33073</v>
      </c>
      <c r="G1993" s="190" t="s">
        <v>374</v>
      </c>
      <c r="H1993" s="193" t="s">
        <v>382</v>
      </c>
      <c r="I1993" t="s">
        <v>474</v>
      </c>
      <c r="K1993" s="195" t="s">
        <v>364</v>
      </c>
      <c r="L1993" s="190">
        <v>2008</v>
      </c>
      <c r="M1993" s="193" t="s">
        <v>374</v>
      </c>
      <c r="O1993"/>
      <c r="S1993" s="203" t="s">
        <v>3741</v>
      </c>
      <c r="T1993" s="268" t="s">
        <v>3742</v>
      </c>
      <c r="U1993" s="268" t="s">
        <v>3743</v>
      </c>
      <c r="V1993" s="211" t="s">
        <v>3744</v>
      </c>
      <c r="AP1993">
        <v>0</v>
      </c>
    </row>
    <row r="1994" spans="1:42" ht="21.6" x14ac:dyDescent="0.65">
      <c r="A1994" s="267">
        <v>125330</v>
      </c>
      <c r="B1994" s="190" t="s">
        <v>3445</v>
      </c>
      <c r="C1994" s="190" t="s">
        <v>138</v>
      </c>
      <c r="D1994" s="190" t="s">
        <v>293</v>
      </c>
      <c r="E1994" s="190" t="s">
        <v>1234</v>
      </c>
      <c r="F1994" s="191">
        <v>32906</v>
      </c>
      <c r="G1994" s="190" t="s">
        <v>1474</v>
      </c>
      <c r="H1994" s="193" t="s">
        <v>382</v>
      </c>
      <c r="I1994" t="s">
        <v>474</v>
      </c>
      <c r="K1994" s="195" t="s">
        <v>364</v>
      </c>
      <c r="L1994" s="190">
        <v>2008</v>
      </c>
      <c r="M1994" s="193" t="s">
        <v>363</v>
      </c>
      <c r="O1994"/>
      <c r="S1994" s="203" t="s">
        <v>4234</v>
      </c>
      <c r="T1994" s="268" t="s">
        <v>4235</v>
      </c>
      <c r="U1994" s="268" t="s">
        <v>4236</v>
      </c>
      <c r="V1994" s="211" t="s">
        <v>4237</v>
      </c>
      <c r="AP1994">
        <v>0</v>
      </c>
    </row>
    <row r="1995" spans="1:42" ht="21.6" x14ac:dyDescent="0.65">
      <c r="A1995" s="267">
        <v>125331</v>
      </c>
      <c r="B1995" s="190" t="s">
        <v>3444</v>
      </c>
      <c r="C1995" s="190" t="s">
        <v>138</v>
      </c>
      <c r="D1995" s="190" t="s">
        <v>293</v>
      </c>
      <c r="E1995" s="190" t="s">
        <v>1234</v>
      </c>
      <c r="F1995" s="191">
        <v>31369</v>
      </c>
      <c r="G1995" s="190" t="s">
        <v>1474</v>
      </c>
      <c r="H1995" s="193" t="s">
        <v>382</v>
      </c>
      <c r="I1995" t="s">
        <v>474</v>
      </c>
      <c r="K1995" s="195" t="s">
        <v>364</v>
      </c>
      <c r="L1995" s="190">
        <v>2003</v>
      </c>
      <c r="M1995" s="193" t="s">
        <v>363</v>
      </c>
      <c r="O1995"/>
      <c r="S1995" s="203" t="s">
        <v>4238</v>
      </c>
      <c r="T1995" s="268" t="s">
        <v>4235</v>
      </c>
      <c r="U1995" s="268" t="s">
        <v>4236</v>
      </c>
      <c r="V1995" s="211" t="s">
        <v>4237</v>
      </c>
      <c r="AP1995">
        <v>0</v>
      </c>
    </row>
    <row r="1996" spans="1:42" ht="21.6" x14ac:dyDescent="0.65">
      <c r="A1996" s="267">
        <v>125332</v>
      </c>
      <c r="B1996" s="190" t="s">
        <v>3443</v>
      </c>
      <c r="C1996" s="190" t="s">
        <v>66</v>
      </c>
      <c r="D1996" s="190" t="s">
        <v>499</v>
      </c>
      <c r="E1996" s="190" t="s">
        <v>1234</v>
      </c>
      <c r="F1996" s="191">
        <v>33240</v>
      </c>
      <c r="G1996" s="190" t="s">
        <v>363</v>
      </c>
      <c r="H1996" s="193" t="s">
        <v>382</v>
      </c>
      <c r="I1996" t="s">
        <v>474</v>
      </c>
      <c r="K1996" s="195" t="s">
        <v>383</v>
      </c>
      <c r="L1996" s="190">
        <v>2008</v>
      </c>
      <c r="M1996" s="193" t="s">
        <v>371</v>
      </c>
      <c r="O1996"/>
      <c r="S1996" s="203" t="s">
        <v>4239</v>
      </c>
      <c r="T1996" s="268" t="s">
        <v>4240</v>
      </c>
      <c r="U1996" s="268" t="s">
        <v>4241</v>
      </c>
      <c r="V1996" s="211" t="s">
        <v>3957</v>
      </c>
      <c r="AP1996">
        <v>0</v>
      </c>
    </row>
  </sheetData>
  <autoFilter ref="A2:AZ1996" xr:uid="{00000000-0009-0000-0000-000005000000}">
    <sortState xmlns:xlrd2="http://schemas.microsoft.com/office/spreadsheetml/2017/richdata2" ref="A3:AZ1996">
      <sortCondition ref="A2:A1996"/>
    </sortState>
  </autoFilter>
  <conditionalFormatting sqref="A2">
    <cfRule type="duplicateValues" dxfId="44" priority="22"/>
    <cfRule type="duplicateValues" dxfId="43" priority="23"/>
    <cfRule type="duplicateValues" dxfId="42" priority="24"/>
  </conditionalFormatting>
  <conditionalFormatting sqref="A1867">
    <cfRule type="duplicateValues" dxfId="41" priority="3"/>
    <cfRule type="duplicateValues" dxfId="40" priority="4"/>
  </conditionalFormatting>
  <conditionalFormatting sqref="A1868">
    <cfRule type="duplicateValues" dxfId="39" priority="1"/>
    <cfRule type="duplicateValues" dxfId="38" priority="2"/>
  </conditionalFormatting>
  <conditionalFormatting sqref="A1986 A1980 A1954 A1961 A1968 A1975 A1928 A1935 A1942 A1949 A1908 A1915 A1922 A1903 A1898 A1885 A1892 A1879 A1873">
    <cfRule type="duplicateValues" dxfId="37" priority="14"/>
    <cfRule type="duplicateValues" dxfId="36" priority="15"/>
  </conditionalFormatting>
  <conditionalFormatting sqref="A1991 A1985 A1953 A1960 A1967 A1974 A1927 A1934 A1941 A1948 A1907 A1914 A1921 A1902 A1897 A1884 A1891 A1878 A1872">
    <cfRule type="duplicateValues" dxfId="35" priority="18"/>
    <cfRule type="duplicateValues" dxfId="34" priority="19"/>
  </conditionalFormatting>
  <conditionalFormatting sqref="A1992 A1987 A1981 A1955 A1962 A1969 A1929 A1936 A1943 A1950 A1909 A1916 A1923 A1904 A1886 A1893 A1880 A1874">
    <cfRule type="duplicateValues" dxfId="33" priority="16"/>
    <cfRule type="duplicateValues" dxfId="32" priority="17"/>
  </conditionalFormatting>
  <conditionalFormatting sqref="A1993 A1988 A1982 A1976 A1956 A1963 A1970 A1930 A1937 A1944 A1910 A1917 A1924 A1899 A1887 A1894 A1881 A1875 A1869">
    <cfRule type="duplicateValues" dxfId="31" priority="5"/>
    <cfRule type="duplicateValues" dxfId="30" priority="6"/>
  </conditionalFormatting>
  <conditionalFormatting sqref="A1994 A1989 A1977 A1957 A1964 A1971 A1931 A1938 A1945 A1911 A1918 A1925 A1888 A1895 A1882 A1864">
    <cfRule type="duplicateValues" dxfId="29" priority="7"/>
    <cfRule type="duplicateValues" dxfId="28" priority="8"/>
  </conditionalFormatting>
  <conditionalFormatting sqref="A1995 A1983 A1990 A1978 A1951 A1958 A1965 A1972 A1932 A1939 A1946 A1905 A1912 A1919 A1926 A1900 A1889 A1896 A1876 A1883 A1870 A1865">
    <cfRule type="duplicateValues" dxfId="27" priority="9"/>
    <cfRule type="duplicateValues" dxfId="26" priority="10"/>
  </conditionalFormatting>
  <conditionalFormatting sqref="A1996 A1984 A1979 A1952 A1959 A1966 A1973 A1933 A1940 A1947 A1906 A1913 A1920 A1901 A1890 A1877 A1871 A1866">
    <cfRule type="duplicateValues" dxfId="25" priority="11"/>
    <cfRule type="duplicateValues" dxfId="24" priority="12"/>
  </conditionalFormatting>
  <conditionalFormatting sqref="A1997:A1048576 A1:A1863">
    <cfRule type="duplicateValues" dxfId="23" priority="25"/>
  </conditionalFormatting>
  <conditionalFormatting sqref="A2:D2">
    <cfRule type="duplicateValues" dxfId="22" priority="21"/>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1878"/>
  <sheetViews>
    <sheetView rightToLeft="1" workbookViewId="0">
      <pane xSplit="2" ySplit="1" topLeftCell="C1834" activePane="bottomRight" state="frozen"/>
      <selection pane="topRight" activeCell="C1" sqref="C1"/>
      <selection pane="bottomLeft" activeCell="A2" sqref="A2"/>
      <selection pane="bottomRight" activeCell="A1879" sqref="A1879:XFD1048576"/>
    </sheetView>
  </sheetViews>
  <sheetFormatPr defaultColWidth="9" defaultRowHeight="13.8" x14ac:dyDescent="0.25"/>
  <cols>
    <col min="1" max="42" width="9" style="242"/>
    <col min="43" max="43" width="28.3984375" style="242" bestFit="1" customWidth="1"/>
    <col min="44" max="16384" width="9" style="242"/>
  </cols>
  <sheetData>
    <row r="1" spans="1:44" ht="18.600000000000001" thickBot="1" x14ac:dyDescent="0.3">
      <c r="A1" s="242" t="s">
        <v>1775</v>
      </c>
      <c r="C1" s="243">
        <v>111</v>
      </c>
      <c r="D1" s="244">
        <v>112</v>
      </c>
      <c r="E1" s="243">
        <v>113</v>
      </c>
      <c r="F1" s="244">
        <v>114</v>
      </c>
      <c r="G1" s="243">
        <v>115</v>
      </c>
      <c r="H1" s="244">
        <v>121</v>
      </c>
      <c r="I1" s="243">
        <v>122</v>
      </c>
      <c r="J1" s="244">
        <v>123</v>
      </c>
      <c r="K1" s="243">
        <v>124</v>
      </c>
      <c r="L1" s="244">
        <v>125</v>
      </c>
      <c r="M1" s="243">
        <v>211</v>
      </c>
      <c r="N1" s="244">
        <v>212</v>
      </c>
      <c r="O1" s="243">
        <v>213</v>
      </c>
      <c r="P1" s="244">
        <v>214</v>
      </c>
      <c r="Q1" s="243">
        <v>215</v>
      </c>
      <c r="R1" s="244">
        <v>221</v>
      </c>
      <c r="S1" s="243">
        <v>222</v>
      </c>
      <c r="T1" s="244">
        <v>223</v>
      </c>
      <c r="U1" s="243">
        <v>224</v>
      </c>
      <c r="V1" s="244">
        <v>225</v>
      </c>
      <c r="W1" s="243">
        <v>311</v>
      </c>
      <c r="X1" s="244">
        <v>312</v>
      </c>
      <c r="Y1" s="243">
        <v>313</v>
      </c>
      <c r="Z1" s="244">
        <v>314</v>
      </c>
      <c r="AA1" s="243">
        <v>315</v>
      </c>
      <c r="AB1" s="244">
        <v>321</v>
      </c>
      <c r="AC1" s="243">
        <v>322</v>
      </c>
      <c r="AD1" s="244">
        <v>323</v>
      </c>
      <c r="AE1" s="243">
        <v>324</v>
      </c>
      <c r="AF1" s="244">
        <v>325</v>
      </c>
      <c r="AG1" s="243">
        <v>411</v>
      </c>
      <c r="AH1" s="244">
        <v>412</v>
      </c>
      <c r="AI1" s="243">
        <v>413</v>
      </c>
      <c r="AJ1" s="244">
        <v>414</v>
      </c>
      <c r="AK1" s="243">
        <v>415</v>
      </c>
      <c r="AL1" s="244">
        <v>421</v>
      </c>
      <c r="AM1" s="243">
        <v>422</v>
      </c>
      <c r="AN1" s="244">
        <v>423</v>
      </c>
      <c r="AO1" s="243">
        <v>424</v>
      </c>
      <c r="AP1" s="244">
        <v>425</v>
      </c>
      <c r="AQ1" s="242" t="s">
        <v>1776</v>
      </c>
      <c r="AR1" s="242" t="s">
        <v>4244</v>
      </c>
    </row>
    <row r="2" spans="1:44" ht="16.8" x14ac:dyDescent="0.25">
      <c r="A2" s="273">
        <v>104015</v>
      </c>
      <c r="B2" t="s">
        <v>474</v>
      </c>
      <c r="C2" t="s">
        <v>739</v>
      </c>
      <c r="D2" t="s">
        <v>739</v>
      </c>
      <c r="E2" t="s">
        <v>739</v>
      </c>
      <c r="F2" t="s">
        <v>739</v>
      </c>
      <c r="G2" t="s">
        <v>739</v>
      </c>
      <c r="H2" t="s">
        <v>739</v>
      </c>
      <c r="I2" t="s">
        <v>739</v>
      </c>
      <c r="J2" t="s">
        <v>739</v>
      </c>
      <c r="K2" t="s">
        <v>739</v>
      </c>
      <c r="L2" t="s">
        <v>739</v>
      </c>
      <c r="M2"/>
      <c r="N2"/>
      <c r="O2"/>
      <c r="P2"/>
      <c r="Q2"/>
      <c r="R2"/>
      <c r="S2"/>
      <c r="T2"/>
      <c r="U2"/>
      <c r="V2"/>
      <c r="W2"/>
      <c r="X2"/>
      <c r="Y2"/>
      <c r="Z2"/>
      <c r="AA2"/>
      <c r="AB2"/>
      <c r="AC2"/>
      <c r="AD2"/>
      <c r="AE2"/>
      <c r="AF2"/>
      <c r="AG2"/>
      <c r="AH2"/>
      <c r="AI2"/>
      <c r="AJ2"/>
      <c r="AK2"/>
      <c r="AL2"/>
      <c r="AM2"/>
      <c r="AN2"/>
      <c r="AO2"/>
      <c r="AP2"/>
      <c r="AQ2" s="242">
        <v>0</v>
      </c>
      <c r="AR2" s="242">
        <v>0</v>
      </c>
    </row>
    <row r="3" spans="1:44" ht="16.8" x14ac:dyDescent="0.25">
      <c r="A3" s="273">
        <v>104114</v>
      </c>
      <c r="B3" t="s">
        <v>474</v>
      </c>
      <c r="C3" t="s">
        <v>739</v>
      </c>
      <c r="D3" t="s">
        <v>739</v>
      </c>
      <c r="E3" t="s">
        <v>739</v>
      </c>
      <c r="F3" t="s">
        <v>739</v>
      </c>
      <c r="G3" t="s">
        <v>739</v>
      </c>
      <c r="H3" t="s">
        <v>739</v>
      </c>
      <c r="I3" t="s">
        <v>739</v>
      </c>
      <c r="J3" t="s">
        <v>739</v>
      </c>
      <c r="K3" t="s">
        <v>739</v>
      </c>
      <c r="L3" t="s">
        <v>739</v>
      </c>
      <c r="M3"/>
      <c r="N3"/>
      <c r="O3"/>
      <c r="P3"/>
      <c r="Q3"/>
      <c r="R3"/>
      <c r="S3"/>
      <c r="T3"/>
      <c r="U3"/>
      <c r="V3"/>
      <c r="W3"/>
      <c r="X3"/>
      <c r="Y3"/>
      <c r="Z3"/>
      <c r="AA3"/>
      <c r="AB3"/>
      <c r="AC3"/>
      <c r="AD3"/>
      <c r="AE3"/>
      <c r="AF3"/>
      <c r="AG3"/>
      <c r="AH3"/>
      <c r="AI3"/>
      <c r="AJ3"/>
      <c r="AK3"/>
      <c r="AL3"/>
      <c r="AM3"/>
      <c r="AN3"/>
      <c r="AO3"/>
      <c r="AP3"/>
      <c r="AQ3" s="242">
        <v>0</v>
      </c>
      <c r="AR3" s="242">
        <v>0</v>
      </c>
    </row>
    <row r="4" spans="1:44" ht="14.4" x14ac:dyDescent="0.3">
      <c r="A4" s="262">
        <v>104749</v>
      </c>
      <c r="B4" t="s">
        <v>474</v>
      </c>
      <c r="C4" s="246" t="s">
        <v>739</v>
      </c>
      <c r="D4" s="246" t="s">
        <v>739</v>
      </c>
      <c r="E4" s="246" t="s">
        <v>739</v>
      </c>
      <c r="F4" s="246" t="s">
        <v>739</v>
      </c>
      <c r="G4" s="246" t="s">
        <v>739</v>
      </c>
      <c r="H4" s="246" t="s">
        <v>739</v>
      </c>
      <c r="I4" s="246" t="s">
        <v>739</v>
      </c>
      <c r="J4" s="246" t="s">
        <v>739</v>
      </c>
      <c r="K4" s="246" t="s">
        <v>739</v>
      </c>
      <c r="L4" s="246" t="s">
        <v>739</v>
      </c>
      <c r="AN4" s="248"/>
      <c r="AP4" s="247"/>
      <c r="AQ4" s="242" t="s">
        <v>1545</v>
      </c>
      <c r="AR4" s="242">
        <v>0</v>
      </c>
    </row>
    <row r="5" spans="1:44" ht="16.8" x14ac:dyDescent="0.25">
      <c r="A5" s="273">
        <v>105992</v>
      </c>
      <c r="B5" t="s">
        <v>474</v>
      </c>
      <c r="C5" t="s">
        <v>739</v>
      </c>
      <c r="D5" t="s">
        <v>739</v>
      </c>
      <c r="E5" t="s">
        <v>739</v>
      </c>
      <c r="F5" t="s">
        <v>739</v>
      </c>
      <c r="G5" t="s">
        <v>739</v>
      </c>
      <c r="H5" t="s">
        <v>739</v>
      </c>
      <c r="I5" t="s">
        <v>739</v>
      </c>
      <c r="J5" t="s">
        <v>739</v>
      </c>
      <c r="K5" t="s">
        <v>739</v>
      </c>
      <c r="L5" t="s">
        <v>739</v>
      </c>
      <c r="M5"/>
      <c r="N5"/>
      <c r="O5"/>
      <c r="P5"/>
      <c r="Q5"/>
      <c r="R5"/>
      <c r="S5"/>
      <c r="T5"/>
      <c r="U5"/>
      <c r="V5"/>
      <c r="W5"/>
      <c r="X5"/>
      <c r="Y5"/>
      <c r="Z5"/>
      <c r="AA5"/>
      <c r="AB5"/>
      <c r="AC5"/>
      <c r="AD5"/>
      <c r="AE5"/>
      <c r="AF5"/>
      <c r="AG5"/>
      <c r="AH5"/>
      <c r="AI5"/>
      <c r="AJ5"/>
      <c r="AK5"/>
      <c r="AL5"/>
      <c r="AM5"/>
      <c r="AN5"/>
      <c r="AO5"/>
      <c r="AP5"/>
      <c r="AQ5" s="242">
        <v>0</v>
      </c>
      <c r="AR5" s="242">
        <v>0</v>
      </c>
    </row>
    <row r="6" spans="1:44" x14ac:dyDescent="0.25">
      <c r="A6" s="274">
        <v>106709</v>
      </c>
      <c r="B6" t="s">
        <v>1224</v>
      </c>
      <c r="C6" s="272" t="s">
        <v>205</v>
      </c>
      <c r="D6" s="272" t="s">
        <v>205</v>
      </c>
      <c r="E6" s="272" t="s">
        <v>205</v>
      </c>
      <c r="F6" s="272" t="s">
        <v>205</v>
      </c>
      <c r="G6" s="272" t="s">
        <v>205</v>
      </c>
      <c r="H6" s="272" t="s">
        <v>205</v>
      </c>
      <c r="I6" s="272" t="s">
        <v>205</v>
      </c>
      <c r="J6" s="272" t="s">
        <v>205</v>
      </c>
      <c r="K6" s="272" t="s">
        <v>205</v>
      </c>
      <c r="L6" s="272" t="s">
        <v>205</v>
      </c>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42">
        <v>0</v>
      </c>
      <c r="AR6" s="242" t="s">
        <v>4243</v>
      </c>
    </row>
    <row r="7" spans="1:44" ht="16.8" x14ac:dyDescent="0.25">
      <c r="A7" s="273">
        <v>106895</v>
      </c>
      <c r="B7" t="s">
        <v>474</v>
      </c>
      <c r="C7" t="s">
        <v>739</v>
      </c>
      <c r="D7" t="s">
        <v>739</v>
      </c>
      <c r="E7" t="s">
        <v>739</v>
      </c>
      <c r="F7" t="s">
        <v>739</v>
      </c>
      <c r="G7" t="s">
        <v>739</v>
      </c>
      <c r="H7" t="s">
        <v>739</v>
      </c>
      <c r="I7" t="s">
        <v>739</v>
      </c>
      <c r="J7" t="s">
        <v>739</v>
      </c>
      <c r="K7" t="s">
        <v>739</v>
      </c>
      <c r="L7" t="s">
        <v>739</v>
      </c>
      <c r="M7"/>
      <c r="N7"/>
      <c r="O7"/>
      <c r="P7"/>
      <c r="Q7"/>
      <c r="R7"/>
      <c r="S7"/>
      <c r="T7"/>
      <c r="U7"/>
      <c r="V7"/>
      <c r="W7"/>
      <c r="X7"/>
      <c r="Y7"/>
      <c r="Z7"/>
      <c r="AA7"/>
      <c r="AB7"/>
      <c r="AC7"/>
      <c r="AD7"/>
      <c r="AE7"/>
      <c r="AF7"/>
      <c r="AG7"/>
      <c r="AH7"/>
      <c r="AI7"/>
      <c r="AJ7"/>
      <c r="AK7"/>
      <c r="AL7"/>
      <c r="AM7"/>
      <c r="AN7"/>
      <c r="AO7"/>
      <c r="AP7"/>
      <c r="AQ7" s="242">
        <v>0</v>
      </c>
      <c r="AR7" s="242">
        <v>0</v>
      </c>
    </row>
    <row r="8" spans="1:44" ht="16.8" x14ac:dyDescent="0.25">
      <c r="A8" s="273">
        <v>108142</v>
      </c>
      <c r="B8" t="s">
        <v>474</v>
      </c>
      <c r="C8" t="s">
        <v>739</v>
      </c>
      <c r="D8" t="s">
        <v>739</v>
      </c>
      <c r="E8" t="s">
        <v>739</v>
      </c>
      <c r="F8" t="s">
        <v>739</v>
      </c>
      <c r="G8" t="s">
        <v>739</v>
      </c>
      <c r="H8" t="s">
        <v>739</v>
      </c>
      <c r="I8" t="s">
        <v>739</v>
      </c>
      <c r="J8" t="s">
        <v>739</v>
      </c>
      <c r="K8" t="s">
        <v>739</v>
      </c>
      <c r="L8" t="s">
        <v>739</v>
      </c>
      <c r="M8"/>
      <c r="N8"/>
      <c r="O8"/>
      <c r="P8"/>
      <c r="Q8"/>
      <c r="R8"/>
      <c r="S8"/>
      <c r="T8"/>
      <c r="U8"/>
      <c r="V8"/>
      <c r="W8"/>
      <c r="X8"/>
      <c r="Y8"/>
      <c r="Z8"/>
      <c r="AA8"/>
      <c r="AB8"/>
      <c r="AC8"/>
      <c r="AD8"/>
      <c r="AE8"/>
      <c r="AF8"/>
      <c r="AG8"/>
      <c r="AH8"/>
      <c r="AI8"/>
      <c r="AJ8"/>
      <c r="AK8"/>
      <c r="AL8"/>
      <c r="AM8"/>
      <c r="AN8"/>
      <c r="AO8"/>
      <c r="AP8"/>
      <c r="AQ8" s="242">
        <v>0</v>
      </c>
      <c r="AR8" s="242">
        <v>0</v>
      </c>
    </row>
    <row r="9" spans="1:44" x14ac:dyDescent="0.25">
      <c r="A9" s="274">
        <v>108441</v>
      </c>
      <c r="B9" t="s">
        <v>1224</v>
      </c>
      <c r="C9" s="272" t="s">
        <v>205</v>
      </c>
      <c r="D9" s="272" t="s">
        <v>205</v>
      </c>
      <c r="E9" s="272" t="s">
        <v>205</v>
      </c>
      <c r="F9" s="272" t="s">
        <v>205</v>
      </c>
      <c r="G9" s="272" t="s">
        <v>205</v>
      </c>
      <c r="H9" s="272" t="s">
        <v>205</v>
      </c>
      <c r="I9" s="272" t="s">
        <v>205</v>
      </c>
      <c r="J9" s="272" t="s">
        <v>205</v>
      </c>
      <c r="K9" s="272" t="s">
        <v>205</v>
      </c>
      <c r="L9" s="272" t="s">
        <v>205</v>
      </c>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42">
        <v>0</v>
      </c>
      <c r="AR9" s="242" t="s">
        <v>4243</v>
      </c>
    </row>
    <row r="10" spans="1:44" x14ac:dyDescent="0.25">
      <c r="A10" s="274">
        <v>108519</v>
      </c>
      <c r="B10" t="s">
        <v>1224</v>
      </c>
      <c r="C10" s="272" t="s">
        <v>205</v>
      </c>
      <c r="D10" s="272" t="s">
        <v>205</v>
      </c>
      <c r="E10" s="272" t="s">
        <v>205</v>
      </c>
      <c r="F10" s="272" t="s">
        <v>205</v>
      </c>
      <c r="G10" s="272" t="s">
        <v>205</v>
      </c>
      <c r="H10" s="272" t="s">
        <v>205</v>
      </c>
      <c r="I10" s="272" t="s">
        <v>205</v>
      </c>
      <c r="J10" s="272" t="s">
        <v>205</v>
      </c>
      <c r="K10" s="272" t="s">
        <v>205</v>
      </c>
      <c r="L10" s="272" t="s">
        <v>205</v>
      </c>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42">
        <v>0</v>
      </c>
      <c r="AR10" s="242" t="s">
        <v>4243</v>
      </c>
    </row>
    <row r="11" spans="1:44" x14ac:dyDescent="0.25">
      <c r="A11" s="274">
        <v>108999</v>
      </c>
      <c r="B11" t="s">
        <v>1224</v>
      </c>
      <c r="C11" s="272" t="s">
        <v>205</v>
      </c>
      <c r="D11" s="272" t="s">
        <v>205</v>
      </c>
      <c r="E11" s="272" t="s">
        <v>205</v>
      </c>
      <c r="F11" s="272" t="s">
        <v>205</v>
      </c>
      <c r="G11" s="272" t="s">
        <v>205</v>
      </c>
      <c r="H11" s="272" t="s">
        <v>205</v>
      </c>
      <c r="I11" s="272" t="s">
        <v>205</v>
      </c>
      <c r="J11" s="272" t="s">
        <v>205</v>
      </c>
      <c r="K11" s="272" t="s">
        <v>205</v>
      </c>
      <c r="L11" s="272" t="s">
        <v>205</v>
      </c>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42">
        <v>0</v>
      </c>
      <c r="AR11" s="242" t="s">
        <v>4243</v>
      </c>
    </row>
    <row r="12" spans="1:44" ht="16.8" x14ac:dyDescent="0.25">
      <c r="A12" s="273">
        <v>111349</v>
      </c>
      <c r="B12" t="s">
        <v>474</v>
      </c>
      <c r="C12" t="s">
        <v>739</v>
      </c>
      <c r="D12" t="s">
        <v>739</v>
      </c>
      <c r="E12" t="s">
        <v>739</v>
      </c>
      <c r="F12" t="s">
        <v>739</v>
      </c>
      <c r="G12" t="s">
        <v>739</v>
      </c>
      <c r="H12" t="s">
        <v>739</v>
      </c>
      <c r="I12" t="s">
        <v>739</v>
      </c>
      <c r="J12" t="s">
        <v>739</v>
      </c>
      <c r="K12" t="s">
        <v>739</v>
      </c>
      <c r="L12" t="s">
        <v>739</v>
      </c>
      <c r="M12"/>
      <c r="N12"/>
      <c r="O12"/>
      <c r="P12"/>
      <c r="Q12"/>
      <c r="R12"/>
      <c r="S12"/>
      <c r="T12"/>
      <c r="U12"/>
      <c r="V12"/>
      <c r="W12"/>
      <c r="X12"/>
      <c r="Y12"/>
      <c r="Z12"/>
      <c r="AA12"/>
      <c r="AB12"/>
      <c r="AC12"/>
      <c r="AD12"/>
      <c r="AE12"/>
      <c r="AF12"/>
      <c r="AG12"/>
      <c r="AH12"/>
      <c r="AI12"/>
      <c r="AJ12"/>
      <c r="AK12"/>
      <c r="AL12"/>
      <c r="AM12"/>
      <c r="AN12"/>
      <c r="AO12"/>
      <c r="AP12"/>
      <c r="AQ12" s="242">
        <v>0</v>
      </c>
      <c r="AR12" s="242">
        <v>0</v>
      </c>
    </row>
    <row r="13" spans="1:44" x14ac:dyDescent="0.25">
      <c r="A13" s="274">
        <v>113141</v>
      </c>
      <c r="B13" t="s">
        <v>1224</v>
      </c>
      <c r="C13" s="272" t="s">
        <v>205</v>
      </c>
      <c r="D13" s="272" t="s">
        <v>205</v>
      </c>
      <c r="E13" s="272" t="s">
        <v>205</v>
      </c>
      <c r="F13" s="272" t="s">
        <v>205</v>
      </c>
      <c r="G13" s="272" t="s">
        <v>205</v>
      </c>
      <c r="H13" s="272" t="s">
        <v>205</v>
      </c>
      <c r="I13" s="272" t="s">
        <v>205</v>
      </c>
      <c r="J13" s="272" t="s">
        <v>205</v>
      </c>
      <c r="K13" s="272" t="s">
        <v>205</v>
      </c>
      <c r="L13" s="272" t="s">
        <v>205</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42">
        <v>0</v>
      </c>
      <c r="AR13" s="242" t="s">
        <v>4243</v>
      </c>
    </row>
    <row r="14" spans="1:44" x14ac:dyDescent="0.25">
      <c r="A14" s="274">
        <v>113179</v>
      </c>
      <c r="B14" t="s">
        <v>1224</v>
      </c>
      <c r="C14" s="272" t="s">
        <v>205</v>
      </c>
      <c r="D14" s="272" t="s">
        <v>205</v>
      </c>
      <c r="E14" s="272" t="s">
        <v>205</v>
      </c>
      <c r="F14" s="272" t="s">
        <v>205</v>
      </c>
      <c r="G14" s="272" t="s">
        <v>205</v>
      </c>
      <c r="H14" s="272" t="s">
        <v>205</v>
      </c>
      <c r="I14" s="272" t="s">
        <v>205</v>
      </c>
      <c r="J14" s="272" t="s">
        <v>205</v>
      </c>
      <c r="K14" s="272" t="s">
        <v>205</v>
      </c>
      <c r="L14" s="272" t="s">
        <v>205</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42">
        <v>0</v>
      </c>
      <c r="AR14" s="242" t="s">
        <v>4243</v>
      </c>
    </row>
    <row r="15" spans="1:44" ht="16.8" x14ac:dyDescent="0.25">
      <c r="A15" s="273">
        <v>113272</v>
      </c>
      <c r="B15" t="s">
        <v>474</v>
      </c>
      <c r="C15" t="s">
        <v>739</v>
      </c>
      <c r="D15" t="s">
        <v>739</v>
      </c>
      <c r="E15" t="s">
        <v>739</v>
      </c>
      <c r="F15" t="s">
        <v>739</v>
      </c>
      <c r="G15" t="s">
        <v>739</v>
      </c>
      <c r="H15" t="s">
        <v>739</v>
      </c>
      <c r="I15" t="s">
        <v>739</v>
      </c>
      <c r="J15" t="s">
        <v>739</v>
      </c>
      <c r="K15" t="s">
        <v>739</v>
      </c>
      <c r="L15" t="s">
        <v>739</v>
      </c>
      <c r="M15"/>
      <c r="N15"/>
      <c r="O15"/>
      <c r="P15"/>
      <c r="Q15"/>
      <c r="R15"/>
      <c r="S15"/>
      <c r="T15"/>
      <c r="U15"/>
      <c r="V15"/>
      <c r="W15"/>
      <c r="X15"/>
      <c r="Y15"/>
      <c r="Z15"/>
      <c r="AA15"/>
      <c r="AB15"/>
      <c r="AC15"/>
      <c r="AD15"/>
      <c r="AE15"/>
      <c r="AF15"/>
      <c r="AG15"/>
      <c r="AH15"/>
      <c r="AI15"/>
      <c r="AJ15"/>
      <c r="AK15"/>
      <c r="AL15"/>
      <c r="AM15"/>
      <c r="AN15"/>
      <c r="AO15"/>
      <c r="AP15"/>
      <c r="AQ15" s="242">
        <v>0</v>
      </c>
      <c r="AR15" s="242">
        <v>0</v>
      </c>
    </row>
    <row r="16" spans="1:44" ht="14.4" x14ac:dyDescent="0.3">
      <c r="A16" s="262">
        <v>113342</v>
      </c>
      <c r="B16" t="s">
        <v>474</v>
      </c>
      <c r="C16" s="246" t="s">
        <v>739</v>
      </c>
      <c r="D16" s="246" t="s">
        <v>739</v>
      </c>
      <c r="E16" s="246" t="s">
        <v>739</v>
      </c>
      <c r="F16" s="246" t="s">
        <v>739</v>
      </c>
      <c r="G16" s="246" t="s">
        <v>739</v>
      </c>
      <c r="H16" s="246" t="s">
        <v>739</v>
      </c>
      <c r="I16" s="246" t="s">
        <v>739</v>
      </c>
      <c r="J16" s="246" t="s">
        <v>739</v>
      </c>
      <c r="K16" s="246" t="s">
        <v>739</v>
      </c>
      <c r="L16" s="246" t="s">
        <v>739</v>
      </c>
      <c r="AN16" s="248"/>
      <c r="AP16" s="247"/>
      <c r="AQ16" s="242" t="s">
        <v>1545</v>
      </c>
      <c r="AR16" s="242">
        <v>0</v>
      </c>
    </row>
    <row r="17" spans="1:44" ht="16.8" x14ac:dyDescent="0.25">
      <c r="A17" s="273">
        <v>113609</v>
      </c>
      <c r="B17" t="s">
        <v>474</v>
      </c>
      <c r="C17" t="s">
        <v>739</v>
      </c>
      <c r="D17" t="s">
        <v>739</v>
      </c>
      <c r="E17" t="s">
        <v>739</v>
      </c>
      <c r="F17" t="s">
        <v>739</v>
      </c>
      <c r="G17" t="s">
        <v>739</v>
      </c>
      <c r="H17" t="s">
        <v>739</v>
      </c>
      <c r="I17" t="s">
        <v>739</v>
      </c>
      <c r="J17" t="s">
        <v>739</v>
      </c>
      <c r="K17" t="s">
        <v>739</v>
      </c>
      <c r="L17" t="s">
        <v>739</v>
      </c>
      <c r="M17"/>
      <c r="N17"/>
      <c r="O17"/>
      <c r="P17"/>
      <c r="Q17"/>
      <c r="R17"/>
      <c r="S17"/>
      <c r="T17"/>
      <c r="U17"/>
      <c r="V17"/>
      <c r="W17"/>
      <c r="X17"/>
      <c r="Y17"/>
      <c r="Z17"/>
      <c r="AA17"/>
      <c r="AB17"/>
      <c r="AC17"/>
      <c r="AD17"/>
      <c r="AE17"/>
      <c r="AF17"/>
      <c r="AG17"/>
      <c r="AH17"/>
      <c r="AI17"/>
      <c r="AJ17"/>
      <c r="AK17"/>
      <c r="AL17"/>
      <c r="AM17"/>
      <c r="AN17"/>
      <c r="AO17"/>
      <c r="AP17"/>
      <c r="AQ17" s="242">
        <v>0</v>
      </c>
      <c r="AR17" s="242">
        <v>0</v>
      </c>
    </row>
    <row r="18" spans="1:44" ht="16.8" x14ac:dyDescent="0.25">
      <c r="A18" s="273">
        <v>113860</v>
      </c>
      <c r="B18" t="s">
        <v>474</v>
      </c>
      <c r="C18" t="s">
        <v>739</v>
      </c>
      <c r="D18" t="s">
        <v>739</v>
      </c>
      <c r="E18" t="s">
        <v>739</v>
      </c>
      <c r="F18" t="s">
        <v>739</v>
      </c>
      <c r="G18" t="s">
        <v>739</v>
      </c>
      <c r="H18" t="s">
        <v>739</v>
      </c>
      <c r="I18" t="s">
        <v>739</v>
      </c>
      <c r="J18" t="s">
        <v>739</v>
      </c>
      <c r="K18" t="s">
        <v>739</v>
      </c>
      <c r="L18" t="s">
        <v>739</v>
      </c>
      <c r="M18"/>
      <c r="N18"/>
      <c r="O18"/>
      <c r="P18"/>
      <c r="Q18"/>
      <c r="R18"/>
      <c r="S18"/>
      <c r="T18"/>
      <c r="U18"/>
      <c r="V18"/>
      <c r="W18"/>
      <c r="X18"/>
      <c r="Y18"/>
      <c r="Z18"/>
      <c r="AA18"/>
      <c r="AB18"/>
      <c r="AC18"/>
      <c r="AD18"/>
      <c r="AE18"/>
      <c r="AF18"/>
      <c r="AG18"/>
      <c r="AH18"/>
      <c r="AI18"/>
      <c r="AJ18"/>
      <c r="AK18"/>
      <c r="AL18"/>
      <c r="AM18"/>
      <c r="AN18"/>
      <c r="AO18"/>
      <c r="AP18"/>
      <c r="AQ18" s="242">
        <v>0</v>
      </c>
      <c r="AR18" s="242">
        <v>0</v>
      </c>
    </row>
    <row r="19" spans="1:44" x14ac:dyDescent="0.25">
      <c r="A19" s="274">
        <v>114168</v>
      </c>
      <c r="B19" t="s">
        <v>474</v>
      </c>
      <c r="C19" s="272" t="s">
        <v>205</v>
      </c>
      <c r="D19" s="272" t="s">
        <v>205</v>
      </c>
      <c r="E19" s="272" t="s">
        <v>205</v>
      </c>
      <c r="F19" s="272" t="s">
        <v>205</v>
      </c>
      <c r="G19" s="272" t="s">
        <v>205</v>
      </c>
      <c r="H19" s="272" t="s">
        <v>205</v>
      </c>
      <c r="I19" s="272" t="s">
        <v>205</v>
      </c>
      <c r="J19" s="272" t="s">
        <v>205</v>
      </c>
      <c r="K19" s="272" t="s">
        <v>205</v>
      </c>
      <c r="L19" s="272" t="s">
        <v>205</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42">
        <v>0</v>
      </c>
      <c r="AR19" s="242" t="s">
        <v>4243</v>
      </c>
    </row>
    <row r="20" spans="1:44" x14ac:dyDescent="0.25">
      <c r="A20" s="274">
        <v>115015</v>
      </c>
      <c r="B20" t="s">
        <v>1224</v>
      </c>
      <c r="C20" s="272" t="s">
        <v>205</v>
      </c>
      <c r="D20" s="272" t="s">
        <v>205</v>
      </c>
      <c r="E20" s="272" t="s">
        <v>205</v>
      </c>
      <c r="F20" s="272" t="s">
        <v>205</v>
      </c>
      <c r="G20" s="272" t="s">
        <v>205</v>
      </c>
      <c r="H20" s="272" t="s">
        <v>205</v>
      </c>
      <c r="I20" s="272" t="s">
        <v>205</v>
      </c>
      <c r="J20" s="272" t="s">
        <v>205</v>
      </c>
      <c r="K20" s="272" t="s">
        <v>205</v>
      </c>
      <c r="L20" s="272" t="s">
        <v>205</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42">
        <v>0</v>
      </c>
      <c r="AR20" s="242" t="s">
        <v>4243</v>
      </c>
    </row>
    <row r="21" spans="1:44" ht="16.8" x14ac:dyDescent="0.25">
      <c r="A21" s="273">
        <v>115296</v>
      </c>
      <c r="B21" t="s">
        <v>474</v>
      </c>
      <c r="C21" t="s">
        <v>739</v>
      </c>
      <c r="D21" t="s">
        <v>739</v>
      </c>
      <c r="E21" t="s">
        <v>739</v>
      </c>
      <c r="F21" t="s">
        <v>739</v>
      </c>
      <c r="G21" t="s">
        <v>739</v>
      </c>
      <c r="H21" t="s">
        <v>739</v>
      </c>
      <c r="I21" t="s">
        <v>739</v>
      </c>
      <c r="J21" t="s">
        <v>739</v>
      </c>
      <c r="K21" t="s">
        <v>739</v>
      </c>
      <c r="L21" t="s">
        <v>739</v>
      </c>
      <c r="M21"/>
      <c r="N21"/>
      <c r="O21"/>
      <c r="P21"/>
      <c r="Q21"/>
      <c r="R21"/>
      <c r="S21"/>
      <c r="T21"/>
      <c r="U21"/>
      <c r="V21"/>
      <c r="W21"/>
      <c r="X21"/>
      <c r="Y21"/>
      <c r="Z21"/>
      <c r="AA21"/>
      <c r="AB21"/>
      <c r="AC21"/>
      <c r="AD21"/>
      <c r="AE21"/>
      <c r="AF21"/>
      <c r="AG21"/>
      <c r="AH21"/>
      <c r="AI21"/>
      <c r="AJ21"/>
      <c r="AK21"/>
      <c r="AL21"/>
      <c r="AM21"/>
      <c r="AN21"/>
      <c r="AO21"/>
      <c r="AP21"/>
      <c r="AQ21" s="242">
        <v>0</v>
      </c>
      <c r="AR21" s="242">
        <v>0</v>
      </c>
    </row>
    <row r="22" spans="1:44" ht="16.8" x14ac:dyDescent="0.25">
      <c r="A22" s="273">
        <v>115568</v>
      </c>
      <c r="B22" t="s">
        <v>474</v>
      </c>
      <c r="C22" t="s">
        <v>739</v>
      </c>
      <c r="D22" t="s">
        <v>739</v>
      </c>
      <c r="E22" t="s">
        <v>739</v>
      </c>
      <c r="F22" t="s">
        <v>739</v>
      </c>
      <c r="G22" t="s">
        <v>739</v>
      </c>
      <c r="H22" t="s">
        <v>739</v>
      </c>
      <c r="I22" t="s">
        <v>739</v>
      </c>
      <c r="J22" t="s">
        <v>739</v>
      </c>
      <c r="K22" t="s">
        <v>739</v>
      </c>
      <c r="L22" t="s">
        <v>739</v>
      </c>
      <c r="M22"/>
      <c r="N22"/>
      <c r="O22"/>
      <c r="P22"/>
      <c r="Q22"/>
      <c r="R22"/>
      <c r="S22"/>
      <c r="T22"/>
      <c r="U22"/>
      <c r="V22"/>
      <c r="W22"/>
      <c r="X22"/>
      <c r="Y22"/>
      <c r="Z22"/>
      <c r="AA22"/>
      <c r="AB22"/>
      <c r="AC22"/>
      <c r="AD22"/>
      <c r="AE22"/>
      <c r="AF22"/>
      <c r="AG22"/>
      <c r="AH22"/>
      <c r="AI22"/>
      <c r="AJ22"/>
      <c r="AK22"/>
      <c r="AL22"/>
      <c r="AM22"/>
      <c r="AN22"/>
      <c r="AO22"/>
      <c r="AP22"/>
      <c r="AQ22" s="242">
        <v>0</v>
      </c>
      <c r="AR22" s="242">
        <v>0</v>
      </c>
    </row>
    <row r="23" spans="1:44" ht="16.8" x14ac:dyDescent="0.25">
      <c r="A23" s="273">
        <v>115657</v>
      </c>
      <c r="B23" t="s">
        <v>474</v>
      </c>
      <c r="C23" t="s">
        <v>739</v>
      </c>
      <c r="D23" t="s">
        <v>739</v>
      </c>
      <c r="E23" t="s">
        <v>739</v>
      </c>
      <c r="F23" t="s">
        <v>739</v>
      </c>
      <c r="G23" t="s">
        <v>739</v>
      </c>
      <c r="H23" t="s">
        <v>739</v>
      </c>
      <c r="I23" t="s">
        <v>739</v>
      </c>
      <c r="J23" t="s">
        <v>739</v>
      </c>
      <c r="K23" t="s">
        <v>739</v>
      </c>
      <c r="L23" t="s">
        <v>739</v>
      </c>
      <c r="M23"/>
      <c r="N23"/>
      <c r="O23"/>
      <c r="P23"/>
      <c r="Q23"/>
      <c r="R23"/>
      <c r="S23"/>
      <c r="T23"/>
      <c r="U23"/>
      <c r="V23"/>
      <c r="W23"/>
      <c r="X23"/>
      <c r="Y23"/>
      <c r="Z23"/>
      <c r="AA23"/>
      <c r="AB23"/>
      <c r="AC23"/>
      <c r="AD23"/>
      <c r="AE23"/>
      <c r="AF23"/>
      <c r="AG23"/>
      <c r="AH23"/>
      <c r="AI23"/>
      <c r="AJ23"/>
      <c r="AK23"/>
      <c r="AL23"/>
      <c r="AM23"/>
      <c r="AN23"/>
      <c r="AO23"/>
      <c r="AP23"/>
      <c r="AQ23" s="242">
        <v>0</v>
      </c>
      <c r="AR23" s="242">
        <v>0</v>
      </c>
    </row>
    <row r="24" spans="1:44" ht="16.8" x14ac:dyDescent="0.25">
      <c r="A24" s="273">
        <v>115739</v>
      </c>
      <c r="B24" t="s">
        <v>474</v>
      </c>
      <c r="C24" t="s">
        <v>739</v>
      </c>
      <c r="D24" t="s">
        <v>739</v>
      </c>
      <c r="E24" t="s">
        <v>739</v>
      </c>
      <c r="F24" t="s">
        <v>739</v>
      </c>
      <c r="G24" t="s">
        <v>739</v>
      </c>
      <c r="H24" t="s">
        <v>739</v>
      </c>
      <c r="I24" t="s">
        <v>739</v>
      </c>
      <c r="J24" t="s">
        <v>739</v>
      </c>
      <c r="K24" t="s">
        <v>739</v>
      </c>
      <c r="L24" t="s">
        <v>739</v>
      </c>
      <c r="M24"/>
      <c r="N24"/>
      <c r="O24"/>
      <c r="P24"/>
      <c r="Q24"/>
      <c r="R24"/>
      <c r="S24"/>
      <c r="T24"/>
      <c r="U24"/>
      <c r="V24"/>
      <c r="W24"/>
      <c r="X24"/>
      <c r="Y24"/>
      <c r="Z24"/>
      <c r="AA24"/>
      <c r="AB24"/>
      <c r="AC24"/>
      <c r="AD24"/>
      <c r="AE24"/>
      <c r="AF24"/>
      <c r="AG24"/>
      <c r="AH24"/>
      <c r="AI24"/>
      <c r="AJ24"/>
      <c r="AK24"/>
      <c r="AL24"/>
      <c r="AM24"/>
      <c r="AN24"/>
      <c r="AO24"/>
      <c r="AP24"/>
      <c r="AQ24" s="242">
        <v>0</v>
      </c>
      <c r="AR24" s="242">
        <v>0</v>
      </c>
    </row>
    <row r="25" spans="1:44" ht="16.8" x14ac:dyDescent="0.25">
      <c r="A25" s="273">
        <v>115884</v>
      </c>
      <c r="B25" t="s">
        <v>474</v>
      </c>
      <c r="C25" t="s">
        <v>739</v>
      </c>
      <c r="D25" t="s">
        <v>739</v>
      </c>
      <c r="E25" t="s">
        <v>739</v>
      </c>
      <c r="F25" t="s">
        <v>739</v>
      </c>
      <c r="G25" t="s">
        <v>739</v>
      </c>
      <c r="H25" t="s">
        <v>739</v>
      </c>
      <c r="I25" t="s">
        <v>739</v>
      </c>
      <c r="J25" t="s">
        <v>739</v>
      </c>
      <c r="K25" t="s">
        <v>739</v>
      </c>
      <c r="L25" t="s">
        <v>739</v>
      </c>
      <c r="M25"/>
      <c r="N25"/>
      <c r="O25"/>
      <c r="P25"/>
      <c r="Q25"/>
      <c r="R25"/>
      <c r="S25"/>
      <c r="T25"/>
      <c r="U25"/>
      <c r="V25"/>
      <c r="W25"/>
      <c r="X25"/>
      <c r="Y25"/>
      <c r="Z25"/>
      <c r="AA25"/>
      <c r="AB25"/>
      <c r="AC25"/>
      <c r="AD25"/>
      <c r="AE25"/>
      <c r="AF25"/>
      <c r="AG25"/>
      <c r="AH25"/>
      <c r="AI25"/>
      <c r="AJ25"/>
      <c r="AK25"/>
      <c r="AL25"/>
      <c r="AM25"/>
      <c r="AN25"/>
      <c r="AO25"/>
      <c r="AP25"/>
      <c r="AQ25" s="242">
        <v>0</v>
      </c>
      <c r="AR25" s="242">
        <v>0</v>
      </c>
    </row>
    <row r="26" spans="1:44" ht="16.8" x14ac:dyDescent="0.25">
      <c r="A26" s="273">
        <v>116061</v>
      </c>
      <c r="B26" t="s">
        <v>474</v>
      </c>
      <c r="C26" t="s">
        <v>739</v>
      </c>
      <c r="D26" t="s">
        <v>739</v>
      </c>
      <c r="E26" t="s">
        <v>739</v>
      </c>
      <c r="F26" t="s">
        <v>739</v>
      </c>
      <c r="G26" t="s">
        <v>739</v>
      </c>
      <c r="H26" t="s">
        <v>739</v>
      </c>
      <c r="I26" t="s">
        <v>739</v>
      </c>
      <c r="J26" t="s">
        <v>739</v>
      </c>
      <c r="K26" t="s">
        <v>739</v>
      </c>
      <c r="L26" t="s">
        <v>739</v>
      </c>
      <c r="M26"/>
      <c r="N26"/>
      <c r="O26"/>
      <c r="P26"/>
      <c r="Q26"/>
      <c r="R26"/>
      <c r="S26"/>
      <c r="T26"/>
      <c r="U26"/>
      <c r="V26"/>
      <c r="W26"/>
      <c r="X26"/>
      <c r="Y26"/>
      <c r="Z26"/>
      <c r="AA26"/>
      <c r="AB26"/>
      <c r="AC26"/>
      <c r="AD26"/>
      <c r="AE26"/>
      <c r="AF26"/>
      <c r="AG26"/>
      <c r="AH26"/>
      <c r="AI26"/>
      <c r="AJ26"/>
      <c r="AK26"/>
      <c r="AL26"/>
      <c r="AM26"/>
      <c r="AN26"/>
      <c r="AO26"/>
      <c r="AP26"/>
      <c r="AQ26" s="242">
        <v>0</v>
      </c>
      <c r="AR26" s="242">
        <v>0</v>
      </c>
    </row>
    <row r="27" spans="1:44" ht="16.8" x14ac:dyDescent="0.25">
      <c r="A27" s="273">
        <v>116232</v>
      </c>
      <c r="B27" t="s">
        <v>474</v>
      </c>
      <c r="C27" t="s">
        <v>739</v>
      </c>
      <c r="D27" t="s">
        <v>739</v>
      </c>
      <c r="E27" t="s">
        <v>739</v>
      </c>
      <c r="F27" t="s">
        <v>739</v>
      </c>
      <c r="G27" t="s">
        <v>739</v>
      </c>
      <c r="H27" t="s">
        <v>739</v>
      </c>
      <c r="I27" t="s">
        <v>739</v>
      </c>
      <c r="J27" t="s">
        <v>739</v>
      </c>
      <c r="K27" t="s">
        <v>739</v>
      </c>
      <c r="L27" t="s">
        <v>739</v>
      </c>
      <c r="M27"/>
      <c r="N27"/>
      <c r="O27"/>
      <c r="P27"/>
      <c r="Q27"/>
      <c r="R27"/>
      <c r="S27"/>
      <c r="T27"/>
      <c r="U27"/>
      <c r="V27"/>
      <c r="W27"/>
      <c r="X27"/>
      <c r="Y27"/>
      <c r="Z27"/>
      <c r="AA27"/>
      <c r="AB27"/>
      <c r="AC27"/>
      <c r="AD27"/>
      <c r="AE27"/>
      <c r="AF27"/>
      <c r="AG27"/>
      <c r="AH27"/>
      <c r="AI27"/>
      <c r="AJ27"/>
      <c r="AK27"/>
      <c r="AL27"/>
      <c r="AM27"/>
      <c r="AN27"/>
      <c r="AO27"/>
      <c r="AP27"/>
      <c r="AQ27" s="242">
        <v>0</v>
      </c>
      <c r="AR27" s="242">
        <v>0</v>
      </c>
    </row>
    <row r="28" spans="1:44" ht="16.8" x14ac:dyDescent="0.25">
      <c r="A28" s="273">
        <v>116268</v>
      </c>
      <c r="B28" t="s">
        <v>474</v>
      </c>
      <c r="C28" t="s">
        <v>739</v>
      </c>
      <c r="D28" t="s">
        <v>739</v>
      </c>
      <c r="E28" t="s">
        <v>739</v>
      </c>
      <c r="F28" t="s">
        <v>739</v>
      </c>
      <c r="G28" t="s">
        <v>739</v>
      </c>
      <c r="H28" t="s">
        <v>739</v>
      </c>
      <c r="I28" t="s">
        <v>739</v>
      </c>
      <c r="J28" t="s">
        <v>739</v>
      </c>
      <c r="K28" t="s">
        <v>739</v>
      </c>
      <c r="L28" t="s">
        <v>739</v>
      </c>
      <c r="M28"/>
      <c r="N28"/>
      <c r="O28"/>
      <c r="P28"/>
      <c r="Q28"/>
      <c r="R28"/>
      <c r="S28"/>
      <c r="T28"/>
      <c r="U28"/>
      <c r="V28"/>
      <c r="W28"/>
      <c r="X28"/>
      <c r="Y28"/>
      <c r="Z28"/>
      <c r="AA28"/>
      <c r="AB28"/>
      <c r="AC28"/>
      <c r="AD28"/>
      <c r="AE28"/>
      <c r="AF28"/>
      <c r="AG28"/>
      <c r="AH28"/>
      <c r="AI28"/>
      <c r="AJ28"/>
      <c r="AK28"/>
      <c r="AL28"/>
      <c r="AM28"/>
      <c r="AN28"/>
      <c r="AO28"/>
      <c r="AP28"/>
      <c r="AQ28" s="242">
        <v>0</v>
      </c>
      <c r="AR28" s="242">
        <v>0</v>
      </c>
    </row>
    <row r="29" spans="1:44" x14ac:dyDescent="0.25">
      <c r="A29" s="274">
        <v>116327</v>
      </c>
      <c r="B29" t="s">
        <v>1224</v>
      </c>
      <c r="C29" s="272" t="s">
        <v>205</v>
      </c>
      <c r="D29" s="272" t="s">
        <v>205</v>
      </c>
      <c r="E29" s="272" t="s">
        <v>205</v>
      </c>
      <c r="F29" s="272" t="s">
        <v>205</v>
      </c>
      <c r="G29" s="272" t="s">
        <v>205</v>
      </c>
      <c r="H29" s="272" t="s">
        <v>205</v>
      </c>
      <c r="I29" s="272" t="s">
        <v>205</v>
      </c>
      <c r="J29" s="272" t="s">
        <v>205</v>
      </c>
      <c r="K29" s="272" t="s">
        <v>205</v>
      </c>
      <c r="L29" s="272" t="s">
        <v>205</v>
      </c>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42">
        <v>0</v>
      </c>
      <c r="AR29" s="242" t="s">
        <v>4243</v>
      </c>
    </row>
    <row r="30" spans="1:44" ht="16.8" x14ac:dyDescent="0.25">
      <c r="A30" s="273">
        <v>116368</v>
      </c>
      <c r="B30" t="s">
        <v>474</v>
      </c>
      <c r="C30" t="s">
        <v>739</v>
      </c>
      <c r="D30" t="s">
        <v>739</v>
      </c>
      <c r="E30" t="s">
        <v>739</v>
      </c>
      <c r="F30" t="s">
        <v>739</v>
      </c>
      <c r="G30" t="s">
        <v>739</v>
      </c>
      <c r="H30" t="s">
        <v>739</v>
      </c>
      <c r="I30" t="s">
        <v>739</v>
      </c>
      <c r="J30" t="s">
        <v>739</v>
      </c>
      <c r="K30" t="s">
        <v>739</v>
      </c>
      <c r="L30" t="s">
        <v>739</v>
      </c>
      <c r="M30"/>
      <c r="N30"/>
      <c r="O30"/>
      <c r="P30"/>
      <c r="Q30"/>
      <c r="R30"/>
      <c r="S30"/>
      <c r="T30"/>
      <c r="U30"/>
      <c r="V30"/>
      <c r="W30"/>
      <c r="X30"/>
      <c r="Y30"/>
      <c r="Z30"/>
      <c r="AA30"/>
      <c r="AB30"/>
      <c r="AC30"/>
      <c r="AD30"/>
      <c r="AE30"/>
      <c r="AF30"/>
      <c r="AG30"/>
      <c r="AH30"/>
      <c r="AI30"/>
      <c r="AJ30"/>
      <c r="AK30"/>
      <c r="AL30"/>
      <c r="AM30"/>
      <c r="AN30"/>
      <c r="AO30"/>
      <c r="AP30"/>
      <c r="AQ30" s="242">
        <v>0</v>
      </c>
      <c r="AR30" s="242">
        <v>0</v>
      </c>
    </row>
    <row r="31" spans="1:44" ht="16.8" x14ac:dyDescent="0.25">
      <c r="A31" s="273">
        <v>116466</v>
      </c>
      <c r="B31" t="s">
        <v>474</v>
      </c>
      <c r="C31" t="s">
        <v>739</v>
      </c>
      <c r="D31" t="s">
        <v>739</v>
      </c>
      <c r="E31" t="s">
        <v>739</v>
      </c>
      <c r="F31" t="s">
        <v>739</v>
      </c>
      <c r="G31" t="s">
        <v>739</v>
      </c>
      <c r="H31" t="s">
        <v>739</v>
      </c>
      <c r="I31" t="s">
        <v>739</v>
      </c>
      <c r="J31" t="s">
        <v>739</v>
      </c>
      <c r="K31" t="s">
        <v>739</v>
      </c>
      <c r="L31" t="s">
        <v>739</v>
      </c>
      <c r="M31"/>
      <c r="N31"/>
      <c r="O31"/>
      <c r="P31"/>
      <c r="Q31"/>
      <c r="R31"/>
      <c r="S31"/>
      <c r="T31"/>
      <c r="U31"/>
      <c r="V31"/>
      <c r="W31"/>
      <c r="X31"/>
      <c r="Y31"/>
      <c r="Z31"/>
      <c r="AA31"/>
      <c r="AB31"/>
      <c r="AC31"/>
      <c r="AD31"/>
      <c r="AE31"/>
      <c r="AF31"/>
      <c r="AG31"/>
      <c r="AH31"/>
      <c r="AI31"/>
      <c r="AJ31"/>
      <c r="AK31"/>
      <c r="AL31"/>
      <c r="AM31"/>
      <c r="AN31"/>
      <c r="AO31"/>
      <c r="AP31"/>
      <c r="AQ31" s="242">
        <v>0</v>
      </c>
      <c r="AR31" s="242">
        <v>0</v>
      </c>
    </row>
    <row r="32" spans="1:44" ht="16.8" x14ac:dyDescent="0.25">
      <c r="A32" s="273">
        <v>116592</v>
      </c>
      <c r="B32" t="s">
        <v>474</v>
      </c>
      <c r="C32" t="s">
        <v>739</v>
      </c>
      <c r="D32" t="s">
        <v>739</v>
      </c>
      <c r="E32" t="s">
        <v>739</v>
      </c>
      <c r="F32" t="s">
        <v>739</v>
      </c>
      <c r="G32" t="s">
        <v>739</v>
      </c>
      <c r="H32" t="s">
        <v>739</v>
      </c>
      <c r="I32" t="s">
        <v>739</v>
      </c>
      <c r="J32" t="s">
        <v>739</v>
      </c>
      <c r="K32" t="s">
        <v>739</v>
      </c>
      <c r="L32" t="s">
        <v>739</v>
      </c>
      <c r="M32"/>
      <c r="N32"/>
      <c r="O32"/>
      <c r="P32"/>
      <c r="Q32"/>
      <c r="R32"/>
      <c r="S32"/>
      <c r="T32"/>
      <c r="U32"/>
      <c r="V32"/>
      <c r="W32"/>
      <c r="X32"/>
      <c r="Y32"/>
      <c r="Z32"/>
      <c r="AA32"/>
      <c r="AB32"/>
      <c r="AC32"/>
      <c r="AD32"/>
      <c r="AE32"/>
      <c r="AF32"/>
      <c r="AG32"/>
      <c r="AH32"/>
      <c r="AI32"/>
      <c r="AJ32"/>
      <c r="AK32"/>
      <c r="AL32"/>
      <c r="AM32"/>
      <c r="AN32"/>
      <c r="AO32"/>
      <c r="AP32"/>
      <c r="AQ32" s="242">
        <v>0</v>
      </c>
      <c r="AR32" s="242">
        <v>0</v>
      </c>
    </row>
    <row r="33" spans="1:44" ht="16.8" x14ac:dyDescent="0.25">
      <c r="A33" s="273">
        <v>116784</v>
      </c>
      <c r="B33" t="s">
        <v>474</v>
      </c>
      <c r="C33" t="s">
        <v>739</v>
      </c>
      <c r="D33" t="s">
        <v>739</v>
      </c>
      <c r="E33" t="s">
        <v>739</v>
      </c>
      <c r="F33" t="s">
        <v>739</v>
      </c>
      <c r="G33" t="s">
        <v>739</v>
      </c>
      <c r="H33" t="s">
        <v>739</v>
      </c>
      <c r="I33" t="s">
        <v>739</v>
      </c>
      <c r="J33" t="s">
        <v>739</v>
      </c>
      <c r="K33" t="s">
        <v>739</v>
      </c>
      <c r="L33" t="s">
        <v>739</v>
      </c>
      <c r="M33"/>
      <c r="N33"/>
      <c r="O33"/>
      <c r="P33"/>
      <c r="Q33"/>
      <c r="R33"/>
      <c r="S33"/>
      <c r="T33"/>
      <c r="U33"/>
      <c r="V33"/>
      <c r="W33"/>
      <c r="X33"/>
      <c r="Y33"/>
      <c r="Z33"/>
      <c r="AA33"/>
      <c r="AB33"/>
      <c r="AC33"/>
      <c r="AD33"/>
      <c r="AE33"/>
      <c r="AF33"/>
      <c r="AG33"/>
      <c r="AH33"/>
      <c r="AI33"/>
      <c r="AJ33"/>
      <c r="AK33"/>
      <c r="AL33"/>
      <c r="AM33"/>
      <c r="AN33"/>
      <c r="AO33"/>
      <c r="AP33"/>
      <c r="AQ33" s="242">
        <v>0</v>
      </c>
      <c r="AR33" s="242">
        <v>0</v>
      </c>
    </row>
    <row r="34" spans="1:44" ht="21.6" x14ac:dyDescent="0.65">
      <c r="A34" s="251">
        <v>116825</v>
      </c>
      <c r="B34" t="s">
        <v>474</v>
      </c>
      <c r="C34" s="242" t="s">
        <v>739</v>
      </c>
      <c r="D34" s="242" t="s">
        <v>739</v>
      </c>
      <c r="E34" s="242" t="s">
        <v>739</v>
      </c>
      <c r="F34" s="242" t="s">
        <v>739</v>
      </c>
      <c r="G34" s="242" t="s">
        <v>739</v>
      </c>
      <c r="H34" s="242" t="s">
        <v>739</v>
      </c>
      <c r="I34" s="242" t="s">
        <v>739</v>
      </c>
      <c r="J34" s="242" t="s">
        <v>739</v>
      </c>
      <c r="K34" s="242" t="s">
        <v>739</v>
      </c>
      <c r="L34" s="242" t="s">
        <v>739</v>
      </c>
      <c r="AQ34" s="242" t="s">
        <v>1542</v>
      </c>
      <c r="AR34" s="242">
        <v>0</v>
      </c>
    </row>
    <row r="35" spans="1:44" ht="16.8" x14ac:dyDescent="0.25">
      <c r="A35" s="273">
        <v>116831</v>
      </c>
      <c r="B35" t="s">
        <v>474</v>
      </c>
      <c r="C35" t="s">
        <v>739</v>
      </c>
      <c r="D35" t="s">
        <v>739</v>
      </c>
      <c r="E35" t="s">
        <v>739</v>
      </c>
      <c r="F35" t="s">
        <v>739</v>
      </c>
      <c r="G35" t="s">
        <v>739</v>
      </c>
      <c r="H35" t="s">
        <v>739</v>
      </c>
      <c r="I35" t="s">
        <v>739</v>
      </c>
      <c r="J35" t="s">
        <v>739</v>
      </c>
      <c r="K35" t="s">
        <v>739</v>
      </c>
      <c r="L35" t="s">
        <v>739</v>
      </c>
      <c r="M35"/>
      <c r="N35"/>
      <c r="O35"/>
      <c r="P35"/>
      <c r="Q35"/>
      <c r="R35"/>
      <c r="S35"/>
      <c r="T35"/>
      <c r="U35"/>
      <c r="V35"/>
      <c r="W35"/>
      <c r="X35"/>
      <c r="Y35"/>
      <c r="Z35"/>
      <c r="AA35"/>
      <c r="AB35"/>
      <c r="AC35"/>
      <c r="AD35"/>
      <c r="AE35"/>
      <c r="AF35"/>
      <c r="AG35"/>
      <c r="AH35"/>
      <c r="AI35"/>
      <c r="AJ35"/>
      <c r="AK35"/>
      <c r="AL35"/>
      <c r="AM35"/>
      <c r="AN35"/>
      <c r="AO35"/>
      <c r="AP35"/>
      <c r="AQ35" s="242">
        <v>0</v>
      </c>
      <c r="AR35" s="242">
        <v>0</v>
      </c>
    </row>
    <row r="36" spans="1:44" ht="16.8" x14ac:dyDescent="0.25">
      <c r="A36" s="273">
        <v>116957</v>
      </c>
      <c r="B36" t="s">
        <v>474</v>
      </c>
      <c r="C36" t="s">
        <v>739</v>
      </c>
      <c r="D36" t="s">
        <v>739</v>
      </c>
      <c r="E36" t="s">
        <v>739</v>
      </c>
      <c r="F36" t="s">
        <v>739</v>
      </c>
      <c r="G36" t="s">
        <v>739</v>
      </c>
      <c r="H36" t="s">
        <v>739</v>
      </c>
      <c r="I36" t="s">
        <v>739</v>
      </c>
      <c r="J36" t="s">
        <v>739</v>
      </c>
      <c r="K36" t="s">
        <v>739</v>
      </c>
      <c r="L36" t="s">
        <v>739</v>
      </c>
      <c r="M36"/>
      <c r="N36"/>
      <c r="O36"/>
      <c r="P36"/>
      <c r="Q36"/>
      <c r="R36"/>
      <c r="S36"/>
      <c r="T36"/>
      <c r="U36"/>
      <c r="V36"/>
      <c r="W36"/>
      <c r="X36"/>
      <c r="Y36"/>
      <c r="Z36"/>
      <c r="AA36"/>
      <c r="AB36"/>
      <c r="AC36"/>
      <c r="AD36"/>
      <c r="AE36"/>
      <c r="AF36"/>
      <c r="AG36"/>
      <c r="AH36"/>
      <c r="AI36"/>
      <c r="AJ36"/>
      <c r="AK36"/>
      <c r="AL36"/>
      <c r="AM36"/>
      <c r="AN36"/>
      <c r="AO36"/>
      <c r="AP36"/>
      <c r="AQ36" s="242">
        <v>0</v>
      </c>
      <c r="AR36" s="242">
        <v>0</v>
      </c>
    </row>
    <row r="37" spans="1:44" x14ac:dyDescent="0.25">
      <c r="A37" s="274">
        <v>117044</v>
      </c>
      <c r="B37" t="s">
        <v>1224</v>
      </c>
      <c r="C37" s="272" t="s">
        <v>205</v>
      </c>
      <c r="D37" s="272" t="s">
        <v>205</v>
      </c>
      <c r="E37" s="272" t="s">
        <v>205</v>
      </c>
      <c r="F37" s="272" t="s">
        <v>205</v>
      </c>
      <c r="G37" s="272" t="s">
        <v>205</v>
      </c>
      <c r="H37" s="272" t="s">
        <v>205</v>
      </c>
      <c r="I37" s="272" t="s">
        <v>205</v>
      </c>
      <c r="J37" s="272" t="s">
        <v>205</v>
      </c>
      <c r="K37" s="272" t="s">
        <v>205</v>
      </c>
      <c r="L37" s="272" t="s">
        <v>205</v>
      </c>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42">
        <v>0</v>
      </c>
      <c r="AR37" s="242" t="s">
        <v>4243</v>
      </c>
    </row>
    <row r="38" spans="1:44" ht="16.8" x14ac:dyDescent="0.25">
      <c r="A38" s="273">
        <v>117482</v>
      </c>
      <c r="B38" t="s">
        <v>474</v>
      </c>
      <c r="C38" t="s">
        <v>739</v>
      </c>
      <c r="D38" t="s">
        <v>739</v>
      </c>
      <c r="E38" t="s">
        <v>739</v>
      </c>
      <c r="F38" t="s">
        <v>739</v>
      </c>
      <c r="G38" t="s">
        <v>739</v>
      </c>
      <c r="H38" t="s">
        <v>739</v>
      </c>
      <c r="I38" t="s">
        <v>739</v>
      </c>
      <c r="J38" t="s">
        <v>739</v>
      </c>
      <c r="K38" t="s">
        <v>739</v>
      </c>
      <c r="L38" t="s">
        <v>739</v>
      </c>
      <c r="M38"/>
      <c r="N38"/>
      <c r="O38"/>
      <c r="P38"/>
      <c r="Q38"/>
      <c r="R38"/>
      <c r="S38"/>
      <c r="T38"/>
      <c r="U38"/>
      <c r="V38"/>
      <c r="W38"/>
      <c r="X38"/>
      <c r="Y38"/>
      <c r="Z38"/>
      <c r="AA38"/>
      <c r="AB38"/>
      <c r="AC38"/>
      <c r="AD38"/>
      <c r="AE38"/>
      <c r="AF38"/>
      <c r="AG38"/>
      <c r="AH38"/>
      <c r="AI38"/>
      <c r="AJ38"/>
      <c r="AK38"/>
      <c r="AL38"/>
      <c r="AM38"/>
      <c r="AN38"/>
      <c r="AO38"/>
      <c r="AP38"/>
      <c r="AQ38" s="242">
        <v>0</v>
      </c>
      <c r="AR38" s="242">
        <v>0</v>
      </c>
    </row>
    <row r="39" spans="1:44" ht="16.8" x14ac:dyDescent="0.25">
      <c r="A39" s="273">
        <v>117518</v>
      </c>
      <c r="B39" t="s">
        <v>474</v>
      </c>
      <c r="C39" t="s">
        <v>739</v>
      </c>
      <c r="D39" t="s">
        <v>739</v>
      </c>
      <c r="E39" t="s">
        <v>739</v>
      </c>
      <c r="F39" t="s">
        <v>739</v>
      </c>
      <c r="G39" t="s">
        <v>739</v>
      </c>
      <c r="H39" t="s">
        <v>739</v>
      </c>
      <c r="I39" t="s">
        <v>739</v>
      </c>
      <c r="J39" t="s">
        <v>739</v>
      </c>
      <c r="K39" t="s">
        <v>739</v>
      </c>
      <c r="L39" t="s">
        <v>739</v>
      </c>
      <c r="M39"/>
      <c r="N39"/>
      <c r="O39"/>
      <c r="P39"/>
      <c r="Q39"/>
      <c r="R39"/>
      <c r="S39"/>
      <c r="T39"/>
      <c r="U39"/>
      <c r="V39"/>
      <c r="W39"/>
      <c r="X39"/>
      <c r="Y39"/>
      <c r="Z39"/>
      <c r="AA39"/>
      <c r="AB39"/>
      <c r="AC39"/>
      <c r="AD39"/>
      <c r="AE39"/>
      <c r="AF39"/>
      <c r="AG39"/>
      <c r="AH39"/>
      <c r="AI39"/>
      <c r="AJ39"/>
      <c r="AK39"/>
      <c r="AL39"/>
      <c r="AM39"/>
      <c r="AN39"/>
      <c r="AO39"/>
      <c r="AP39"/>
      <c r="AQ39" s="242">
        <v>0</v>
      </c>
      <c r="AR39" s="242">
        <v>0</v>
      </c>
    </row>
    <row r="40" spans="1:44" ht="16.8" x14ac:dyDescent="0.25">
      <c r="A40" s="273">
        <v>117528</v>
      </c>
      <c r="B40" t="s">
        <v>474</v>
      </c>
      <c r="C40" t="s">
        <v>739</v>
      </c>
      <c r="D40" t="s">
        <v>739</v>
      </c>
      <c r="E40" t="s">
        <v>739</v>
      </c>
      <c r="F40" t="s">
        <v>739</v>
      </c>
      <c r="G40" t="s">
        <v>739</v>
      </c>
      <c r="H40" t="s">
        <v>739</v>
      </c>
      <c r="I40" t="s">
        <v>739</v>
      </c>
      <c r="J40" t="s">
        <v>739</v>
      </c>
      <c r="K40" t="s">
        <v>739</v>
      </c>
      <c r="L40" t="s">
        <v>739</v>
      </c>
      <c r="M40"/>
      <c r="N40"/>
      <c r="O40"/>
      <c r="P40"/>
      <c r="Q40"/>
      <c r="R40"/>
      <c r="S40"/>
      <c r="T40"/>
      <c r="U40"/>
      <c r="V40"/>
      <c r="W40"/>
      <c r="X40"/>
      <c r="Y40"/>
      <c r="Z40"/>
      <c r="AA40"/>
      <c r="AB40"/>
      <c r="AC40"/>
      <c r="AD40"/>
      <c r="AE40"/>
      <c r="AF40"/>
      <c r="AG40"/>
      <c r="AH40"/>
      <c r="AI40"/>
      <c r="AJ40"/>
      <c r="AK40"/>
      <c r="AL40"/>
      <c r="AM40"/>
      <c r="AN40"/>
      <c r="AO40"/>
      <c r="AP40"/>
      <c r="AQ40" s="242">
        <v>0</v>
      </c>
      <c r="AR40" s="242">
        <v>0</v>
      </c>
    </row>
    <row r="41" spans="1:44" ht="16.8" x14ac:dyDescent="0.25">
      <c r="A41" s="273">
        <v>117583</v>
      </c>
      <c r="B41" t="s">
        <v>474</v>
      </c>
      <c r="C41" t="s">
        <v>739</v>
      </c>
      <c r="D41" t="s">
        <v>739</v>
      </c>
      <c r="E41" t="s">
        <v>739</v>
      </c>
      <c r="F41" t="s">
        <v>739</v>
      </c>
      <c r="G41" t="s">
        <v>739</v>
      </c>
      <c r="H41" t="s">
        <v>739</v>
      </c>
      <c r="I41" t="s">
        <v>739</v>
      </c>
      <c r="J41" t="s">
        <v>739</v>
      </c>
      <c r="K41" t="s">
        <v>739</v>
      </c>
      <c r="L41" t="s">
        <v>739</v>
      </c>
      <c r="M41"/>
      <c r="N41"/>
      <c r="O41"/>
      <c r="P41"/>
      <c r="Q41"/>
      <c r="R41"/>
      <c r="S41"/>
      <c r="T41"/>
      <c r="U41"/>
      <c r="V41"/>
      <c r="W41"/>
      <c r="X41"/>
      <c r="Y41"/>
      <c r="Z41"/>
      <c r="AA41"/>
      <c r="AB41"/>
      <c r="AC41"/>
      <c r="AD41"/>
      <c r="AE41"/>
      <c r="AF41"/>
      <c r="AG41"/>
      <c r="AH41"/>
      <c r="AI41"/>
      <c r="AJ41"/>
      <c r="AK41"/>
      <c r="AL41"/>
      <c r="AM41"/>
      <c r="AN41"/>
      <c r="AO41"/>
      <c r="AP41"/>
      <c r="AQ41" s="242">
        <v>0</v>
      </c>
      <c r="AR41" s="242">
        <v>0</v>
      </c>
    </row>
    <row r="42" spans="1:44" x14ac:dyDescent="0.25">
      <c r="A42" s="274">
        <v>117596</v>
      </c>
      <c r="B42" t="s">
        <v>1224</v>
      </c>
      <c r="C42" s="272" t="s">
        <v>205</v>
      </c>
      <c r="D42" s="272" t="s">
        <v>205</v>
      </c>
      <c r="E42" s="272" t="s">
        <v>205</v>
      </c>
      <c r="F42" s="272" t="s">
        <v>205</v>
      </c>
      <c r="G42" s="272" t="s">
        <v>205</v>
      </c>
      <c r="H42" s="272" t="s">
        <v>205</v>
      </c>
      <c r="I42" s="272" t="s">
        <v>205</v>
      </c>
      <c r="J42" s="272" t="s">
        <v>205</v>
      </c>
      <c r="K42" s="272" t="s">
        <v>205</v>
      </c>
      <c r="L42" s="272" t="s">
        <v>205</v>
      </c>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42">
        <v>0</v>
      </c>
      <c r="AR42" s="242" t="s">
        <v>4243</v>
      </c>
    </row>
    <row r="43" spans="1:44" ht="16.8" x14ac:dyDescent="0.25">
      <c r="A43" s="273">
        <v>117604</v>
      </c>
      <c r="B43" t="s">
        <v>474</v>
      </c>
      <c r="C43" t="s">
        <v>739</v>
      </c>
      <c r="D43" t="s">
        <v>739</v>
      </c>
      <c r="E43" t="s">
        <v>739</v>
      </c>
      <c r="F43" t="s">
        <v>739</v>
      </c>
      <c r="G43" t="s">
        <v>739</v>
      </c>
      <c r="H43" t="s">
        <v>739</v>
      </c>
      <c r="I43" t="s">
        <v>739</v>
      </c>
      <c r="J43" t="s">
        <v>739</v>
      </c>
      <c r="K43" t="s">
        <v>739</v>
      </c>
      <c r="L43" t="s">
        <v>739</v>
      </c>
      <c r="M43"/>
      <c r="N43"/>
      <c r="O43"/>
      <c r="P43"/>
      <c r="Q43"/>
      <c r="R43"/>
      <c r="S43"/>
      <c r="T43"/>
      <c r="U43"/>
      <c r="V43"/>
      <c r="W43"/>
      <c r="X43"/>
      <c r="Y43"/>
      <c r="Z43"/>
      <c r="AA43"/>
      <c r="AB43"/>
      <c r="AC43"/>
      <c r="AD43"/>
      <c r="AE43"/>
      <c r="AF43"/>
      <c r="AG43"/>
      <c r="AH43"/>
      <c r="AI43"/>
      <c r="AJ43"/>
      <c r="AK43"/>
      <c r="AL43"/>
      <c r="AM43"/>
      <c r="AN43"/>
      <c r="AO43"/>
      <c r="AP43"/>
      <c r="AQ43" s="242">
        <v>0</v>
      </c>
      <c r="AR43" s="242">
        <v>0</v>
      </c>
    </row>
    <row r="44" spans="1:44" ht="16.8" x14ac:dyDescent="0.25">
      <c r="A44" s="273">
        <v>117619</v>
      </c>
      <c r="B44" t="s">
        <v>474</v>
      </c>
      <c r="C44" t="s">
        <v>739</v>
      </c>
      <c r="D44" t="s">
        <v>739</v>
      </c>
      <c r="E44" t="s">
        <v>739</v>
      </c>
      <c r="F44" t="s">
        <v>739</v>
      </c>
      <c r="G44" t="s">
        <v>739</v>
      </c>
      <c r="H44" t="s">
        <v>739</v>
      </c>
      <c r="I44" t="s">
        <v>739</v>
      </c>
      <c r="J44" t="s">
        <v>739</v>
      </c>
      <c r="K44" t="s">
        <v>739</v>
      </c>
      <c r="L44" t="s">
        <v>739</v>
      </c>
      <c r="M44"/>
      <c r="N44"/>
      <c r="O44"/>
      <c r="P44"/>
      <c r="Q44"/>
      <c r="R44"/>
      <c r="S44"/>
      <c r="T44"/>
      <c r="U44"/>
      <c r="V44"/>
      <c r="W44"/>
      <c r="X44"/>
      <c r="Y44"/>
      <c r="Z44"/>
      <c r="AA44"/>
      <c r="AB44"/>
      <c r="AC44"/>
      <c r="AD44"/>
      <c r="AE44"/>
      <c r="AF44"/>
      <c r="AG44"/>
      <c r="AH44"/>
      <c r="AI44"/>
      <c r="AJ44"/>
      <c r="AK44"/>
      <c r="AL44"/>
      <c r="AM44"/>
      <c r="AN44"/>
      <c r="AO44"/>
      <c r="AP44"/>
      <c r="AQ44" s="242">
        <v>0</v>
      </c>
      <c r="AR44" s="242">
        <v>0</v>
      </c>
    </row>
    <row r="45" spans="1:44" ht="16.8" x14ac:dyDescent="0.25">
      <c r="A45" s="273">
        <v>117667</v>
      </c>
      <c r="B45" t="s">
        <v>474</v>
      </c>
      <c r="C45" t="s">
        <v>739</v>
      </c>
      <c r="D45" t="s">
        <v>739</v>
      </c>
      <c r="E45" t="s">
        <v>739</v>
      </c>
      <c r="F45" t="s">
        <v>739</v>
      </c>
      <c r="G45" t="s">
        <v>739</v>
      </c>
      <c r="H45" t="s">
        <v>739</v>
      </c>
      <c r="I45" t="s">
        <v>739</v>
      </c>
      <c r="J45" t="s">
        <v>739</v>
      </c>
      <c r="K45" t="s">
        <v>739</v>
      </c>
      <c r="L45" t="s">
        <v>739</v>
      </c>
      <c r="M45"/>
      <c r="N45"/>
      <c r="O45"/>
      <c r="P45"/>
      <c r="Q45"/>
      <c r="R45"/>
      <c r="S45"/>
      <c r="T45"/>
      <c r="U45"/>
      <c r="V45"/>
      <c r="W45"/>
      <c r="X45"/>
      <c r="Y45"/>
      <c r="Z45"/>
      <c r="AA45"/>
      <c r="AB45"/>
      <c r="AC45"/>
      <c r="AD45"/>
      <c r="AE45"/>
      <c r="AF45"/>
      <c r="AG45"/>
      <c r="AH45"/>
      <c r="AI45"/>
      <c r="AJ45"/>
      <c r="AK45"/>
      <c r="AL45"/>
      <c r="AM45"/>
      <c r="AN45"/>
      <c r="AO45"/>
      <c r="AP45"/>
      <c r="AQ45" s="242">
        <v>0</v>
      </c>
      <c r="AR45" s="242">
        <v>0</v>
      </c>
    </row>
    <row r="46" spans="1:44" ht="16.8" x14ac:dyDescent="0.25">
      <c r="A46" s="273">
        <v>117855</v>
      </c>
      <c r="B46" t="s">
        <v>474</v>
      </c>
      <c r="C46" t="s">
        <v>739</v>
      </c>
      <c r="D46" t="s">
        <v>739</v>
      </c>
      <c r="E46" t="s">
        <v>739</v>
      </c>
      <c r="F46" t="s">
        <v>739</v>
      </c>
      <c r="G46" t="s">
        <v>739</v>
      </c>
      <c r="H46" t="s">
        <v>739</v>
      </c>
      <c r="I46" t="s">
        <v>739</v>
      </c>
      <c r="J46" t="s">
        <v>739</v>
      </c>
      <c r="K46" t="s">
        <v>739</v>
      </c>
      <c r="L46" t="s">
        <v>739</v>
      </c>
      <c r="M46"/>
      <c r="N46"/>
      <c r="O46"/>
      <c r="P46"/>
      <c r="Q46"/>
      <c r="R46"/>
      <c r="S46"/>
      <c r="T46"/>
      <c r="U46"/>
      <c r="V46"/>
      <c r="W46"/>
      <c r="X46"/>
      <c r="Y46"/>
      <c r="Z46"/>
      <c r="AA46"/>
      <c r="AB46"/>
      <c r="AC46"/>
      <c r="AD46"/>
      <c r="AE46"/>
      <c r="AF46"/>
      <c r="AG46"/>
      <c r="AH46"/>
      <c r="AI46"/>
      <c r="AJ46"/>
      <c r="AK46"/>
      <c r="AL46"/>
      <c r="AM46"/>
      <c r="AN46"/>
      <c r="AO46"/>
      <c r="AP46"/>
      <c r="AQ46" s="242">
        <v>0</v>
      </c>
      <c r="AR46" s="242">
        <v>0</v>
      </c>
    </row>
    <row r="47" spans="1:44" x14ac:dyDescent="0.25">
      <c r="A47" s="274">
        <v>117948</v>
      </c>
      <c r="B47" t="s">
        <v>1224</v>
      </c>
      <c r="C47" s="272" t="s">
        <v>205</v>
      </c>
      <c r="D47" s="272" t="s">
        <v>205</v>
      </c>
      <c r="E47" s="272" t="s">
        <v>205</v>
      </c>
      <c r="F47" s="272" t="s">
        <v>205</v>
      </c>
      <c r="G47" s="272" t="s">
        <v>205</v>
      </c>
      <c r="H47" s="272" t="s">
        <v>205</v>
      </c>
      <c r="I47" s="272" t="s">
        <v>205</v>
      </c>
      <c r="J47" s="272" t="s">
        <v>205</v>
      </c>
      <c r="K47" s="272" t="s">
        <v>205</v>
      </c>
      <c r="L47" s="272" t="s">
        <v>205</v>
      </c>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42">
        <v>0</v>
      </c>
      <c r="AR47" s="242" t="s">
        <v>4243</v>
      </c>
    </row>
    <row r="48" spans="1:44" ht="16.8" x14ac:dyDescent="0.25">
      <c r="A48" s="273">
        <v>117982</v>
      </c>
      <c r="B48" t="s">
        <v>474</v>
      </c>
      <c r="C48" t="s">
        <v>739</v>
      </c>
      <c r="D48" t="s">
        <v>739</v>
      </c>
      <c r="E48" t="s">
        <v>739</v>
      </c>
      <c r="F48" t="s">
        <v>739</v>
      </c>
      <c r="G48" t="s">
        <v>739</v>
      </c>
      <c r="H48" t="s">
        <v>739</v>
      </c>
      <c r="I48" t="s">
        <v>739</v>
      </c>
      <c r="J48" t="s">
        <v>739</v>
      </c>
      <c r="K48" t="s">
        <v>739</v>
      </c>
      <c r="L48" t="s">
        <v>739</v>
      </c>
      <c r="M48"/>
      <c r="N48"/>
      <c r="O48"/>
      <c r="P48"/>
      <c r="Q48"/>
      <c r="R48"/>
      <c r="S48"/>
      <c r="T48"/>
      <c r="U48"/>
      <c r="V48"/>
      <c r="W48"/>
      <c r="X48"/>
      <c r="Y48"/>
      <c r="Z48"/>
      <c r="AA48"/>
      <c r="AB48"/>
      <c r="AC48"/>
      <c r="AD48"/>
      <c r="AE48"/>
      <c r="AF48"/>
      <c r="AG48"/>
      <c r="AH48"/>
      <c r="AI48"/>
      <c r="AJ48"/>
      <c r="AK48"/>
      <c r="AL48"/>
      <c r="AM48"/>
      <c r="AN48"/>
      <c r="AO48"/>
      <c r="AP48"/>
      <c r="AQ48" s="242">
        <v>0</v>
      </c>
      <c r="AR48" s="242">
        <v>0</v>
      </c>
    </row>
    <row r="49" spans="1:44" ht="16.8" x14ac:dyDescent="0.25">
      <c r="A49" s="273">
        <v>117987</v>
      </c>
      <c r="B49" t="s">
        <v>474</v>
      </c>
      <c r="C49" t="s">
        <v>739</v>
      </c>
      <c r="D49" t="s">
        <v>739</v>
      </c>
      <c r="E49" t="s">
        <v>739</v>
      </c>
      <c r="F49" t="s">
        <v>739</v>
      </c>
      <c r="G49" t="s">
        <v>739</v>
      </c>
      <c r="H49" t="s">
        <v>739</v>
      </c>
      <c r="I49" t="s">
        <v>739</v>
      </c>
      <c r="J49" t="s">
        <v>739</v>
      </c>
      <c r="K49" t="s">
        <v>739</v>
      </c>
      <c r="L49" t="s">
        <v>739</v>
      </c>
      <c r="M49"/>
      <c r="N49"/>
      <c r="O49"/>
      <c r="P49"/>
      <c r="Q49"/>
      <c r="R49"/>
      <c r="S49"/>
      <c r="T49"/>
      <c r="U49"/>
      <c r="V49"/>
      <c r="W49"/>
      <c r="X49"/>
      <c r="Y49"/>
      <c r="Z49"/>
      <c r="AA49"/>
      <c r="AB49"/>
      <c r="AC49"/>
      <c r="AD49"/>
      <c r="AE49"/>
      <c r="AF49"/>
      <c r="AG49"/>
      <c r="AH49"/>
      <c r="AI49"/>
      <c r="AJ49"/>
      <c r="AK49"/>
      <c r="AL49"/>
      <c r="AM49"/>
      <c r="AN49"/>
      <c r="AO49"/>
      <c r="AP49"/>
      <c r="AQ49" s="242">
        <v>0</v>
      </c>
      <c r="AR49" s="242">
        <v>0</v>
      </c>
    </row>
    <row r="50" spans="1:44" ht="16.8" x14ac:dyDescent="0.25">
      <c r="A50" s="273">
        <v>117994</v>
      </c>
      <c r="B50" t="s">
        <v>474</v>
      </c>
      <c r="C50" t="s">
        <v>739</v>
      </c>
      <c r="D50" t="s">
        <v>739</v>
      </c>
      <c r="E50" t="s">
        <v>739</v>
      </c>
      <c r="F50" t="s">
        <v>739</v>
      </c>
      <c r="G50" t="s">
        <v>739</v>
      </c>
      <c r="H50" t="s">
        <v>739</v>
      </c>
      <c r="I50" t="s">
        <v>739</v>
      </c>
      <c r="J50" t="s">
        <v>739</v>
      </c>
      <c r="K50" t="s">
        <v>739</v>
      </c>
      <c r="L50" t="s">
        <v>739</v>
      </c>
      <c r="M50"/>
      <c r="N50"/>
      <c r="O50"/>
      <c r="P50"/>
      <c r="Q50"/>
      <c r="R50"/>
      <c r="S50"/>
      <c r="T50"/>
      <c r="U50"/>
      <c r="V50"/>
      <c r="W50"/>
      <c r="X50"/>
      <c r="Y50"/>
      <c r="Z50"/>
      <c r="AA50"/>
      <c r="AB50"/>
      <c r="AC50"/>
      <c r="AD50"/>
      <c r="AE50"/>
      <c r="AF50"/>
      <c r="AG50"/>
      <c r="AH50"/>
      <c r="AI50"/>
      <c r="AJ50"/>
      <c r="AK50"/>
      <c r="AL50"/>
      <c r="AM50"/>
      <c r="AN50"/>
      <c r="AO50"/>
      <c r="AP50"/>
      <c r="AQ50" s="242">
        <v>0</v>
      </c>
      <c r="AR50" s="242">
        <v>0</v>
      </c>
    </row>
    <row r="51" spans="1:44" ht="16.8" x14ac:dyDescent="0.25">
      <c r="A51" s="273">
        <v>118005</v>
      </c>
      <c r="B51" t="s">
        <v>474</v>
      </c>
      <c r="C51" t="s">
        <v>739</v>
      </c>
      <c r="D51" t="s">
        <v>739</v>
      </c>
      <c r="E51" t="s">
        <v>739</v>
      </c>
      <c r="F51" t="s">
        <v>739</v>
      </c>
      <c r="G51" t="s">
        <v>739</v>
      </c>
      <c r="H51" t="s">
        <v>739</v>
      </c>
      <c r="I51" t="s">
        <v>739</v>
      </c>
      <c r="J51" t="s">
        <v>739</v>
      </c>
      <c r="K51" t="s">
        <v>739</v>
      </c>
      <c r="L51" t="s">
        <v>739</v>
      </c>
      <c r="M51"/>
      <c r="N51"/>
      <c r="O51"/>
      <c r="P51"/>
      <c r="Q51"/>
      <c r="R51"/>
      <c r="S51"/>
      <c r="T51"/>
      <c r="U51"/>
      <c r="V51"/>
      <c r="W51"/>
      <c r="X51"/>
      <c r="Y51"/>
      <c r="Z51"/>
      <c r="AA51"/>
      <c r="AB51"/>
      <c r="AC51"/>
      <c r="AD51"/>
      <c r="AE51"/>
      <c r="AF51"/>
      <c r="AG51"/>
      <c r="AH51"/>
      <c r="AI51"/>
      <c r="AJ51"/>
      <c r="AK51"/>
      <c r="AL51"/>
      <c r="AM51"/>
      <c r="AN51"/>
      <c r="AO51"/>
      <c r="AP51"/>
      <c r="AQ51" s="242">
        <v>0</v>
      </c>
      <c r="AR51" s="242">
        <v>0</v>
      </c>
    </row>
    <row r="52" spans="1:44" ht="16.8" x14ac:dyDescent="0.25">
      <c r="A52" s="273">
        <v>118021</v>
      </c>
      <c r="B52" t="s">
        <v>474</v>
      </c>
      <c r="C52" t="s">
        <v>739</v>
      </c>
      <c r="D52" t="s">
        <v>739</v>
      </c>
      <c r="E52" t="s">
        <v>739</v>
      </c>
      <c r="F52" t="s">
        <v>739</v>
      </c>
      <c r="G52" t="s">
        <v>739</v>
      </c>
      <c r="H52" t="s">
        <v>739</v>
      </c>
      <c r="I52" t="s">
        <v>739</v>
      </c>
      <c r="J52" t="s">
        <v>739</v>
      </c>
      <c r="K52" t="s">
        <v>739</v>
      </c>
      <c r="L52" t="s">
        <v>739</v>
      </c>
      <c r="M52"/>
      <c r="N52"/>
      <c r="O52"/>
      <c r="P52"/>
      <c r="Q52"/>
      <c r="R52"/>
      <c r="S52"/>
      <c r="T52"/>
      <c r="U52"/>
      <c r="V52"/>
      <c r="W52"/>
      <c r="X52"/>
      <c r="Y52"/>
      <c r="Z52"/>
      <c r="AA52"/>
      <c r="AB52"/>
      <c r="AC52"/>
      <c r="AD52"/>
      <c r="AE52"/>
      <c r="AF52"/>
      <c r="AG52"/>
      <c r="AH52"/>
      <c r="AI52"/>
      <c r="AJ52"/>
      <c r="AK52"/>
      <c r="AL52"/>
      <c r="AM52"/>
      <c r="AN52"/>
      <c r="AO52"/>
      <c r="AP52"/>
      <c r="AQ52" s="242">
        <v>0</v>
      </c>
      <c r="AR52" s="242">
        <v>0</v>
      </c>
    </row>
    <row r="53" spans="1:44" ht="16.8" x14ac:dyDescent="0.25">
      <c r="A53" s="273">
        <v>118036</v>
      </c>
      <c r="B53" t="s">
        <v>474</v>
      </c>
      <c r="C53" t="s">
        <v>739</v>
      </c>
      <c r="D53" t="s">
        <v>739</v>
      </c>
      <c r="E53" t="s">
        <v>739</v>
      </c>
      <c r="F53" t="s">
        <v>739</v>
      </c>
      <c r="G53" t="s">
        <v>739</v>
      </c>
      <c r="H53" t="s">
        <v>739</v>
      </c>
      <c r="I53" t="s">
        <v>739</v>
      </c>
      <c r="J53" t="s">
        <v>739</v>
      </c>
      <c r="K53" t="s">
        <v>739</v>
      </c>
      <c r="L53" t="s">
        <v>739</v>
      </c>
      <c r="M53"/>
      <c r="N53"/>
      <c r="O53"/>
      <c r="P53"/>
      <c r="Q53"/>
      <c r="R53"/>
      <c r="S53"/>
      <c r="T53"/>
      <c r="U53"/>
      <c r="V53"/>
      <c r="W53"/>
      <c r="X53"/>
      <c r="Y53"/>
      <c r="Z53"/>
      <c r="AA53"/>
      <c r="AB53"/>
      <c r="AC53"/>
      <c r="AD53"/>
      <c r="AE53"/>
      <c r="AF53"/>
      <c r="AG53"/>
      <c r="AH53"/>
      <c r="AI53"/>
      <c r="AJ53"/>
      <c r="AK53"/>
      <c r="AL53"/>
      <c r="AM53"/>
      <c r="AN53"/>
      <c r="AO53"/>
      <c r="AP53"/>
      <c r="AQ53" s="242">
        <v>0</v>
      </c>
      <c r="AR53" s="242">
        <v>0</v>
      </c>
    </row>
    <row r="54" spans="1:44" ht="16.8" x14ac:dyDescent="0.25">
      <c r="A54" s="273">
        <v>118086</v>
      </c>
      <c r="B54" t="s">
        <v>474</v>
      </c>
      <c r="C54" t="s">
        <v>739</v>
      </c>
      <c r="D54" t="s">
        <v>739</v>
      </c>
      <c r="E54" t="s">
        <v>739</v>
      </c>
      <c r="F54" t="s">
        <v>739</v>
      </c>
      <c r="G54" t="s">
        <v>739</v>
      </c>
      <c r="H54" t="s">
        <v>739</v>
      </c>
      <c r="I54" t="s">
        <v>739</v>
      </c>
      <c r="J54" t="s">
        <v>739</v>
      </c>
      <c r="K54" t="s">
        <v>739</v>
      </c>
      <c r="L54" t="s">
        <v>739</v>
      </c>
      <c r="M54"/>
      <c r="N54"/>
      <c r="O54"/>
      <c r="P54"/>
      <c r="Q54"/>
      <c r="R54"/>
      <c r="S54"/>
      <c r="T54"/>
      <c r="U54"/>
      <c r="V54"/>
      <c r="W54"/>
      <c r="X54"/>
      <c r="Y54"/>
      <c r="Z54"/>
      <c r="AA54"/>
      <c r="AB54"/>
      <c r="AC54"/>
      <c r="AD54"/>
      <c r="AE54"/>
      <c r="AF54"/>
      <c r="AG54"/>
      <c r="AH54"/>
      <c r="AI54"/>
      <c r="AJ54"/>
      <c r="AK54"/>
      <c r="AL54"/>
      <c r="AM54"/>
      <c r="AN54"/>
      <c r="AO54"/>
      <c r="AP54"/>
      <c r="AQ54" s="242">
        <v>0</v>
      </c>
      <c r="AR54" s="242">
        <v>0</v>
      </c>
    </row>
    <row r="55" spans="1:44" ht="16.8" x14ac:dyDescent="0.25">
      <c r="A55" s="273">
        <v>118137</v>
      </c>
      <c r="B55" t="s">
        <v>474</v>
      </c>
      <c r="C55" t="s">
        <v>739</v>
      </c>
      <c r="D55" t="s">
        <v>739</v>
      </c>
      <c r="E55" t="s">
        <v>739</v>
      </c>
      <c r="F55" t="s">
        <v>739</v>
      </c>
      <c r="G55" t="s">
        <v>739</v>
      </c>
      <c r="H55" t="s">
        <v>739</v>
      </c>
      <c r="I55" t="s">
        <v>739</v>
      </c>
      <c r="J55" t="s">
        <v>739</v>
      </c>
      <c r="K55" t="s">
        <v>739</v>
      </c>
      <c r="L55" t="s">
        <v>739</v>
      </c>
      <c r="M55"/>
      <c r="N55"/>
      <c r="O55"/>
      <c r="P55"/>
      <c r="Q55"/>
      <c r="R55"/>
      <c r="S55"/>
      <c r="T55"/>
      <c r="U55"/>
      <c r="V55"/>
      <c r="W55"/>
      <c r="X55"/>
      <c r="Y55"/>
      <c r="Z55"/>
      <c r="AA55"/>
      <c r="AB55"/>
      <c r="AC55"/>
      <c r="AD55"/>
      <c r="AE55"/>
      <c r="AF55"/>
      <c r="AG55"/>
      <c r="AH55"/>
      <c r="AI55"/>
      <c r="AJ55"/>
      <c r="AK55"/>
      <c r="AL55"/>
      <c r="AM55"/>
      <c r="AN55"/>
      <c r="AO55"/>
      <c r="AP55"/>
      <c r="AQ55" s="242">
        <v>0</v>
      </c>
      <c r="AR55" s="242">
        <v>0</v>
      </c>
    </row>
    <row r="56" spans="1:44" x14ac:dyDescent="0.25">
      <c r="A56" s="274">
        <v>118151</v>
      </c>
      <c r="B56" t="s">
        <v>1224</v>
      </c>
      <c r="C56" s="272" t="s">
        <v>205</v>
      </c>
      <c r="D56" s="272" t="s">
        <v>205</v>
      </c>
      <c r="E56" s="272" t="s">
        <v>205</v>
      </c>
      <c r="F56" s="272" t="s">
        <v>205</v>
      </c>
      <c r="G56" s="272" t="s">
        <v>205</v>
      </c>
      <c r="H56" s="272" t="s">
        <v>205</v>
      </c>
      <c r="I56" s="272" t="s">
        <v>205</v>
      </c>
      <c r="J56" s="272" t="s">
        <v>205</v>
      </c>
      <c r="K56" s="272" t="s">
        <v>205</v>
      </c>
      <c r="L56" s="272" t="s">
        <v>205</v>
      </c>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42">
        <v>0</v>
      </c>
      <c r="AR56" s="242" t="s">
        <v>4243</v>
      </c>
    </row>
    <row r="57" spans="1:44" ht="16.8" x14ac:dyDescent="0.25">
      <c r="A57" s="273">
        <v>118155</v>
      </c>
      <c r="B57" t="s">
        <v>474</v>
      </c>
      <c r="C57" t="s">
        <v>739</v>
      </c>
      <c r="D57" t="s">
        <v>739</v>
      </c>
      <c r="E57" t="s">
        <v>739</v>
      </c>
      <c r="F57" t="s">
        <v>739</v>
      </c>
      <c r="G57" t="s">
        <v>739</v>
      </c>
      <c r="H57" t="s">
        <v>739</v>
      </c>
      <c r="I57" t="s">
        <v>739</v>
      </c>
      <c r="J57" t="s">
        <v>739</v>
      </c>
      <c r="K57" t="s">
        <v>739</v>
      </c>
      <c r="L57" t="s">
        <v>739</v>
      </c>
      <c r="M57"/>
      <c r="N57"/>
      <c r="O57"/>
      <c r="P57"/>
      <c r="Q57"/>
      <c r="R57"/>
      <c r="S57"/>
      <c r="T57"/>
      <c r="U57"/>
      <c r="V57"/>
      <c r="W57"/>
      <c r="X57"/>
      <c r="Y57"/>
      <c r="Z57"/>
      <c r="AA57"/>
      <c r="AB57"/>
      <c r="AC57"/>
      <c r="AD57"/>
      <c r="AE57"/>
      <c r="AF57"/>
      <c r="AG57"/>
      <c r="AH57"/>
      <c r="AI57"/>
      <c r="AJ57"/>
      <c r="AK57"/>
      <c r="AL57"/>
      <c r="AM57"/>
      <c r="AN57"/>
      <c r="AO57"/>
      <c r="AP57"/>
      <c r="AQ57" s="242">
        <v>0</v>
      </c>
      <c r="AR57" s="242">
        <v>0</v>
      </c>
    </row>
    <row r="58" spans="1:44" ht="16.8" x14ac:dyDescent="0.25">
      <c r="A58" s="273">
        <v>118161</v>
      </c>
      <c r="B58" t="s">
        <v>474</v>
      </c>
      <c r="C58" t="s">
        <v>739</v>
      </c>
      <c r="D58" t="s">
        <v>739</v>
      </c>
      <c r="E58" t="s">
        <v>739</v>
      </c>
      <c r="F58" t="s">
        <v>739</v>
      </c>
      <c r="G58" t="s">
        <v>739</v>
      </c>
      <c r="H58" t="s">
        <v>739</v>
      </c>
      <c r="I58" t="s">
        <v>739</v>
      </c>
      <c r="J58" t="s">
        <v>739</v>
      </c>
      <c r="K58" t="s">
        <v>739</v>
      </c>
      <c r="L58" t="s">
        <v>739</v>
      </c>
      <c r="M58"/>
      <c r="N58"/>
      <c r="O58"/>
      <c r="P58"/>
      <c r="Q58"/>
      <c r="R58"/>
      <c r="S58"/>
      <c r="T58"/>
      <c r="U58"/>
      <c r="V58"/>
      <c r="W58"/>
      <c r="X58"/>
      <c r="Y58"/>
      <c r="Z58"/>
      <c r="AA58"/>
      <c r="AB58"/>
      <c r="AC58"/>
      <c r="AD58"/>
      <c r="AE58"/>
      <c r="AF58"/>
      <c r="AG58"/>
      <c r="AH58"/>
      <c r="AI58"/>
      <c r="AJ58"/>
      <c r="AK58"/>
      <c r="AL58"/>
      <c r="AM58"/>
      <c r="AN58"/>
      <c r="AO58"/>
      <c r="AP58"/>
      <c r="AQ58" s="242">
        <v>0</v>
      </c>
      <c r="AR58" s="242">
        <v>0</v>
      </c>
    </row>
    <row r="59" spans="1:44" ht="16.8" x14ac:dyDescent="0.25">
      <c r="A59" s="273">
        <v>118178</v>
      </c>
      <c r="B59" t="s">
        <v>474</v>
      </c>
      <c r="C59" t="s">
        <v>739</v>
      </c>
      <c r="D59" t="s">
        <v>739</v>
      </c>
      <c r="E59" t="s">
        <v>739</v>
      </c>
      <c r="F59" t="s">
        <v>739</v>
      </c>
      <c r="G59" t="s">
        <v>739</v>
      </c>
      <c r="H59" t="s">
        <v>739</v>
      </c>
      <c r="I59" t="s">
        <v>739</v>
      </c>
      <c r="J59" t="s">
        <v>739</v>
      </c>
      <c r="K59" t="s">
        <v>739</v>
      </c>
      <c r="L59" t="s">
        <v>739</v>
      </c>
      <c r="M59"/>
      <c r="N59"/>
      <c r="O59"/>
      <c r="P59"/>
      <c r="Q59"/>
      <c r="R59"/>
      <c r="S59"/>
      <c r="T59"/>
      <c r="U59"/>
      <c r="V59"/>
      <c r="W59"/>
      <c r="X59"/>
      <c r="Y59"/>
      <c r="Z59"/>
      <c r="AA59"/>
      <c r="AB59"/>
      <c r="AC59"/>
      <c r="AD59"/>
      <c r="AE59"/>
      <c r="AF59"/>
      <c r="AG59"/>
      <c r="AH59"/>
      <c r="AI59"/>
      <c r="AJ59"/>
      <c r="AK59"/>
      <c r="AL59"/>
      <c r="AM59"/>
      <c r="AN59"/>
      <c r="AO59"/>
      <c r="AP59"/>
      <c r="AQ59" s="242">
        <v>0</v>
      </c>
      <c r="AR59" s="242">
        <v>0</v>
      </c>
    </row>
    <row r="60" spans="1:44" x14ac:dyDescent="0.25">
      <c r="A60" s="274">
        <v>118184</v>
      </c>
      <c r="B60" t="s">
        <v>1224</v>
      </c>
      <c r="C60" s="272" t="s">
        <v>205</v>
      </c>
      <c r="D60" s="272" t="s">
        <v>205</v>
      </c>
      <c r="E60" s="272" t="s">
        <v>205</v>
      </c>
      <c r="F60" s="272" t="s">
        <v>205</v>
      </c>
      <c r="G60" s="272" t="s">
        <v>205</v>
      </c>
      <c r="H60" s="272" t="s">
        <v>205</v>
      </c>
      <c r="I60" s="272" t="s">
        <v>205</v>
      </c>
      <c r="J60" s="272" t="s">
        <v>205</v>
      </c>
      <c r="K60" s="272" t="s">
        <v>205</v>
      </c>
      <c r="L60" s="272" t="s">
        <v>205</v>
      </c>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42">
        <v>0</v>
      </c>
      <c r="AR60" s="242" t="s">
        <v>4243</v>
      </c>
    </row>
    <row r="61" spans="1:44" ht="16.8" x14ac:dyDescent="0.25">
      <c r="A61" s="273">
        <v>118280</v>
      </c>
      <c r="B61" t="s">
        <v>474</v>
      </c>
      <c r="C61" t="s">
        <v>739</v>
      </c>
      <c r="D61" t="s">
        <v>739</v>
      </c>
      <c r="E61" t="s">
        <v>739</v>
      </c>
      <c r="F61" t="s">
        <v>739</v>
      </c>
      <c r="G61" t="s">
        <v>739</v>
      </c>
      <c r="H61" t="s">
        <v>739</v>
      </c>
      <c r="I61" t="s">
        <v>739</v>
      </c>
      <c r="J61" t="s">
        <v>739</v>
      </c>
      <c r="K61" t="s">
        <v>739</v>
      </c>
      <c r="L61" t="s">
        <v>739</v>
      </c>
      <c r="M61"/>
      <c r="N61"/>
      <c r="O61"/>
      <c r="P61"/>
      <c r="Q61"/>
      <c r="R61"/>
      <c r="S61"/>
      <c r="T61"/>
      <c r="U61"/>
      <c r="V61"/>
      <c r="W61"/>
      <c r="X61"/>
      <c r="Y61"/>
      <c r="Z61"/>
      <c r="AA61"/>
      <c r="AB61"/>
      <c r="AC61"/>
      <c r="AD61"/>
      <c r="AE61"/>
      <c r="AF61"/>
      <c r="AG61"/>
      <c r="AH61"/>
      <c r="AI61"/>
      <c r="AJ61"/>
      <c r="AK61"/>
      <c r="AL61"/>
      <c r="AM61"/>
      <c r="AN61"/>
      <c r="AO61"/>
      <c r="AP61"/>
      <c r="AQ61" s="242">
        <v>0</v>
      </c>
      <c r="AR61" s="242">
        <v>0</v>
      </c>
    </row>
    <row r="62" spans="1:44" x14ac:dyDescent="0.25">
      <c r="A62">
        <v>118312</v>
      </c>
      <c r="B62" t="s">
        <v>1224</v>
      </c>
      <c r="C62" t="s">
        <v>739</v>
      </c>
      <c r="D62" t="s">
        <v>739</v>
      </c>
      <c r="E62" t="s">
        <v>739</v>
      </c>
      <c r="F62" t="s">
        <v>739</v>
      </c>
      <c r="G62" t="s">
        <v>739</v>
      </c>
      <c r="H62" t="s">
        <v>739</v>
      </c>
      <c r="I62" t="s">
        <v>739</v>
      </c>
      <c r="J62" t="s">
        <v>739</v>
      </c>
      <c r="K62" t="s">
        <v>739</v>
      </c>
      <c r="L62" t="s">
        <v>739</v>
      </c>
      <c r="M62"/>
      <c r="N62"/>
      <c r="O62"/>
      <c r="P62"/>
      <c r="Q62"/>
      <c r="R62"/>
      <c r="S62"/>
      <c r="T62"/>
      <c r="U62"/>
      <c r="V62"/>
      <c r="W62"/>
      <c r="X62"/>
      <c r="Y62"/>
      <c r="Z62"/>
      <c r="AA62"/>
      <c r="AB62"/>
      <c r="AC62"/>
      <c r="AD62"/>
      <c r="AE62"/>
      <c r="AF62"/>
      <c r="AG62"/>
      <c r="AH62"/>
      <c r="AI62"/>
      <c r="AJ62"/>
      <c r="AK62"/>
      <c r="AL62"/>
      <c r="AM62"/>
      <c r="AN62"/>
      <c r="AO62"/>
      <c r="AP62"/>
      <c r="AQ62" s="242" t="s">
        <v>642</v>
      </c>
      <c r="AR62" s="242">
        <v>0</v>
      </c>
    </row>
    <row r="63" spans="1:44" ht="16.8" x14ac:dyDescent="0.25">
      <c r="A63" s="273">
        <v>118348</v>
      </c>
      <c r="B63" t="s">
        <v>474</v>
      </c>
      <c r="C63" t="s">
        <v>739</v>
      </c>
      <c r="D63" t="s">
        <v>739</v>
      </c>
      <c r="E63" t="s">
        <v>739</v>
      </c>
      <c r="F63" t="s">
        <v>739</v>
      </c>
      <c r="G63" t="s">
        <v>739</v>
      </c>
      <c r="H63" t="s">
        <v>739</v>
      </c>
      <c r="I63" t="s">
        <v>739</v>
      </c>
      <c r="J63" t="s">
        <v>739</v>
      </c>
      <c r="K63" t="s">
        <v>739</v>
      </c>
      <c r="L63" t="s">
        <v>739</v>
      </c>
      <c r="M63"/>
      <c r="N63"/>
      <c r="O63"/>
      <c r="P63"/>
      <c r="Q63"/>
      <c r="R63"/>
      <c r="S63"/>
      <c r="T63"/>
      <c r="U63"/>
      <c r="V63"/>
      <c r="W63"/>
      <c r="X63"/>
      <c r="Y63"/>
      <c r="Z63"/>
      <c r="AA63"/>
      <c r="AB63"/>
      <c r="AC63"/>
      <c r="AD63"/>
      <c r="AE63"/>
      <c r="AF63"/>
      <c r="AG63"/>
      <c r="AH63"/>
      <c r="AI63"/>
      <c r="AJ63"/>
      <c r="AK63"/>
      <c r="AL63"/>
      <c r="AM63"/>
      <c r="AN63"/>
      <c r="AO63"/>
      <c r="AP63"/>
      <c r="AQ63" s="242">
        <v>0</v>
      </c>
      <c r="AR63" s="242">
        <v>0</v>
      </c>
    </row>
    <row r="64" spans="1:44" ht="16.8" x14ac:dyDescent="0.25">
      <c r="A64" s="273">
        <v>118377</v>
      </c>
      <c r="B64" t="s">
        <v>474</v>
      </c>
      <c r="C64" t="s">
        <v>739</v>
      </c>
      <c r="D64" t="s">
        <v>739</v>
      </c>
      <c r="E64" t="s">
        <v>739</v>
      </c>
      <c r="F64" t="s">
        <v>739</v>
      </c>
      <c r="G64" t="s">
        <v>739</v>
      </c>
      <c r="H64" t="s">
        <v>739</v>
      </c>
      <c r="I64" t="s">
        <v>739</v>
      </c>
      <c r="J64" t="s">
        <v>739</v>
      </c>
      <c r="K64" t="s">
        <v>739</v>
      </c>
      <c r="L64" t="s">
        <v>739</v>
      </c>
      <c r="M64"/>
      <c r="N64"/>
      <c r="O64"/>
      <c r="P64"/>
      <c r="Q64"/>
      <c r="R64"/>
      <c r="S64"/>
      <c r="T64"/>
      <c r="U64"/>
      <c r="V64"/>
      <c r="W64"/>
      <c r="X64"/>
      <c r="Y64"/>
      <c r="Z64"/>
      <c r="AA64"/>
      <c r="AB64"/>
      <c r="AC64"/>
      <c r="AD64"/>
      <c r="AE64"/>
      <c r="AF64"/>
      <c r="AG64"/>
      <c r="AH64"/>
      <c r="AI64"/>
      <c r="AJ64"/>
      <c r="AK64"/>
      <c r="AL64"/>
      <c r="AM64"/>
      <c r="AN64"/>
      <c r="AO64"/>
      <c r="AP64"/>
      <c r="AQ64" s="242">
        <v>0</v>
      </c>
      <c r="AR64" s="242">
        <v>0</v>
      </c>
    </row>
    <row r="65" spans="1:44" ht="16.8" x14ac:dyDescent="0.25">
      <c r="A65" s="273">
        <v>118394</v>
      </c>
      <c r="B65" t="s">
        <v>474</v>
      </c>
      <c r="C65" t="s">
        <v>739</v>
      </c>
      <c r="D65" t="s">
        <v>739</v>
      </c>
      <c r="E65" t="s">
        <v>739</v>
      </c>
      <c r="F65" t="s">
        <v>739</v>
      </c>
      <c r="G65" t="s">
        <v>739</v>
      </c>
      <c r="H65" t="s">
        <v>739</v>
      </c>
      <c r="I65" t="s">
        <v>739</v>
      </c>
      <c r="J65" t="s">
        <v>739</v>
      </c>
      <c r="K65" t="s">
        <v>739</v>
      </c>
      <c r="L65" t="s">
        <v>739</v>
      </c>
      <c r="M65"/>
      <c r="N65"/>
      <c r="O65"/>
      <c r="P65"/>
      <c r="Q65"/>
      <c r="R65"/>
      <c r="S65"/>
      <c r="T65"/>
      <c r="U65"/>
      <c r="V65"/>
      <c r="W65"/>
      <c r="X65"/>
      <c r="Y65"/>
      <c r="Z65"/>
      <c r="AA65"/>
      <c r="AB65"/>
      <c r="AC65"/>
      <c r="AD65"/>
      <c r="AE65"/>
      <c r="AF65"/>
      <c r="AG65"/>
      <c r="AH65"/>
      <c r="AI65"/>
      <c r="AJ65"/>
      <c r="AK65"/>
      <c r="AL65"/>
      <c r="AM65"/>
      <c r="AN65"/>
      <c r="AO65"/>
      <c r="AP65"/>
      <c r="AQ65" s="242">
        <v>0</v>
      </c>
      <c r="AR65" s="242">
        <v>0</v>
      </c>
    </row>
    <row r="66" spans="1:44" ht="16.8" x14ac:dyDescent="0.25">
      <c r="A66" s="273">
        <v>118416</v>
      </c>
      <c r="B66" t="s">
        <v>474</v>
      </c>
      <c r="C66" t="s">
        <v>739</v>
      </c>
      <c r="D66" t="s">
        <v>739</v>
      </c>
      <c r="E66" t="s">
        <v>739</v>
      </c>
      <c r="F66" t="s">
        <v>739</v>
      </c>
      <c r="G66" t="s">
        <v>739</v>
      </c>
      <c r="H66" t="s">
        <v>739</v>
      </c>
      <c r="I66" t="s">
        <v>739</v>
      </c>
      <c r="J66" t="s">
        <v>739</v>
      </c>
      <c r="K66" t="s">
        <v>739</v>
      </c>
      <c r="L66" t="s">
        <v>739</v>
      </c>
      <c r="M66"/>
      <c r="N66"/>
      <c r="O66"/>
      <c r="P66"/>
      <c r="Q66"/>
      <c r="R66"/>
      <c r="S66"/>
      <c r="T66"/>
      <c r="U66"/>
      <c r="V66"/>
      <c r="W66"/>
      <c r="X66"/>
      <c r="Y66"/>
      <c r="Z66"/>
      <c r="AA66"/>
      <c r="AB66"/>
      <c r="AC66"/>
      <c r="AD66"/>
      <c r="AE66"/>
      <c r="AF66"/>
      <c r="AG66"/>
      <c r="AH66"/>
      <c r="AI66"/>
      <c r="AJ66"/>
      <c r="AK66"/>
      <c r="AL66"/>
      <c r="AM66"/>
      <c r="AN66"/>
      <c r="AO66"/>
      <c r="AP66"/>
      <c r="AQ66" s="242">
        <v>0</v>
      </c>
      <c r="AR66" s="242">
        <v>0</v>
      </c>
    </row>
    <row r="67" spans="1:44" ht="16.8" x14ac:dyDescent="0.25">
      <c r="A67" s="273">
        <v>118420</v>
      </c>
      <c r="B67" t="s">
        <v>474</v>
      </c>
      <c r="C67" t="s">
        <v>739</v>
      </c>
      <c r="D67" t="s">
        <v>739</v>
      </c>
      <c r="E67" t="s">
        <v>739</v>
      </c>
      <c r="F67" t="s">
        <v>739</v>
      </c>
      <c r="G67" t="s">
        <v>739</v>
      </c>
      <c r="H67" t="s">
        <v>739</v>
      </c>
      <c r="I67" t="s">
        <v>739</v>
      </c>
      <c r="J67" t="s">
        <v>739</v>
      </c>
      <c r="K67" t="s">
        <v>739</v>
      </c>
      <c r="L67" t="s">
        <v>739</v>
      </c>
      <c r="M67"/>
      <c r="N67"/>
      <c r="O67"/>
      <c r="P67"/>
      <c r="Q67"/>
      <c r="R67"/>
      <c r="S67"/>
      <c r="T67"/>
      <c r="U67"/>
      <c r="V67"/>
      <c r="W67"/>
      <c r="X67"/>
      <c r="Y67"/>
      <c r="Z67"/>
      <c r="AA67"/>
      <c r="AB67"/>
      <c r="AC67"/>
      <c r="AD67"/>
      <c r="AE67"/>
      <c r="AF67"/>
      <c r="AG67"/>
      <c r="AH67"/>
      <c r="AI67"/>
      <c r="AJ67"/>
      <c r="AK67"/>
      <c r="AL67"/>
      <c r="AM67"/>
      <c r="AN67"/>
      <c r="AO67"/>
      <c r="AP67"/>
      <c r="AQ67" s="242">
        <v>0</v>
      </c>
      <c r="AR67" s="242">
        <v>0</v>
      </c>
    </row>
    <row r="68" spans="1:44" ht="16.8" x14ac:dyDescent="0.25">
      <c r="A68" s="273">
        <v>118423</v>
      </c>
      <c r="B68" t="s">
        <v>474</v>
      </c>
      <c r="C68" t="s">
        <v>739</v>
      </c>
      <c r="D68" t="s">
        <v>739</v>
      </c>
      <c r="E68" t="s">
        <v>739</v>
      </c>
      <c r="F68" t="s">
        <v>739</v>
      </c>
      <c r="G68" t="s">
        <v>739</v>
      </c>
      <c r="H68" t="s">
        <v>739</v>
      </c>
      <c r="I68" t="s">
        <v>739</v>
      </c>
      <c r="J68" t="s">
        <v>739</v>
      </c>
      <c r="K68" t="s">
        <v>739</v>
      </c>
      <c r="L68" t="s">
        <v>739</v>
      </c>
      <c r="M68"/>
      <c r="N68"/>
      <c r="O68"/>
      <c r="P68"/>
      <c r="Q68"/>
      <c r="R68"/>
      <c r="S68"/>
      <c r="T68"/>
      <c r="U68"/>
      <c r="V68"/>
      <c r="W68"/>
      <c r="X68"/>
      <c r="Y68"/>
      <c r="Z68"/>
      <c r="AA68"/>
      <c r="AB68"/>
      <c r="AC68"/>
      <c r="AD68"/>
      <c r="AE68"/>
      <c r="AF68"/>
      <c r="AG68"/>
      <c r="AH68"/>
      <c r="AI68"/>
      <c r="AJ68"/>
      <c r="AK68"/>
      <c r="AL68"/>
      <c r="AM68"/>
      <c r="AN68"/>
      <c r="AO68"/>
      <c r="AP68"/>
      <c r="AQ68" s="242">
        <v>0</v>
      </c>
      <c r="AR68" s="242">
        <v>0</v>
      </c>
    </row>
    <row r="69" spans="1:44" ht="16.8" x14ac:dyDescent="0.25">
      <c r="A69" s="273">
        <v>118439</v>
      </c>
      <c r="B69" t="s">
        <v>474</v>
      </c>
      <c r="C69" t="s">
        <v>739</v>
      </c>
      <c r="D69" t="s">
        <v>739</v>
      </c>
      <c r="E69" t="s">
        <v>739</v>
      </c>
      <c r="F69" t="s">
        <v>739</v>
      </c>
      <c r="G69" t="s">
        <v>739</v>
      </c>
      <c r="H69" t="s">
        <v>739</v>
      </c>
      <c r="I69" t="s">
        <v>739</v>
      </c>
      <c r="J69" t="s">
        <v>739</v>
      </c>
      <c r="K69" t="s">
        <v>739</v>
      </c>
      <c r="L69" t="s">
        <v>739</v>
      </c>
      <c r="M69"/>
      <c r="N69"/>
      <c r="O69"/>
      <c r="P69"/>
      <c r="Q69"/>
      <c r="R69"/>
      <c r="S69"/>
      <c r="T69"/>
      <c r="U69"/>
      <c r="V69"/>
      <c r="W69"/>
      <c r="X69"/>
      <c r="Y69"/>
      <c r="Z69"/>
      <c r="AA69"/>
      <c r="AB69"/>
      <c r="AC69"/>
      <c r="AD69"/>
      <c r="AE69"/>
      <c r="AF69"/>
      <c r="AG69"/>
      <c r="AH69"/>
      <c r="AI69"/>
      <c r="AJ69"/>
      <c r="AK69"/>
      <c r="AL69"/>
      <c r="AM69"/>
      <c r="AN69"/>
      <c r="AO69"/>
      <c r="AP69"/>
      <c r="AQ69" s="242">
        <v>0</v>
      </c>
      <c r="AR69" s="242">
        <v>0</v>
      </c>
    </row>
    <row r="70" spans="1:44" ht="16.8" x14ac:dyDescent="0.25">
      <c r="A70" s="273">
        <v>118460</v>
      </c>
      <c r="B70" t="s">
        <v>474</v>
      </c>
      <c r="C70" t="s">
        <v>739</v>
      </c>
      <c r="D70" t="s">
        <v>739</v>
      </c>
      <c r="E70" t="s">
        <v>739</v>
      </c>
      <c r="F70" t="s">
        <v>739</v>
      </c>
      <c r="G70" t="s">
        <v>739</v>
      </c>
      <c r="H70" t="s">
        <v>739</v>
      </c>
      <c r="I70" t="s">
        <v>739</v>
      </c>
      <c r="J70" t="s">
        <v>739</v>
      </c>
      <c r="K70" t="s">
        <v>739</v>
      </c>
      <c r="L70" t="s">
        <v>739</v>
      </c>
      <c r="M70"/>
      <c r="N70"/>
      <c r="O70"/>
      <c r="P70"/>
      <c r="Q70"/>
      <c r="R70"/>
      <c r="S70"/>
      <c r="T70"/>
      <c r="U70"/>
      <c r="V70"/>
      <c r="W70"/>
      <c r="X70"/>
      <c r="Y70"/>
      <c r="Z70"/>
      <c r="AA70"/>
      <c r="AB70"/>
      <c r="AC70"/>
      <c r="AD70"/>
      <c r="AE70"/>
      <c r="AF70"/>
      <c r="AG70"/>
      <c r="AH70"/>
      <c r="AI70"/>
      <c r="AJ70"/>
      <c r="AK70"/>
      <c r="AL70"/>
      <c r="AM70"/>
      <c r="AN70"/>
      <c r="AO70"/>
      <c r="AP70"/>
      <c r="AQ70" s="242">
        <v>0</v>
      </c>
      <c r="AR70" s="242">
        <v>0</v>
      </c>
    </row>
    <row r="71" spans="1:44" ht="16.8" x14ac:dyDescent="0.25">
      <c r="A71" s="273">
        <v>118496</v>
      </c>
      <c r="B71" t="s">
        <v>474</v>
      </c>
      <c r="C71" t="s">
        <v>739</v>
      </c>
      <c r="D71" t="s">
        <v>739</v>
      </c>
      <c r="E71" t="s">
        <v>739</v>
      </c>
      <c r="F71" t="s">
        <v>739</v>
      </c>
      <c r="G71" t="s">
        <v>739</v>
      </c>
      <c r="H71" t="s">
        <v>739</v>
      </c>
      <c r="I71" t="s">
        <v>739</v>
      </c>
      <c r="J71" t="s">
        <v>739</v>
      </c>
      <c r="K71" t="s">
        <v>739</v>
      </c>
      <c r="L71" t="s">
        <v>739</v>
      </c>
      <c r="M71"/>
      <c r="N71"/>
      <c r="O71"/>
      <c r="P71"/>
      <c r="Q71"/>
      <c r="R71"/>
      <c r="S71"/>
      <c r="T71"/>
      <c r="U71"/>
      <c r="V71"/>
      <c r="W71"/>
      <c r="X71"/>
      <c r="Y71"/>
      <c r="Z71"/>
      <c r="AA71"/>
      <c r="AB71"/>
      <c r="AC71"/>
      <c r="AD71"/>
      <c r="AE71"/>
      <c r="AF71"/>
      <c r="AG71"/>
      <c r="AH71"/>
      <c r="AI71"/>
      <c r="AJ71"/>
      <c r="AK71"/>
      <c r="AL71"/>
      <c r="AM71"/>
      <c r="AN71"/>
      <c r="AO71"/>
      <c r="AP71"/>
      <c r="AQ71" s="242">
        <v>0</v>
      </c>
      <c r="AR71" s="242">
        <v>0</v>
      </c>
    </row>
    <row r="72" spans="1:44" ht="16.8" x14ac:dyDescent="0.25">
      <c r="A72" s="273">
        <v>118588</v>
      </c>
      <c r="B72" t="s">
        <v>474</v>
      </c>
      <c r="C72" t="s">
        <v>739</v>
      </c>
      <c r="D72" t="s">
        <v>739</v>
      </c>
      <c r="E72" t="s">
        <v>739</v>
      </c>
      <c r="F72" t="s">
        <v>739</v>
      </c>
      <c r="G72" t="s">
        <v>739</v>
      </c>
      <c r="H72" t="s">
        <v>739</v>
      </c>
      <c r="I72" t="s">
        <v>739</v>
      </c>
      <c r="J72" t="s">
        <v>739</v>
      </c>
      <c r="K72" t="s">
        <v>739</v>
      </c>
      <c r="L72" t="s">
        <v>739</v>
      </c>
      <c r="M72"/>
      <c r="N72"/>
      <c r="O72"/>
      <c r="P72"/>
      <c r="Q72"/>
      <c r="R72"/>
      <c r="S72"/>
      <c r="T72"/>
      <c r="U72"/>
      <c r="V72"/>
      <c r="W72"/>
      <c r="X72"/>
      <c r="Y72"/>
      <c r="Z72"/>
      <c r="AA72"/>
      <c r="AB72"/>
      <c r="AC72"/>
      <c r="AD72"/>
      <c r="AE72"/>
      <c r="AF72"/>
      <c r="AG72"/>
      <c r="AH72"/>
      <c r="AI72"/>
      <c r="AJ72"/>
      <c r="AK72"/>
      <c r="AL72"/>
      <c r="AM72"/>
      <c r="AN72"/>
      <c r="AO72"/>
      <c r="AP72"/>
      <c r="AQ72" s="242">
        <v>0</v>
      </c>
      <c r="AR72" s="242">
        <v>0</v>
      </c>
    </row>
    <row r="73" spans="1:44" ht="16.8" x14ac:dyDescent="0.25">
      <c r="A73" s="273">
        <v>118612</v>
      </c>
      <c r="B73" t="s">
        <v>474</v>
      </c>
      <c r="C73" t="s">
        <v>739</v>
      </c>
      <c r="D73" t="s">
        <v>739</v>
      </c>
      <c r="E73" t="s">
        <v>739</v>
      </c>
      <c r="F73" t="s">
        <v>739</v>
      </c>
      <c r="G73" t="s">
        <v>739</v>
      </c>
      <c r="H73" t="s">
        <v>739</v>
      </c>
      <c r="I73" t="s">
        <v>739</v>
      </c>
      <c r="J73" t="s">
        <v>739</v>
      </c>
      <c r="K73" t="s">
        <v>739</v>
      </c>
      <c r="L73" t="s">
        <v>739</v>
      </c>
      <c r="M73"/>
      <c r="N73"/>
      <c r="O73"/>
      <c r="P73"/>
      <c r="Q73"/>
      <c r="R73"/>
      <c r="S73"/>
      <c r="T73"/>
      <c r="U73"/>
      <c r="V73"/>
      <c r="W73"/>
      <c r="X73"/>
      <c r="Y73"/>
      <c r="Z73"/>
      <c r="AA73"/>
      <c r="AB73"/>
      <c r="AC73"/>
      <c r="AD73"/>
      <c r="AE73"/>
      <c r="AF73"/>
      <c r="AG73"/>
      <c r="AH73"/>
      <c r="AI73"/>
      <c r="AJ73"/>
      <c r="AK73"/>
      <c r="AL73"/>
      <c r="AM73"/>
      <c r="AN73"/>
      <c r="AO73"/>
      <c r="AP73"/>
      <c r="AQ73" s="242">
        <v>0</v>
      </c>
      <c r="AR73" s="242">
        <v>0</v>
      </c>
    </row>
    <row r="74" spans="1:44" ht="16.8" x14ac:dyDescent="0.25">
      <c r="A74" s="273">
        <v>118638</v>
      </c>
      <c r="B74" t="s">
        <v>474</v>
      </c>
      <c r="C74" t="s">
        <v>739</v>
      </c>
      <c r="D74" t="s">
        <v>739</v>
      </c>
      <c r="E74" t="s">
        <v>739</v>
      </c>
      <c r="F74" t="s">
        <v>739</v>
      </c>
      <c r="G74" t="s">
        <v>739</v>
      </c>
      <c r="H74" t="s">
        <v>739</v>
      </c>
      <c r="I74" t="s">
        <v>739</v>
      </c>
      <c r="J74" t="s">
        <v>739</v>
      </c>
      <c r="K74" t="s">
        <v>739</v>
      </c>
      <c r="L74" t="s">
        <v>739</v>
      </c>
      <c r="M74"/>
      <c r="N74"/>
      <c r="O74"/>
      <c r="P74"/>
      <c r="Q74"/>
      <c r="R74"/>
      <c r="S74"/>
      <c r="T74"/>
      <c r="U74"/>
      <c r="V74"/>
      <c r="W74"/>
      <c r="X74"/>
      <c r="Y74"/>
      <c r="Z74"/>
      <c r="AA74"/>
      <c r="AB74"/>
      <c r="AC74"/>
      <c r="AD74"/>
      <c r="AE74"/>
      <c r="AF74"/>
      <c r="AG74"/>
      <c r="AH74"/>
      <c r="AI74"/>
      <c r="AJ74"/>
      <c r="AK74"/>
      <c r="AL74"/>
      <c r="AM74"/>
      <c r="AN74"/>
      <c r="AO74"/>
      <c r="AP74"/>
      <c r="AQ74" s="242">
        <v>0</v>
      </c>
      <c r="AR74" s="242">
        <v>0</v>
      </c>
    </row>
    <row r="75" spans="1:44" ht="16.8" x14ac:dyDescent="0.25">
      <c r="A75" s="273">
        <v>118640</v>
      </c>
      <c r="B75" t="s">
        <v>474</v>
      </c>
      <c r="C75" t="s">
        <v>739</v>
      </c>
      <c r="D75" t="s">
        <v>739</v>
      </c>
      <c r="E75" t="s">
        <v>739</v>
      </c>
      <c r="F75" t="s">
        <v>739</v>
      </c>
      <c r="G75" t="s">
        <v>739</v>
      </c>
      <c r="H75" t="s">
        <v>739</v>
      </c>
      <c r="I75" t="s">
        <v>739</v>
      </c>
      <c r="J75" t="s">
        <v>739</v>
      </c>
      <c r="K75" t="s">
        <v>739</v>
      </c>
      <c r="L75" t="s">
        <v>739</v>
      </c>
      <c r="M75"/>
      <c r="N75"/>
      <c r="O75"/>
      <c r="P75"/>
      <c r="Q75"/>
      <c r="R75"/>
      <c r="S75"/>
      <c r="T75"/>
      <c r="U75"/>
      <c r="V75"/>
      <c r="W75"/>
      <c r="X75"/>
      <c r="Y75"/>
      <c r="Z75"/>
      <c r="AA75"/>
      <c r="AB75"/>
      <c r="AC75"/>
      <c r="AD75"/>
      <c r="AE75"/>
      <c r="AF75"/>
      <c r="AG75"/>
      <c r="AH75"/>
      <c r="AI75"/>
      <c r="AJ75"/>
      <c r="AK75"/>
      <c r="AL75"/>
      <c r="AM75"/>
      <c r="AN75"/>
      <c r="AO75"/>
      <c r="AP75"/>
      <c r="AQ75" s="242">
        <v>0</v>
      </c>
      <c r="AR75" s="242">
        <v>0</v>
      </c>
    </row>
    <row r="76" spans="1:44" ht="16.8" x14ac:dyDescent="0.25">
      <c r="A76" s="273">
        <v>118668</v>
      </c>
      <c r="B76" t="s">
        <v>474</v>
      </c>
      <c r="C76" t="s">
        <v>739</v>
      </c>
      <c r="D76" t="s">
        <v>739</v>
      </c>
      <c r="E76" t="s">
        <v>739</v>
      </c>
      <c r="F76" t="s">
        <v>739</v>
      </c>
      <c r="G76" t="s">
        <v>739</v>
      </c>
      <c r="H76" t="s">
        <v>739</v>
      </c>
      <c r="I76" t="s">
        <v>739</v>
      </c>
      <c r="J76" t="s">
        <v>739</v>
      </c>
      <c r="K76" t="s">
        <v>739</v>
      </c>
      <c r="L76" t="s">
        <v>739</v>
      </c>
      <c r="M76"/>
      <c r="N76"/>
      <c r="O76"/>
      <c r="P76"/>
      <c r="Q76"/>
      <c r="R76"/>
      <c r="S76"/>
      <c r="T76"/>
      <c r="U76"/>
      <c r="V76"/>
      <c r="W76"/>
      <c r="X76"/>
      <c r="Y76"/>
      <c r="Z76"/>
      <c r="AA76"/>
      <c r="AB76"/>
      <c r="AC76"/>
      <c r="AD76"/>
      <c r="AE76"/>
      <c r="AF76"/>
      <c r="AG76"/>
      <c r="AH76"/>
      <c r="AI76"/>
      <c r="AJ76"/>
      <c r="AK76"/>
      <c r="AL76"/>
      <c r="AM76"/>
      <c r="AN76"/>
      <c r="AO76"/>
      <c r="AP76"/>
      <c r="AQ76" s="242">
        <v>0</v>
      </c>
      <c r="AR76" s="242">
        <v>0</v>
      </c>
    </row>
    <row r="77" spans="1:44" ht="16.8" x14ac:dyDescent="0.25">
      <c r="A77" s="273">
        <v>118676</v>
      </c>
      <c r="B77" t="s">
        <v>474</v>
      </c>
      <c r="C77" t="s">
        <v>739</v>
      </c>
      <c r="D77" t="s">
        <v>739</v>
      </c>
      <c r="E77" t="s">
        <v>739</v>
      </c>
      <c r="F77" t="s">
        <v>739</v>
      </c>
      <c r="G77" t="s">
        <v>739</v>
      </c>
      <c r="H77" t="s">
        <v>739</v>
      </c>
      <c r="I77" t="s">
        <v>739</v>
      </c>
      <c r="J77" t="s">
        <v>739</v>
      </c>
      <c r="K77" t="s">
        <v>739</v>
      </c>
      <c r="L77" t="s">
        <v>739</v>
      </c>
      <c r="M77"/>
      <c r="N77"/>
      <c r="O77"/>
      <c r="P77"/>
      <c r="Q77"/>
      <c r="R77"/>
      <c r="S77"/>
      <c r="T77"/>
      <c r="U77"/>
      <c r="V77"/>
      <c r="W77"/>
      <c r="X77"/>
      <c r="Y77"/>
      <c r="Z77"/>
      <c r="AA77"/>
      <c r="AB77"/>
      <c r="AC77"/>
      <c r="AD77"/>
      <c r="AE77"/>
      <c r="AF77"/>
      <c r="AG77"/>
      <c r="AH77"/>
      <c r="AI77"/>
      <c r="AJ77"/>
      <c r="AK77"/>
      <c r="AL77"/>
      <c r="AM77"/>
      <c r="AN77"/>
      <c r="AO77"/>
      <c r="AP77"/>
      <c r="AQ77" s="242">
        <v>0</v>
      </c>
      <c r="AR77" s="242">
        <v>0</v>
      </c>
    </row>
    <row r="78" spans="1:44" ht="16.8" x14ac:dyDescent="0.25">
      <c r="A78" s="273">
        <v>118733</v>
      </c>
      <c r="B78" t="s">
        <v>474</v>
      </c>
      <c r="C78" t="s">
        <v>739</v>
      </c>
      <c r="D78" t="s">
        <v>739</v>
      </c>
      <c r="E78" t="s">
        <v>739</v>
      </c>
      <c r="F78" t="s">
        <v>739</v>
      </c>
      <c r="G78" t="s">
        <v>739</v>
      </c>
      <c r="H78" t="s">
        <v>739</v>
      </c>
      <c r="I78" t="s">
        <v>739</v>
      </c>
      <c r="J78" t="s">
        <v>739</v>
      </c>
      <c r="K78" t="s">
        <v>739</v>
      </c>
      <c r="L78" t="s">
        <v>739</v>
      </c>
      <c r="M78"/>
      <c r="N78"/>
      <c r="O78"/>
      <c r="P78"/>
      <c r="Q78"/>
      <c r="R78"/>
      <c r="S78"/>
      <c r="T78"/>
      <c r="U78"/>
      <c r="V78"/>
      <c r="W78"/>
      <c r="X78"/>
      <c r="Y78"/>
      <c r="Z78"/>
      <c r="AA78"/>
      <c r="AB78"/>
      <c r="AC78"/>
      <c r="AD78"/>
      <c r="AE78"/>
      <c r="AF78"/>
      <c r="AG78"/>
      <c r="AH78"/>
      <c r="AI78"/>
      <c r="AJ78"/>
      <c r="AK78"/>
      <c r="AL78"/>
      <c r="AM78"/>
      <c r="AN78"/>
      <c r="AO78"/>
      <c r="AP78"/>
      <c r="AQ78" s="242">
        <v>0</v>
      </c>
      <c r="AR78" s="242">
        <v>0</v>
      </c>
    </row>
    <row r="79" spans="1:44" ht="16.8" x14ac:dyDescent="0.25">
      <c r="A79" s="273">
        <v>118749</v>
      </c>
      <c r="B79" t="s">
        <v>474</v>
      </c>
      <c r="C79" t="s">
        <v>739</v>
      </c>
      <c r="D79" t="s">
        <v>739</v>
      </c>
      <c r="E79" t="s">
        <v>739</v>
      </c>
      <c r="F79" t="s">
        <v>739</v>
      </c>
      <c r="G79" t="s">
        <v>739</v>
      </c>
      <c r="H79" t="s">
        <v>739</v>
      </c>
      <c r="I79" t="s">
        <v>739</v>
      </c>
      <c r="J79" t="s">
        <v>739</v>
      </c>
      <c r="K79" t="s">
        <v>739</v>
      </c>
      <c r="L79" t="s">
        <v>739</v>
      </c>
      <c r="M79"/>
      <c r="N79"/>
      <c r="O79"/>
      <c r="P79"/>
      <c r="Q79"/>
      <c r="R79"/>
      <c r="S79"/>
      <c r="T79"/>
      <c r="U79"/>
      <c r="V79"/>
      <c r="W79"/>
      <c r="X79"/>
      <c r="Y79"/>
      <c r="Z79"/>
      <c r="AA79"/>
      <c r="AB79"/>
      <c r="AC79"/>
      <c r="AD79"/>
      <c r="AE79"/>
      <c r="AF79"/>
      <c r="AG79"/>
      <c r="AH79"/>
      <c r="AI79"/>
      <c r="AJ79"/>
      <c r="AK79"/>
      <c r="AL79"/>
      <c r="AM79"/>
      <c r="AN79"/>
      <c r="AO79"/>
      <c r="AP79"/>
      <c r="AQ79" s="242">
        <v>0</v>
      </c>
      <c r="AR79" s="242">
        <v>0</v>
      </c>
    </row>
    <row r="80" spans="1:44" ht="16.8" x14ac:dyDescent="0.25">
      <c r="A80" s="273">
        <v>118777</v>
      </c>
      <c r="B80" t="s">
        <v>474</v>
      </c>
      <c r="C80" t="s">
        <v>739</v>
      </c>
      <c r="D80" t="s">
        <v>739</v>
      </c>
      <c r="E80" t="s">
        <v>739</v>
      </c>
      <c r="F80" t="s">
        <v>739</v>
      </c>
      <c r="G80" t="s">
        <v>739</v>
      </c>
      <c r="H80" t="s">
        <v>739</v>
      </c>
      <c r="I80" t="s">
        <v>739</v>
      </c>
      <c r="J80" t="s">
        <v>739</v>
      </c>
      <c r="K80" t="s">
        <v>739</v>
      </c>
      <c r="L80" t="s">
        <v>739</v>
      </c>
      <c r="M80"/>
      <c r="N80"/>
      <c r="O80"/>
      <c r="P80"/>
      <c r="Q80"/>
      <c r="R80"/>
      <c r="S80"/>
      <c r="T80"/>
      <c r="U80"/>
      <c r="V80"/>
      <c r="W80"/>
      <c r="X80"/>
      <c r="Y80"/>
      <c r="Z80"/>
      <c r="AA80"/>
      <c r="AB80"/>
      <c r="AC80"/>
      <c r="AD80"/>
      <c r="AE80"/>
      <c r="AF80"/>
      <c r="AG80"/>
      <c r="AH80"/>
      <c r="AI80"/>
      <c r="AJ80"/>
      <c r="AK80"/>
      <c r="AL80"/>
      <c r="AM80"/>
      <c r="AN80"/>
      <c r="AO80"/>
      <c r="AP80"/>
      <c r="AQ80" s="242">
        <v>0</v>
      </c>
      <c r="AR80" s="242">
        <v>0</v>
      </c>
    </row>
    <row r="81" spans="1:44" ht="16.8" x14ac:dyDescent="0.25">
      <c r="A81" s="273">
        <v>118778</v>
      </c>
      <c r="B81" t="s">
        <v>474</v>
      </c>
      <c r="C81" t="s">
        <v>739</v>
      </c>
      <c r="D81" t="s">
        <v>739</v>
      </c>
      <c r="E81" t="s">
        <v>739</v>
      </c>
      <c r="F81" t="s">
        <v>739</v>
      </c>
      <c r="G81" t="s">
        <v>739</v>
      </c>
      <c r="H81" t="s">
        <v>739</v>
      </c>
      <c r="I81" t="s">
        <v>739</v>
      </c>
      <c r="J81" t="s">
        <v>739</v>
      </c>
      <c r="K81" t="s">
        <v>739</v>
      </c>
      <c r="L81" t="s">
        <v>739</v>
      </c>
      <c r="M81"/>
      <c r="N81"/>
      <c r="O81"/>
      <c r="P81"/>
      <c r="Q81"/>
      <c r="R81"/>
      <c r="S81"/>
      <c r="T81"/>
      <c r="U81"/>
      <c r="V81"/>
      <c r="W81"/>
      <c r="X81"/>
      <c r="Y81"/>
      <c r="Z81"/>
      <c r="AA81"/>
      <c r="AB81"/>
      <c r="AC81"/>
      <c r="AD81"/>
      <c r="AE81"/>
      <c r="AF81"/>
      <c r="AG81"/>
      <c r="AH81"/>
      <c r="AI81"/>
      <c r="AJ81"/>
      <c r="AK81"/>
      <c r="AL81"/>
      <c r="AM81"/>
      <c r="AN81"/>
      <c r="AO81"/>
      <c r="AP81"/>
      <c r="AQ81" s="242">
        <v>0</v>
      </c>
      <c r="AR81" s="242">
        <v>0</v>
      </c>
    </row>
    <row r="82" spans="1:44" ht="16.8" x14ac:dyDescent="0.25">
      <c r="A82" s="273">
        <v>118803</v>
      </c>
      <c r="B82" t="s">
        <v>474</v>
      </c>
      <c r="C82" t="s">
        <v>739</v>
      </c>
      <c r="D82" t="s">
        <v>739</v>
      </c>
      <c r="E82" t="s">
        <v>739</v>
      </c>
      <c r="F82" t="s">
        <v>739</v>
      </c>
      <c r="G82" t="s">
        <v>739</v>
      </c>
      <c r="H82" t="s">
        <v>739</v>
      </c>
      <c r="I82" t="s">
        <v>739</v>
      </c>
      <c r="J82" t="s">
        <v>739</v>
      </c>
      <c r="K82" t="s">
        <v>739</v>
      </c>
      <c r="L82" t="s">
        <v>739</v>
      </c>
      <c r="M82"/>
      <c r="N82"/>
      <c r="O82"/>
      <c r="P82"/>
      <c r="Q82"/>
      <c r="R82"/>
      <c r="S82"/>
      <c r="T82"/>
      <c r="U82"/>
      <c r="V82"/>
      <c r="W82"/>
      <c r="X82"/>
      <c r="Y82"/>
      <c r="Z82"/>
      <c r="AA82"/>
      <c r="AB82"/>
      <c r="AC82"/>
      <c r="AD82"/>
      <c r="AE82"/>
      <c r="AF82"/>
      <c r="AG82"/>
      <c r="AH82"/>
      <c r="AI82"/>
      <c r="AJ82"/>
      <c r="AK82"/>
      <c r="AL82"/>
      <c r="AM82"/>
      <c r="AN82"/>
      <c r="AO82"/>
      <c r="AP82"/>
      <c r="AQ82" s="242">
        <v>0</v>
      </c>
      <c r="AR82" s="242">
        <v>0</v>
      </c>
    </row>
    <row r="83" spans="1:44" ht="16.8" x14ac:dyDescent="0.25">
      <c r="A83" s="273">
        <v>118807</v>
      </c>
      <c r="B83" t="s">
        <v>474</v>
      </c>
      <c r="C83" t="s">
        <v>739</v>
      </c>
      <c r="D83" t="s">
        <v>739</v>
      </c>
      <c r="E83" t="s">
        <v>739</v>
      </c>
      <c r="F83" t="s">
        <v>739</v>
      </c>
      <c r="G83" t="s">
        <v>739</v>
      </c>
      <c r="H83" t="s">
        <v>739</v>
      </c>
      <c r="I83" t="s">
        <v>739</v>
      </c>
      <c r="J83" t="s">
        <v>739</v>
      </c>
      <c r="K83" t="s">
        <v>739</v>
      </c>
      <c r="L83" t="s">
        <v>739</v>
      </c>
      <c r="M83"/>
      <c r="N83"/>
      <c r="O83"/>
      <c r="P83"/>
      <c r="Q83"/>
      <c r="R83"/>
      <c r="S83"/>
      <c r="T83"/>
      <c r="U83"/>
      <c r="V83"/>
      <c r="W83"/>
      <c r="X83"/>
      <c r="Y83"/>
      <c r="Z83"/>
      <c r="AA83"/>
      <c r="AB83"/>
      <c r="AC83"/>
      <c r="AD83"/>
      <c r="AE83"/>
      <c r="AF83"/>
      <c r="AG83"/>
      <c r="AH83"/>
      <c r="AI83"/>
      <c r="AJ83"/>
      <c r="AK83"/>
      <c r="AL83"/>
      <c r="AM83"/>
      <c r="AN83"/>
      <c r="AO83"/>
      <c r="AP83"/>
      <c r="AQ83" s="242">
        <v>0</v>
      </c>
      <c r="AR83" s="242">
        <v>0</v>
      </c>
    </row>
    <row r="84" spans="1:44" ht="16.8" x14ac:dyDescent="0.25">
      <c r="A84" s="273">
        <v>118827</v>
      </c>
      <c r="B84" t="s">
        <v>474</v>
      </c>
      <c r="C84" t="s">
        <v>739</v>
      </c>
      <c r="D84" t="s">
        <v>739</v>
      </c>
      <c r="E84" t="s">
        <v>739</v>
      </c>
      <c r="F84" t="s">
        <v>739</v>
      </c>
      <c r="G84" t="s">
        <v>739</v>
      </c>
      <c r="H84" t="s">
        <v>739</v>
      </c>
      <c r="I84" t="s">
        <v>739</v>
      </c>
      <c r="J84" t="s">
        <v>739</v>
      </c>
      <c r="K84" t="s">
        <v>739</v>
      </c>
      <c r="L84" t="s">
        <v>739</v>
      </c>
      <c r="M84"/>
      <c r="N84"/>
      <c r="O84"/>
      <c r="P84"/>
      <c r="Q84"/>
      <c r="R84"/>
      <c r="S84"/>
      <c r="T84"/>
      <c r="U84"/>
      <c r="V84"/>
      <c r="W84"/>
      <c r="X84"/>
      <c r="Y84"/>
      <c r="Z84"/>
      <c r="AA84"/>
      <c r="AB84"/>
      <c r="AC84"/>
      <c r="AD84"/>
      <c r="AE84"/>
      <c r="AF84"/>
      <c r="AG84"/>
      <c r="AH84"/>
      <c r="AI84"/>
      <c r="AJ84"/>
      <c r="AK84"/>
      <c r="AL84"/>
      <c r="AM84"/>
      <c r="AN84"/>
      <c r="AO84"/>
      <c r="AP84"/>
      <c r="AQ84" s="242">
        <v>0</v>
      </c>
      <c r="AR84" s="242">
        <v>0</v>
      </c>
    </row>
    <row r="85" spans="1:44" ht="16.8" x14ac:dyDescent="0.25">
      <c r="A85" s="273">
        <v>118847</v>
      </c>
      <c r="B85" t="s">
        <v>474</v>
      </c>
      <c r="C85" t="s">
        <v>739</v>
      </c>
      <c r="D85" t="s">
        <v>739</v>
      </c>
      <c r="E85" t="s">
        <v>739</v>
      </c>
      <c r="F85" t="s">
        <v>739</v>
      </c>
      <c r="G85" t="s">
        <v>739</v>
      </c>
      <c r="H85" t="s">
        <v>739</v>
      </c>
      <c r="I85" t="s">
        <v>739</v>
      </c>
      <c r="J85" t="s">
        <v>739</v>
      </c>
      <c r="K85" t="s">
        <v>739</v>
      </c>
      <c r="L85" t="s">
        <v>739</v>
      </c>
      <c r="M85"/>
      <c r="N85"/>
      <c r="O85"/>
      <c r="P85"/>
      <c r="Q85"/>
      <c r="R85"/>
      <c r="S85"/>
      <c r="T85"/>
      <c r="U85"/>
      <c r="V85"/>
      <c r="W85"/>
      <c r="X85"/>
      <c r="Y85"/>
      <c r="Z85"/>
      <c r="AA85"/>
      <c r="AB85"/>
      <c r="AC85"/>
      <c r="AD85"/>
      <c r="AE85"/>
      <c r="AF85"/>
      <c r="AG85"/>
      <c r="AH85"/>
      <c r="AI85"/>
      <c r="AJ85"/>
      <c r="AK85"/>
      <c r="AL85"/>
      <c r="AM85"/>
      <c r="AN85"/>
      <c r="AO85"/>
      <c r="AP85"/>
      <c r="AQ85" s="242">
        <v>0</v>
      </c>
      <c r="AR85" s="242">
        <v>0</v>
      </c>
    </row>
    <row r="86" spans="1:44" ht="16.8" x14ac:dyDescent="0.25">
      <c r="A86" s="273">
        <v>118879</v>
      </c>
      <c r="B86" t="s">
        <v>474</v>
      </c>
      <c r="C86" t="s">
        <v>739</v>
      </c>
      <c r="D86" t="s">
        <v>739</v>
      </c>
      <c r="E86" t="s">
        <v>739</v>
      </c>
      <c r="F86" t="s">
        <v>739</v>
      </c>
      <c r="G86" t="s">
        <v>739</v>
      </c>
      <c r="H86" t="s">
        <v>739</v>
      </c>
      <c r="I86" t="s">
        <v>739</v>
      </c>
      <c r="J86" t="s">
        <v>739</v>
      </c>
      <c r="K86" t="s">
        <v>739</v>
      </c>
      <c r="L86" t="s">
        <v>739</v>
      </c>
      <c r="M86"/>
      <c r="N86"/>
      <c r="O86"/>
      <c r="P86"/>
      <c r="Q86"/>
      <c r="R86"/>
      <c r="S86"/>
      <c r="T86"/>
      <c r="U86"/>
      <c r="V86"/>
      <c r="W86"/>
      <c r="X86"/>
      <c r="Y86"/>
      <c r="Z86"/>
      <c r="AA86"/>
      <c r="AB86"/>
      <c r="AC86"/>
      <c r="AD86"/>
      <c r="AE86"/>
      <c r="AF86"/>
      <c r="AG86"/>
      <c r="AH86"/>
      <c r="AI86"/>
      <c r="AJ86"/>
      <c r="AK86"/>
      <c r="AL86"/>
      <c r="AM86"/>
      <c r="AN86"/>
      <c r="AO86"/>
      <c r="AP86"/>
      <c r="AQ86" s="242">
        <v>0</v>
      </c>
      <c r="AR86" s="242">
        <v>0</v>
      </c>
    </row>
    <row r="87" spans="1:44" ht="16.8" x14ac:dyDescent="0.25">
      <c r="A87" s="273">
        <v>118912</v>
      </c>
      <c r="B87" t="s">
        <v>474</v>
      </c>
      <c r="C87" t="s">
        <v>739</v>
      </c>
      <c r="D87" t="s">
        <v>739</v>
      </c>
      <c r="E87" t="s">
        <v>739</v>
      </c>
      <c r="F87" t="s">
        <v>739</v>
      </c>
      <c r="G87" t="s">
        <v>739</v>
      </c>
      <c r="H87" t="s">
        <v>739</v>
      </c>
      <c r="I87" t="s">
        <v>739</v>
      </c>
      <c r="J87" t="s">
        <v>739</v>
      </c>
      <c r="K87" t="s">
        <v>739</v>
      </c>
      <c r="L87" t="s">
        <v>739</v>
      </c>
      <c r="M87"/>
      <c r="N87"/>
      <c r="O87"/>
      <c r="P87"/>
      <c r="Q87"/>
      <c r="R87"/>
      <c r="S87"/>
      <c r="T87"/>
      <c r="U87"/>
      <c r="V87"/>
      <c r="W87"/>
      <c r="X87"/>
      <c r="Y87"/>
      <c r="Z87"/>
      <c r="AA87"/>
      <c r="AB87"/>
      <c r="AC87"/>
      <c r="AD87"/>
      <c r="AE87"/>
      <c r="AF87"/>
      <c r="AG87"/>
      <c r="AH87"/>
      <c r="AI87"/>
      <c r="AJ87"/>
      <c r="AK87"/>
      <c r="AL87"/>
      <c r="AM87"/>
      <c r="AN87"/>
      <c r="AO87"/>
      <c r="AP87"/>
      <c r="AQ87" s="242">
        <v>0</v>
      </c>
      <c r="AR87" s="242">
        <v>0</v>
      </c>
    </row>
    <row r="88" spans="1:44" ht="16.8" x14ac:dyDescent="0.25">
      <c r="A88" s="273">
        <v>118915</v>
      </c>
      <c r="B88" t="s">
        <v>474</v>
      </c>
      <c r="C88" t="s">
        <v>739</v>
      </c>
      <c r="D88" t="s">
        <v>739</v>
      </c>
      <c r="E88" t="s">
        <v>739</v>
      </c>
      <c r="F88" t="s">
        <v>739</v>
      </c>
      <c r="G88" t="s">
        <v>739</v>
      </c>
      <c r="H88" t="s">
        <v>739</v>
      </c>
      <c r="I88" t="s">
        <v>739</v>
      </c>
      <c r="J88" t="s">
        <v>739</v>
      </c>
      <c r="K88" t="s">
        <v>739</v>
      </c>
      <c r="L88" t="s">
        <v>739</v>
      </c>
      <c r="M88"/>
      <c r="N88"/>
      <c r="O88"/>
      <c r="P88"/>
      <c r="Q88"/>
      <c r="R88"/>
      <c r="S88"/>
      <c r="T88"/>
      <c r="U88"/>
      <c r="V88"/>
      <c r="W88"/>
      <c r="X88"/>
      <c r="Y88"/>
      <c r="Z88"/>
      <c r="AA88"/>
      <c r="AB88"/>
      <c r="AC88"/>
      <c r="AD88"/>
      <c r="AE88"/>
      <c r="AF88"/>
      <c r="AG88"/>
      <c r="AH88"/>
      <c r="AI88"/>
      <c r="AJ88"/>
      <c r="AK88"/>
      <c r="AL88"/>
      <c r="AM88"/>
      <c r="AN88"/>
      <c r="AO88"/>
      <c r="AP88"/>
      <c r="AQ88" s="242">
        <v>0</v>
      </c>
      <c r="AR88" s="242">
        <v>0</v>
      </c>
    </row>
    <row r="89" spans="1:44" ht="16.8" x14ac:dyDescent="0.25">
      <c r="A89" s="273">
        <v>118936</v>
      </c>
      <c r="B89" t="s">
        <v>474</v>
      </c>
      <c r="C89" t="s">
        <v>739</v>
      </c>
      <c r="D89" t="s">
        <v>739</v>
      </c>
      <c r="E89" t="s">
        <v>739</v>
      </c>
      <c r="F89" t="s">
        <v>739</v>
      </c>
      <c r="G89" t="s">
        <v>739</v>
      </c>
      <c r="H89" t="s">
        <v>739</v>
      </c>
      <c r="I89" t="s">
        <v>739</v>
      </c>
      <c r="J89" t="s">
        <v>739</v>
      </c>
      <c r="K89" t="s">
        <v>739</v>
      </c>
      <c r="L89" t="s">
        <v>739</v>
      </c>
      <c r="M89"/>
      <c r="N89"/>
      <c r="O89"/>
      <c r="P89"/>
      <c r="Q89"/>
      <c r="R89"/>
      <c r="S89"/>
      <c r="T89"/>
      <c r="U89"/>
      <c r="V89"/>
      <c r="W89"/>
      <c r="X89"/>
      <c r="Y89"/>
      <c r="Z89"/>
      <c r="AA89"/>
      <c r="AB89"/>
      <c r="AC89"/>
      <c r="AD89"/>
      <c r="AE89"/>
      <c r="AF89"/>
      <c r="AG89"/>
      <c r="AH89"/>
      <c r="AI89"/>
      <c r="AJ89"/>
      <c r="AK89"/>
      <c r="AL89"/>
      <c r="AM89"/>
      <c r="AN89"/>
      <c r="AO89"/>
      <c r="AP89"/>
      <c r="AQ89" s="242">
        <v>0</v>
      </c>
      <c r="AR89" s="242">
        <v>0</v>
      </c>
    </row>
    <row r="90" spans="1:44" ht="16.8" x14ac:dyDescent="0.25">
      <c r="A90" s="273">
        <v>118940</v>
      </c>
      <c r="B90" t="s">
        <v>474</v>
      </c>
      <c r="C90" t="s">
        <v>739</v>
      </c>
      <c r="D90" t="s">
        <v>739</v>
      </c>
      <c r="E90" t="s">
        <v>739</v>
      </c>
      <c r="F90" t="s">
        <v>739</v>
      </c>
      <c r="G90" t="s">
        <v>739</v>
      </c>
      <c r="H90" t="s">
        <v>739</v>
      </c>
      <c r="I90" t="s">
        <v>739</v>
      </c>
      <c r="J90" t="s">
        <v>739</v>
      </c>
      <c r="K90" t="s">
        <v>739</v>
      </c>
      <c r="L90" t="s">
        <v>739</v>
      </c>
      <c r="M90"/>
      <c r="N90"/>
      <c r="O90"/>
      <c r="P90"/>
      <c r="Q90"/>
      <c r="R90"/>
      <c r="S90"/>
      <c r="T90"/>
      <c r="U90"/>
      <c r="V90"/>
      <c r="W90"/>
      <c r="X90"/>
      <c r="Y90"/>
      <c r="Z90"/>
      <c r="AA90"/>
      <c r="AB90"/>
      <c r="AC90"/>
      <c r="AD90"/>
      <c r="AE90"/>
      <c r="AF90"/>
      <c r="AG90"/>
      <c r="AH90"/>
      <c r="AI90"/>
      <c r="AJ90"/>
      <c r="AK90"/>
      <c r="AL90"/>
      <c r="AM90"/>
      <c r="AN90"/>
      <c r="AO90"/>
      <c r="AP90"/>
      <c r="AQ90" s="242">
        <v>0</v>
      </c>
      <c r="AR90" s="242">
        <v>0</v>
      </c>
    </row>
    <row r="91" spans="1:44" ht="16.8" x14ac:dyDescent="0.25">
      <c r="A91" s="273">
        <v>118949</v>
      </c>
      <c r="B91" t="s">
        <v>474</v>
      </c>
      <c r="C91" t="s">
        <v>739</v>
      </c>
      <c r="D91" t="s">
        <v>739</v>
      </c>
      <c r="E91" t="s">
        <v>739</v>
      </c>
      <c r="F91" t="s">
        <v>739</v>
      </c>
      <c r="G91" t="s">
        <v>739</v>
      </c>
      <c r="H91" t="s">
        <v>739</v>
      </c>
      <c r="I91" t="s">
        <v>739</v>
      </c>
      <c r="J91" t="s">
        <v>739</v>
      </c>
      <c r="K91" t="s">
        <v>739</v>
      </c>
      <c r="L91" t="s">
        <v>739</v>
      </c>
      <c r="M91"/>
      <c r="N91"/>
      <c r="O91"/>
      <c r="P91"/>
      <c r="Q91"/>
      <c r="R91"/>
      <c r="S91"/>
      <c r="T91"/>
      <c r="U91"/>
      <c r="V91"/>
      <c r="W91"/>
      <c r="X91"/>
      <c r="Y91"/>
      <c r="Z91"/>
      <c r="AA91"/>
      <c r="AB91"/>
      <c r="AC91"/>
      <c r="AD91"/>
      <c r="AE91"/>
      <c r="AF91"/>
      <c r="AG91"/>
      <c r="AH91"/>
      <c r="AI91"/>
      <c r="AJ91"/>
      <c r="AK91"/>
      <c r="AL91"/>
      <c r="AM91"/>
      <c r="AN91"/>
      <c r="AO91"/>
      <c r="AP91"/>
      <c r="AQ91" s="242">
        <v>0</v>
      </c>
      <c r="AR91" s="242">
        <v>0</v>
      </c>
    </row>
    <row r="92" spans="1:44" ht="16.8" x14ac:dyDescent="0.25">
      <c r="A92" s="273">
        <v>118958</v>
      </c>
      <c r="B92" t="s">
        <v>474</v>
      </c>
      <c r="C92" t="s">
        <v>739</v>
      </c>
      <c r="D92" t="s">
        <v>739</v>
      </c>
      <c r="E92" t="s">
        <v>739</v>
      </c>
      <c r="F92" t="s">
        <v>739</v>
      </c>
      <c r="G92" t="s">
        <v>739</v>
      </c>
      <c r="H92" t="s">
        <v>739</v>
      </c>
      <c r="I92" t="s">
        <v>739</v>
      </c>
      <c r="J92" t="s">
        <v>739</v>
      </c>
      <c r="K92" t="s">
        <v>739</v>
      </c>
      <c r="L92" t="s">
        <v>739</v>
      </c>
      <c r="M92"/>
      <c r="N92"/>
      <c r="O92"/>
      <c r="P92"/>
      <c r="Q92"/>
      <c r="R92"/>
      <c r="S92"/>
      <c r="T92"/>
      <c r="U92"/>
      <c r="V92"/>
      <c r="W92"/>
      <c r="X92"/>
      <c r="Y92"/>
      <c r="Z92"/>
      <c r="AA92"/>
      <c r="AB92"/>
      <c r="AC92"/>
      <c r="AD92"/>
      <c r="AE92"/>
      <c r="AF92"/>
      <c r="AG92"/>
      <c r="AH92"/>
      <c r="AI92"/>
      <c r="AJ92"/>
      <c r="AK92"/>
      <c r="AL92"/>
      <c r="AM92"/>
      <c r="AN92"/>
      <c r="AO92"/>
      <c r="AP92"/>
      <c r="AQ92" s="242">
        <v>0</v>
      </c>
      <c r="AR92" s="242">
        <v>0</v>
      </c>
    </row>
    <row r="93" spans="1:44" ht="16.8" x14ac:dyDescent="0.25">
      <c r="A93" s="273">
        <v>118962</v>
      </c>
      <c r="B93" t="s">
        <v>474</v>
      </c>
      <c r="C93" t="s">
        <v>739</v>
      </c>
      <c r="D93" t="s">
        <v>739</v>
      </c>
      <c r="E93" t="s">
        <v>739</v>
      </c>
      <c r="F93" t="s">
        <v>739</v>
      </c>
      <c r="G93" t="s">
        <v>739</v>
      </c>
      <c r="H93" t="s">
        <v>739</v>
      </c>
      <c r="I93" t="s">
        <v>739</v>
      </c>
      <c r="J93" t="s">
        <v>739</v>
      </c>
      <c r="K93" t="s">
        <v>739</v>
      </c>
      <c r="L93" t="s">
        <v>739</v>
      </c>
      <c r="M93"/>
      <c r="N93"/>
      <c r="O93"/>
      <c r="P93"/>
      <c r="Q93"/>
      <c r="R93"/>
      <c r="S93"/>
      <c r="T93"/>
      <c r="U93"/>
      <c r="V93"/>
      <c r="W93"/>
      <c r="X93"/>
      <c r="Y93"/>
      <c r="Z93"/>
      <c r="AA93"/>
      <c r="AB93"/>
      <c r="AC93"/>
      <c r="AD93"/>
      <c r="AE93"/>
      <c r="AF93"/>
      <c r="AG93"/>
      <c r="AH93"/>
      <c r="AI93"/>
      <c r="AJ93"/>
      <c r="AK93"/>
      <c r="AL93"/>
      <c r="AM93"/>
      <c r="AN93"/>
      <c r="AO93"/>
      <c r="AP93"/>
      <c r="AQ93" s="242">
        <v>0</v>
      </c>
      <c r="AR93" s="242">
        <v>0</v>
      </c>
    </row>
    <row r="94" spans="1:44" ht="16.8" x14ac:dyDescent="0.25">
      <c r="A94" s="273">
        <v>118963</v>
      </c>
      <c r="B94" t="s">
        <v>474</v>
      </c>
      <c r="C94" t="s">
        <v>739</v>
      </c>
      <c r="D94" t="s">
        <v>739</v>
      </c>
      <c r="E94" t="s">
        <v>739</v>
      </c>
      <c r="F94" t="s">
        <v>739</v>
      </c>
      <c r="G94" t="s">
        <v>739</v>
      </c>
      <c r="H94" t="s">
        <v>739</v>
      </c>
      <c r="I94" t="s">
        <v>739</v>
      </c>
      <c r="J94" t="s">
        <v>739</v>
      </c>
      <c r="K94" t="s">
        <v>739</v>
      </c>
      <c r="L94" t="s">
        <v>739</v>
      </c>
      <c r="M94"/>
      <c r="N94"/>
      <c r="O94"/>
      <c r="P94"/>
      <c r="Q94"/>
      <c r="R94"/>
      <c r="S94"/>
      <c r="T94"/>
      <c r="U94"/>
      <c r="V94"/>
      <c r="W94"/>
      <c r="X94"/>
      <c r="Y94"/>
      <c r="Z94"/>
      <c r="AA94"/>
      <c r="AB94"/>
      <c r="AC94"/>
      <c r="AD94"/>
      <c r="AE94"/>
      <c r="AF94"/>
      <c r="AG94"/>
      <c r="AH94"/>
      <c r="AI94"/>
      <c r="AJ94"/>
      <c r="AK94"/>
      <c r="AL94"/>
      <c r="AM94"/>
      <c r="AN94"/>
      <c r="AO94"/>
      <c r="AP94"/>
      <c r="AQ94" s="242">
        <v>0</v>
      </c>
      <c r="AR94" s="242">
        <v>0</v>
      </c>
    </row>
    <row r="95" spans="1:44" ht="16.8" x14ac:dyDescent="0.25">
      <c r="A95" s="273">
        <v>118969</v>
      </c>
      <c r="B95" t="s">
        <v>474</v>
      </c>
      <c r="C95" t="s">
        <v>739</v>
      </c>
      <c r="D95" t="s">
        <v>739</v>
      </c>
      <c r="E95" t="s">
        <v>739</v>
      </c>
      <c r="F95" t="s">
        <v>739</v>
      </c>
      <c r="G95" t="s">
        <v>739</v>
      </c>
      <c r="H95" t="s">
        <v>739</v>
      </c>
      <c r="I95" t="s">
        <v>739</v>
      </c>
      <c r="J95" t="s">
        <v>739</v>
      </c>
      <c r="K95" t="s">
        <v>739</v>
      </c>
      <c r="L95" t="s">
        <v>739</v>
      </c>
      <c r="M95"/>
      <c r="N95"/>
      <c r="O95"/>
      <c r="P95"/>
      <c r="Q95"/>
      <c r="R95"/>
      <c r="S95"/>
      <c r="T95"/>
      <c r="U95"/>
      <c r="V95"/>
      <c r="W95"/>
      <c r="X95"/>
      <c r="Y95"/>
      <c r="Z95"/>
      <c r="AA95"/>
      <c r="AB95"/>
      <c r="AC95"/>
      <c r="AD95"/>
      <c r="AE95"/>
      <c r="AF95"/>
      <c r="AG95"/>
      <c r="AH95"/>
      <c r="AI95"/>
      <c r="AJ95"/>
      <c r="AK95"/>
      <c r="AL95"/>
      <c r="AM95"/>
      <c r="AN95"/>
      <c r="AO95"/>
      <c r="AP95"/>
      <c r="AQ95" s="242">
        <v>0</v>
      </c>
      <c r="AR95" s="242">
        <v>0</v>
      </c>
    </row>
    <row r="96" spans="1:44" x14ac:dyDescent="0.25">
      <c r="A96" s="274">
        <v>118992</v>
      </c>
      <c r="B96" t="s">
        <v>1224</v>
      </c>
      <c r="C96" s="272" t="s">
        <v>205</v>
      </c>
      <c r="D96" s="272" t="s">
        <v>205</v>
      </c>
      <c r="E96" s="272" t="s">
        <v>205</v>
      </c>
      <c r="F96" s="272" t="s">
        <v>205</v>
      </c>
      <c r="G96" s="272" t="s">
        <v>205</v>
      </c>
      <c r="H96" s="272" t="s">
        <v>205</v>
      </c>
      <c r="I96" s="272" t="s">
        <v>205</v>
      </c>
      <c r="J96" s="272" t="s">
        <v>205</v>
      </c>
      <c r="K96" s="272" t="s">
        <v>205</v>
      </c>
      <c r="L96" s="272" t="s">
        <v>205</v>
      </c>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42">
        <v>0</v>
      </c>
      <c r="AR96" s="242" t="s">
        <v>4243</v>
      </c>
    </row>
    <row r="97" spans="1:44" x14ac:dyDescent="0.25">
      <c r="A97" s="274">
        <v>119067</v>
      </c>
      <c r="B97" t="s">
        <v>1224</v>
      </c>
      <c r="C97" s="272" t="s">
        <v>205</v>
      </c>
      <c r="D97" s="272" t="s">
        <v>205</v>
      </c>
      <c r="E97" s="272" t="s">
        <v>205</v>
      </c>
      <c r="F97" s="272" t="s">
        <v>205</v>
      </c>
      <c r="G97" s="272" t="s">
        <v>205</v>
      </c>
      <c r="H97" s="272" t="s">
        <v>205</v>
      </c>
      <c r="I97" s="272" t="s">
        <v>205</v>
      </c>
      <c r="J97" s="272" t="s">
        <v>205</v>
      </c>
      <c r="K97" s="272" t="s">
        <v>205</v>
      </c>
      <c r="L97" s="272" t="s">
        <v>205</v>
      </c>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42">
        <v>0</v>
      </c>
      <c r="AR97" s="242" t="s">
        <v>4243</v>
      </c>
    </row>
    <row r="98" spans="1:44" ht="16.8" x14ac:dyDescent="0.25">
      <c r="A98" s="273">
        <v>119092</v>
      </c>
      <c r="B98" t="s">
        <v>474</v>
      </c>
      <c r="C98" t="s">
        <v>739</v>
      </c>
      <c r="D98" t="s">
        <v>739</v>
      </c>
      <c r="E98" t="s">
        <v>739</v>
      </c>
      <c r="F98" t="s">
        <v>739</v>
      </c>
      <c r="G98" t="s">
        <v>739</v>
      </c>
      <c r="H98" t="s">
        <v>739</v>
      </c>
      <c r="I98" t="s">
        <v>739</v>
      </c>
      <c r="J98" t="s">
        <v>739</v>
      </c>
      <c r="K98" t="s">
        <v>739</v>
      </c>
      <c r="L98" t="s">
        <v>739</v>
      </c>
      <c r="M98"/>
      <c r="N98"/>
      <c r="O98"/>
      <c r="P98"/>
      <c r="Q98"/>
      <c r="R98"/>
      <c r="S98"/>
      <c r="T98"/>
      <c r="U98"/>
      <c r="V98"/>
      <c r="W98"/>
      <c r="X98"/>
      <c r="Y98"/>
      <c r="Z98"/>
      <c r="AA98"/>
      <c r="AB98"/>
      <c r="AC98"/>
      <c r="AD98"/>
      <c r="AE98"/>
      <c r="AF98"/>
      <c r="AG98"/>
      <c r="AH98"/>
      <c r="AI98"/>
      <c r="AJ98"/>
      <c r="AK98"/>
      <c r="AL98"/>
      <c r="AM98"/>
      <c r="AN98"/>
      <c r="AO98"/>
      <c r="AP98"/>
      <c r="AQ98" s="242">
        <v>0</v>
      </c>
      <c r="AR98" s="242">
        <v>0</v>
      </c>
    </row>
    <row r="99" spans="1:44" ht="16.8" x14ac:dyDescent="0.25">
      <c r="A99" s="273">
        <v>119106</v>
      </c>
      <c r="B99" t="s">
        <v>474</v>
      </c>
      <c r="C99" t="s">
        <v>739</v>
      </c>
      <c r="D99" t="s">
        <v>739</v>
      </c>
      <c r="E99" t="s">
        <v>739</v>
      </c>
      <c r="F99" t="s">
        <v>739</v>
      </c>
      <c r="G99" t="s">
        <v>739</v>
      </c>
      <c r="H99" t="s">
        <v>739</v>
      </c>
      <c r="I99" t="s">
        <v>739</v>
      </c>
      <c r="J99" t="s">
        <v>739</v>
      </c>
      <c r="K99" t="s">
        <v>739</v>
      </c>
      <c r="L99" t="s">
        <v>739</v>
      </c>
      <c r="M99"/>
      <c r="N99"/>
      <c r="O99"/>
      <c r="P99"/>
      <c r="Q99"/>
      <c r="R99"/>
      <c r="S99"/>
      <c r="T99"/>
      <c r="U99"/>
      <c r="V99"/>
      <c r="W99"/>
      <c r="X99"/>
      <c r="Y99"/>
      <c r="Z99"/>
      <c r="AA99"/>
      <c r="AB99"/>
      <c r="AC99"/>
      <c r="AD99"/>
      <c r="AE99"/>
      <c r="AF99"/>
      <c r="AG99"/>
      <c r="AH99"/>
      <c r="AI99"/>
      <c r="AJ99"/>
      <c r="AK99"/>
      <c r="AL99"/>
      <c r="AM99"/>
      <c r="AN99"/>
      <c r="AO99"/>
      <c r="AP99"/>
      <c r="AQ99" s="242">
        <v>0</v>
      </c>
      <c r="AR99" s="242">
        <v>0</v>
      </c>
    </row>
    <row r="100" spans="1:44" x14ac:dyDescent="0.25">
      <c r="A100" s="274">
        <v>119108</v>
      </c>
      <c r="B100" t="s">
        <v>474</v>
      </c>
      <c r="C100" s="272" t="s">
        <v>205</v>
      </c>
      <c r="D100" s="272" t="s">
        <v>205</v>
      </c>
      <c r="E100" s="272" t="s">
        <v>205</v>
      </c>
      <c r="F100" s="272" t="s">
        <v>205</v>
      </c>
      <c r="G100" s="272" t="s">
        <v>205</v>
      </c>
      <c r="H100" s="272" t="s">
        <v>205</v>
      </c>
      <c r="I100" s="272" t="s">
        <v>205</v>
      </c>
      <c r="J100" s="272" t="s">
        <v>205</v>
      </c>
      <c r="K100" s="272" t="s">
        <v>205</v>
      </c>
      <c r="L100" s="272" t="s">
        <v>205</v>
      </c>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42">
        <v>0</v>
      </c>
      <c r="AR100" s="242" t="s">
        <v>4243</v>
      </c>
    </row>
    <row r="101" spans="1:44" ht="14.4" x14ac:dyDescent="0.3">
      <c r="A101" s="262">
        <v>119118</v>
      </c>
      <c r="B101" t="s">
        <v>474</v>
      </c>
      <c r="C101" s="246" t="s">
        <v>739</v>
      </c>
      <c r="D101" s="246" t="s">
        <v>739</v>
      </c>
      <c r="E101" s="246" t="s">
        <v>739</v>
      </c>
      <c r="F101" s="246" t="s">
        <v>739</v>
      </c>
      <c r="G101" s="246" t="s">
        <v>739</v>
      </c>
      <c r="H101" s="246" t="s">
        <v>739</v>
      </c>
      <c r="I101" s="246" t="s">
        <v>739</v>
      </c>
      <c r="J101" s="246" t="s">
        <v>739</v>
      </c>
      <c r="K101" s="246" t="s">
        <v>739</v>
      </c>
      <c r="L101" s="246" t="s">
        <v>739</v>
      </c>
      <c r="AN101" s="248"/>
      <c r="AP101" s="247"/>
      <c r="AQ101" s="242" t="s">
        <v>1545</v>
      </c>
      <c r="AR101" s="242">
        <v>0</v>
      </c>
    </row>
    <row r="102" spans="1:44" ht="16.8" x14ac:dyDescent="0.25">
      <c r="A102" s="273">
        <v>119143</v>
      </c>
      <c r="B102" t="s">
        <v>474</v>
      </c>
      <c r="C102" t="s">
        <v>739</v>
      </c>
      <c r="D102" t="s">
        <v>739</v>
      </c>
      <c r="E102" t="s">
        <v>739</v>
      </c>
      <c r="F102" t="s">
        <v>739</v>
      </c>
      <c r="G102" t="s">
        <v>739</v>
      </c>
      <c r="H102" t="s">
        <v>739</v>
      </c>
      <c r="I102" t="s">
        <v>739</v>
      </c>
      <c r="J102" t="s">
        <v>739</v>
      </c>
      <c r="K102" t="s">
        <v>739</v>
      </c>
      <c r="L102" t="s">
        <v>739</v>
      </c>
      <c r="M102"/>
      <c r="N102"/>
      <c r="O102"/>
      <c r="P102"/>
      <c r="Q102"/>
      <c r="R102"/>
      <c r="S102"/>
      <c r="T102"/>
      <c r="U102"/>
      <c r="V102"/>
      <c r="W102"/>
      <c r="X102"/>
      <c r="Y102"/>
      <c r="Z102"/>
      <c r="AA102"/>
      <c r="AB102"/>
      <c r="AC102"/>
      <c r="AD102"/>
      <c r="AE102"/>
      <c r="AF102"/>
      <c r="AG102"/>
      <c r="AH102"/>
      <c r="AI102"/>
      <c r="AJ102"/>
      <c r="AK102"/>
      <c r="AL102"/>
      <c r="AM102"/>
      <c r="AN102"/>
      <c r="AO102"/>
      <c r="AP102"/>
      <c r="AQ102" s="242">
        <v>0</v>
      </c>
      <c r="AR102" s="242">
        <v>0</v>
      </c>
    </row>
    <row r="103" spans="1:44" ht="16.8" x14ac:dyDescent="0.25">
      <c r="A103" s="273">
        <v>119153</v>
      </c>
      <c r="B103" t="s">
        <v>1224</v>
      </c>
      <c r="C103" t="s">
        <v>739</v>
      </c>
      <c r="D103" t="s">
        <v>739</v>
      </c>
      <c r="E103" t="s">
        <v>739</v>
      </c>
      <c r="F103" t="s">
        <v>739</v>
      </c>
      <c r="G103" t="s">
        <v>739</v>
      </c>
      <c r="H103" t="s">
        <v>739</v>
      </c>
      <c r="I103" t="s">
        <v>739</v>
      </c>
      <c r="J103" t="s">
        <v>739</v>
      </c>
      <c r="K103" t="s">
        <v>739</v>
      </c>
      <c r="L103" t="s">
        <v>739</v>
      </c>
      <c r="M103"/>
      <c r="N103"/>
      <c r="O103"/>
      <c r="P103"/>
      <c r="Q103"/>
      <c r="R103"/>
      <c r="S103"/>
      <c r="T103"/>
      <c r="U103"/>
      <c r="V103"/>
      <c r="W103"/>
      <c r="X103"/>
      <c r="Y103"/>
      <c r="Z103"/>
      <c r="AA103"/>
      <c r="AB103"/>
      <c r="AC103"/>
      <c r="AD103"/>
      <c r="AE103"/>
      <c r="AF103"/>
      <c r="AG103"/>
      <c r="AH103"/>
      <c r="AI103"/>
      <c r="AJ103"/>
      <c r="AK103"/>
      <c r="AL103"/>
      <c r="AM103"/>
      <c r="AN103"/>
      <c r="AO103"/>
      <c r="AP103"/>
      <c r="AQ103" s="242">
        <v>0</v>
      </c>
      <c r="AR103" s="242">
        <v>0</v>
      </c>
    </row>
    <row r="104" spans="1:44" ht="16.8" x14ac:dyDescent="0.25">
      <c r="A104" s="273">
        <v>119158</v>
      </c>
      <c r="B104" t="s">
        <v>474</v>
      </c>
      <c r="C104" t="s">
        <v>739</v>
      </c>
      <c r="D104" t="s">
        <v>739</v>
      </c>
      <c r="E104" t="s">
        <v>739</v>
      </c>
      <c r="F104" t="s">
        <v>739</v>
      </c>
      <c r="G104" t="s">
        <v>739</v>
      </c>
      <c r="H104" t="s">
        <v>739</v>
      </c>
      <c r="I104" t="s">
        <v>739</v>
      </c>
      <c r="J104" t="s">
        <v>739</v>
      </c>
      <c r="K104" t="s">
        <v>739</v>
      </c>
      <c r="L104" t="s">
        <v>739</v>
      </c>
      <c r="M104"/>
      <c r="N104"/>
      <c r="O104"/>
      <c r="P104"/>
      <c r="Q104"/>
      <c r="R104"/>
      <c r="S104"/>
      <c r="T104"/>
      <c r="U104"/>
      <c r="V104"/>
      <c r="W104"/>
      <c r="X104"/>
      <c r="Y104"/>
      <c r="Z104"/>
      <c r="AA104"/>
      <c r="AB104"/>
      <c r="AC104"/>
      <c r="AD104"/>
      <c r="AE104"/>
      <c r="AF104"/>
      <c r="AG104"/>
      <c r="AH104"/>
      <c r="AI104"/>
      <c r="AJ104"/>
      <c r="AK104"/>
      <c r="AL104"/>
      <c r="AM104"/>
      <c r="AN104"/>
      <c r="AO104"/>
      <c r="AP104"/>
      <c r="AQ104" s="242">
        <v>0</v>
      </c>
      <c r="AR104" s="242">
        <v>0</v>
      </c>
    </row>
    <row r="105" spans="1:44" ht="16.8" x14ac:dyDescent="0.25">
      <c r="A105" s="273">
        <v>119181</v>
      </c>
      <c r="B105" t="s">
        <v>474</v>
      </c>
      <c r="C105" t="s">
        <v>739</v>
      </c>
      <c r="D105" t="s">
        <v>739</v>
      </c>
      <c r="E105" t="s">
        <v>739</v>
      </c>
      <c r="F105" t="s">
        <v>739</v>
      </c>
      <c r="G105" t="s">
        <v>739</v>
      </c>
      <c r="H105" t="s">
        <v>739</v>
      </c>
      <c r="I105" t="s">
        <v>739</v>
      </c>
      <c r="J105" t="s">
        <v>739</v>
      </c>
      <c r="K105" t="s">
        <v>739</v>
      </c>
      <c r="L105" t="s">
        <v>739</v>
      </c>
      <c r="M105"/>
      <c r="N105"/>
      <c r="O105"/>
      <c r="P105"/>
      <c r="Q105"/>
      <c r="R105"/>
      <c r="S105"/>
      <c r="T105"/>
      <c r="U105"/>
      <c r="V105"/>
      <c r="W105"/>
      <c r="X105"/>
      <c r="Y105"/>
      <c r="Z105"/>
      <c r="AA105"/>
      <c r="AB105"/>
      <c r="AC105"/>
      <c r="AD105"/>
      <c r="AE105"/>
      <c r="AF105"/>
      <c r="AG105"/>
      <c r="AH105"/>
      <c r="AI105"/>
      <c r="AJ105"/>
      <c r="AK105"/>
      <c r="AL105"/>
      <c r="AM105"/>
      <c r="AN105"/>
      <c r="AO105"/>
      <c r="AP105"/>
      <c r="AQ105" s="242">
        <v>0</v>
      </c>
      <c r="AR105" s="242">
        <v>0</v>
      </c>
    </row>
    <row r="106" spans="1:44" ht="16.8" x14ac:dyDescent="0.25">
      <c r="A106" s="273">
        <v>119194</v>
      </c>
      <c r="B106" t="s">
        <v>474</v>
      </c>
      <c r="C106" t="s">
        <v>739</v>
      </c>
      <c r="D106" t="s">
        <v>739</v>
      </c>
      <c r="E106" t="s">
        <v>739</v>
      </c>
      <c r="F106" t="s">
        <v>739</v>
      </c>
      <c r="G106" t="s">
        <v>739</v>
      </c>
      <c r="H106" t="s">
        <v>739</v>
      </c>
      <c r="I106" t="s">
        <v>739</v>
      </c>
      <c r="J106" t="s">
        <v>739</v>
      </c>
      <c r="K106" t="s">
        <v>739</v>
      </c>
      <c r="L106" t="s">
        <v>739</v>
      </c>
      <c r="M106"/>
      <c r="N106"/>
      <c r="O106"/>
      <c r="P106"/>
      <c r="Q106"/>
      <c r="R106"/>
      <c r="S106"/>
      <c r="T106"/>
      <c r="U106"/>
      <c r="V106"/>
      <c r="W106"/>
      <c r="X106"/>
      <c r="Y106"/>
      <c r="Z106"/>
      <c r="AA106"/>
      <c r="AB106"/>
      <c r="AC106"/>
      <c r="AD106"/>
      <c r="AE106"/>
      <c r="AF106"/>
      <c r="AG106"/>
      <c r="AH106"/>
      <c r="AI106"/>
      <c r="AJ106"/>
      <c r="AK106"/>
      <c r="AL106"/>
      <c r="AM106"/>
      <c r="AN106"/>
      <c r="AO106"/>
      <c r="AP106"/>
      <c r="AQ106" s="242">
        <v>0</v>
      </c>
      <c r="AR106" s="242">
        <v>0</v>
      </c>
    </row>
    <row r="107" spans="1:44" ht="16.8" x14ac:dyDescent="0.25">
      <c r="A107" s="273">
        <v>119211</v>
      </c>
      <c r="B107" t="s">
        <v>474</v>
      </c>
      <c r="C107" t="s">
        <v>739</v>
      </c>
      <c r="D107" t="s">
        <v>739</v>
      </c>
      <c r="E107" t="s">
        <v>739</v>
      </c>
      <c r="F107" t="s">
        <v>739</v>
      </c>
      <c r="G107" t="s">
        <v>739</v>
      </c>
      <c r="H107" t="s">
        <v>739</v>
      </c>
      <c r="I107" t="s">
        <v>739</v>
      </c>
      <c r="J107" t="s">
        <v>739</v>
      </c>
      <c r="K107" t="s">
        <v>739</v>
      </c>
      <c r="L107" t="s">
        <v>739</v>
      </c>
      <c r="M107"/>
      <c r="N107"/>
      <c r="O107"/>
      <c r="P107"/>
      <c r="Q107"/>
      <c r="R107"/>
      <c r="S107"/>
      <c r="T107"/>
      <c r="U107"/>
      <c r="V107"/>
      <c r="W107"/>
      <c r="X107"/>
      <c r="Y107"/>
      <c r="Z107"/>
      <c r="AA107"/>
      <c r="AB107"/>
      <c r="AC107"/>
      <c r="AD107"/>
      <c r="AE107"/>
      <c r="AF107"/>
      <c r="AG107"/>
      <c r="AH107"/>
      <c r="AI107"/>
      <c r="AJ107"/>
      <c r="AK107"/>
      <c r="AL107"/>
      <c r="AM107"/>
      <c r="AN107"/>
      <c r="AO107"/>
      <c r="AP107"/>
      <c r="AQ107" s="242">
        <v>0</v>
      </c>
      <c r="AR107" s="242">
        <v>0</v>
      </c>
    </row>
    <row r="108" spans="1:44" ht="16.8" x14ac:dyDescent="0.25">
      <c r="A108" s="273">
        <v>119214</v>
      </c>
      <c r="B108" t="s">
        <v>474</v>
      </c>
      <c r="C108" t="s">
        <v>739</v>
      </c>
      <c r="D108" t="s">
        <v>739</v>
      </c>
      <c r="E108" t="s">
        <v>739</v>
      </c>
      <c r="F108" t="s">
        <v>739</v>
      </c>
      <c r="G108" t="s">
        <v>739</v>
      </c>
      <c r="H108" t="s">
        <v>739</v>
      </c>
      <c r="I108" t="s">
        <v>739</v>
      </c>
      <c r="J108" t="s">
        <v>739</v>
      </c>
      <c r="K108" t="s">
        <v>739</v>
      </c>
      <c r="L108" t="s">
        <v>739</v>
      </c>
      <c r="M108"/>
      <c r="N108"/>
      <c r="O108"/>
      <c r="P108"/>
      <c r="Q108"/>
      <c r="R108"/>
      <c r="S108"/>
      <c r="T108"/>
      <c r="U108"/>
      <c r="V108"/>
      <c r="W108"/>
      <c r="X108"/>
      <c r="Y108"/>
      <c r="Z108"/>
      <c r="AA108"/>
      <c r="AB108"/>
      <c r="AC108"/>
      <c r="AD108"/>
      <c r="AE108"/>
      <c r="AF108"/>
      <c r="AG108"/>
      <c r="AH108"/>
      <c r="AI108"/>
      <c r="AJ108"/>
      <c r="AK108"/>
      <c r="AL108"/>
      <c r="AM108"/>
      <c r="AN108"/>
      <c r="AO108"/>
      <c r="AP108"/>
      <c r="AQ108" s="242">
        <v>0</v>
      </c>
      <c r="AR108" s="242">
        <v>0</v>
      </c>
    </row>
    <row r="109" spans="1:44" ht="16.8" x14ac:dyDescent="0.25">
      <c r="A109" s="273">
        <v>119230</v>
      </c>
      <c r="B109" t="s">
        <v>474</v>
      </c>
      <c r="C109" t="s">
        <v>739</v>
      </c>
      <c r="D109" t="s">
        <v>739</v>
      </c>
      <c r="E109" t="s">
        <v>739</v>
      </c>
      <c r="F109" t="s">
        <v>739</v>
      </c>
      <c r="G109" t="s">
        <v>739</v>
      </c>
      <c r="H109" t="s">
        <v>739</v>
      </c>
      <c r="I109" t="s">
        <v>739</v>
      </c>
      <c r="J109" t="s">
        <v>739</v>
      </c>
      <c r="K109" t="s">
        <v>739</v>
      </c>
      <c r="L109" t="s">
        <v>739</v>
      </c>
      <c r="M109"/>
      <c r="N109"/>
      <c r="O109"/>
      <c r="P109"/>
      <c r="Q109"/>
      <c r="R109"/>
      <c r="S109"/>
      <c r="T109"/>
      <c r="U109"/>
      <c r="V109"/>
      <c r="W109"/>
      <c r="X109"/>
      <c r="Y109"/>
      <c r="Z109"/>
      <c r="AA109"/>
      <c r="AB109"/>
      <c r="AC109"/>
      <c r="AD109"/>
      <c r="AE109"/>
      <c r="AF109"/>
      <c r="AG109"/>
      <c r="AH109"/>
      <c r="AI109"/>
      <c r="AJ109"/>
      <c r="AK109"/>
      <c r="AL109"/>
      <c r="AM109"/>
      <c r="AN109"/>
      <c r="AO109"/>
      <c r="AP109"/>
      <c r="AQ109" s="242">
        <v>0</v>
      </c>
      <c r="AR109" s="242">
        <v>0</v>
      </c>
    </row>
    <row r="110" spans="1:44" ht="16.8" x14ac:dyDescent="0.25">
      <c r="A110" s="273">
        <v>119247</v>
      </c>
      <c r="B110" t="s">
        <v>474</v>
      </c>
      <c r="C110" t="s">
        <v>739</v>
      </c>
      <c r="D110" t="s">
        <v>739</v>
      </c>
      <c r="E110" t="s">
        <v>739</v>
      </c>
      <c r="F110" t="s">
        <v>739</v>
      </c>
      <c r="G110" t="s">
        <v>739</v>
      </c>
      <c r="H110" t="s">
        <v>739</v>
      </c>
      <c r="I110" t="s">
        <v>739</v>
      </c>
      <c r="J110" t="s">
        <v>739</v>
      </c>
      <c r="K110" t="s">
        <v>739</v>
      </c>
      <c r="L110" t="s">
        <v>739</v>
      </c>
      <c r="M110"/>
      <c r="N110"/>
      <c r="O110"/>
      <c r="P110"/>
      <c r="Q110"/>
      <c r="R110"/>
      <c r="S110"/>
      <c r="T110"/>
      <c r="U110"/>
      <c r="V110"/>
      <c r="W110"/>
      <c r="X110"/>
      <c r="Y110"/>
      <c r="Z110"/>
      <c r="AA110"/>
      <c r="AB110"/>
      <c r="AC110"/>
      <c r="AD110"/>
      <c r="AE110"/>
      <c r="AF110"/>
      <c r="AG110"/>
      <c r="AH110"/>
      <c r="AI110"/>
      <c r="AJ110"/>
      <c r="AK110"/>
      <c r="AL110"/>
      <c r="AM110"/>
      <c r="AN110"/>
      <c r="AO110"/>
      <c r="AP110"/>
      <c r="AQ110" s="242">
        <v>0</v>
      </c>
      <c r="AR110" s="242">
        <v>0</v>
      </c>
    </row>
    <row r="111" spans="1:44" ht="16.8" x14ac:dyDescent="0.25">
      <c r="A111" s="273">
        <v>119253</v>
      </c>
      <c r="B111" t="s">
        <v>474</v>
      </c>
      <c r="C111" t="s">
        <v>739</v>
      </c>
      <c r="D111" t="s">
        <v>739</v>
      </c>
      <c r="E111" t="s">
        <v>739</v>
      </c>
      <c r="F111" t="s">
        <v>739</v>
      </c>
      <c r="G111" t="s">
        <v>739</v>
      </c>
      <c r="H111" t="s">
        <v>739</v>
      </c>
      <c r="I111" t="s">
        <v>739</v>
      </c>
      <c r="J111" t="s">
        <v>739</v>
      </c>
      <c r="K111" t="s">
        <v>739</v>
      </c>
      <c r="L111" t="s">
        <v>739</v>
      </c>
      <c r="M111"/>
      <c r="N111"/>
      <c r="O111"/>
      <c r="P111"/>
      <c r="Q111"/>
      <c r="R111"/>
      <c r="S111"/>
      <c r="T111"/>
      <c r="U111"/>
      <c r="V111"/>
      <c r="W111"/>
      <c r="X111"/>
      <c r="Y111"/>
      <c r="Z111"/>
      <c r="AA111"/>
      <c r="AB111"/>
      <c r="AC111"/>
      <c r="AD111"/>
      <c r="AE111"/>
      <c r="AF111"/>
      <c r="AG111"/>
      <c r="AH111"/>
      <c r="AI111"/>
      <c r="AJ111"/>
      <c r="AK111"/>
      <c r="AL111"/>
      <c r="AM111"/>
      <c r="AN111"/>
      <c r="AO111"/>
      <c r="AP111"/>
      <c r="AQ111" s="242">
        <v>0</v>
      </c>
      <c r="AR111" s="242">
        <v>0</v>
      </c>
    </row>
    <row r="112" spans="1:44" ht="16.8" x14ac:dyDescent="0.25">
      <c r="A112" s="273">
        <v>119257</v>
      </c>
      <c r="B112" t="s">
        <v>474</v>
      </c>
      <c r="C112" t="s">
        <v>739</v>
      </c>
      <c r="D112" t="s">
        <v>739</v>
      </c>
      <c r="E112" t="s">
        <v>739</v>
      </c>
      <c r="F112" t="s">
        <v>739</v>
      </c>
      <c r="G112" t="s">
        <v>739</v>
      </c>
      <c r="H112" t="s">
        <v>739</v>
      </c>
      <c r="I112" t="s">
        <v>739</v>
      </c>
      <c r="J112" t="s">
        <v>739</v>
      </c>
      <c r="K112" t="s">
        <v>739</v>
      </c>
      <c r="L112" t="s">
        <v>739</v>
      </c>
      <c r="M112"/>
      <c r="N112"/>
      <c r="O112"/>
      <c r="P112"/>
      <c r="Q112"/>
      <c r="R112"/>
      <c r="S112"/>
      <c r="T112"/>
      <c r="U112"/>
      <c r="V112"/>
      <c r="W112"/>
      <c r="X112"/>
      <c r="Y112"/>
      <c r="Z112"/>
      <c r="AA112"/>
      <c r="AB112"/>
      <c r="AC112"/>
      <c r="AD112"/>
      <c r="AE112"/>
      <c r="AF112"/>
      <c r="AG112"/>
      <c r="AH112"/>
      <c r="AI112"/>
      <c r="AJ112"/>
      <c r="AK112"/>
      <c r="AL112"/>
      <c r="AM112"/>
      <c r="AN112"/>
      <c r="AO112"/>
      <c r="AP112"/>
      <c r="AQ112" s="242">
        <v>0</v>
      </c>
      <c r="AR112" s="242">
        <v>0</v>
      </c>
    </row>
    <row r="113" spans="1:44" ht="16.8" x14ac:dyDescent="0.25">
      <c r="A113" s="273">
        <v>119326</v>
      </c>
      <c r="B113" t="s">
        <v>474</v>
      </c>
      <c r="C113" t="s">
        <v>739</v>
      </c>
      <c r="D113" t="s">
        <v>739</v>
      </c>
      <c r="E113" t="s">
        <v>739</v>
      </c>
      <c r="F113" t="s">
        <v>739</v>
      </c>
      <c r="G113" t="s">
        <v>739</v>
      </c>
      <c r="H113" t="s">
        <v>739</v>
      </c>
      <c r="I113" t="s">
        <v>739</v>
      </c>
      <c r="J113" t="s">
        <v>739</v>
      </c>
      <c r="K113" t="s">
        <v>739</v>
      </c>
      <c r="L113" t="s">
        <v>739</v>
      </c>
      <c r="M113"/>
      <c r="N113"/>
      <c r="O113"/>
      <c r="P113"/>
      <c r="Q113"/>
      <c r="R113"/>
      <c r="S113"/>
      <c r="T113"/>
      <c r="U113"/>
      <c r="V113"/>
      <c r="W113"/>
      <c r="X113"/>
      <c r="Y113"/>
      <c r="Z113"/>
      <c r="AA113"/>
      <c r="AB113"/>
      <c r="AC113"/>
      <c r="AD113"/>
      <c r="AE113"/>
      <c r="AF113"/>
      <c r="AG113"/>
      <c r="AH113"/>
      <c r="AI113"/>
      <c r="AJ113"/>
      <c r="AK113"/>
      <c r="AL113"/>
      <c r="AM113"/>
      <c r="AN113"/>
      <c r="AO113"/>
      <c r="AP113"/>
      <c r="AQ113" s="242">
        <v>0</v>
      </c>
      <c r="AR113" s="242">
        <v>0</v>
      </c>
    </row>
    <row r="114" spans="1:44" ht="16.8" x14ac:dyDescent="0.25">
      <c r="A114" s="273">
        <v>119341</v>
      </c>
      <c r="B114" t="s">
        <v>474</v>
      </c>
      <c r="C114" t="s">
        <v>739</v>
      </c>
      <c r="D114" t="s">
        <v>739</v>
      </c>
      <c r="E114" t="s">
        <v>739</v>
      </c>
      <c r="F114" t="s">
        <v>739</v>
      </c>
      <c r="G114" t="s">
        <v>739</v>
      </c>
      <c r="H114" t="s">
        <v>739</v>
      </c>
      <c r="I114" t="s">
        <v>739</v>
      </c>
      <c r="J114" t="s">
        <v>739</v>
      </c>
      <c r="K114" t="s">
        <v>739</v>
      </c>
      <c r="L114" t="s">
        <v>739</v>
      </c>
      <c r="M114"/>
      <c r="N114"/>
      <c r="O114"/>
      <c r="P114"/>
      <c r="Q114"/>
      <c r="R114"/>
      <c r="S114"/>
      <c r="T114"/>
      <c r="U114"/>
      <c r="V114"/>
      <c r="W114"/>
      <c r="X114"/>
      <c r="Y114"/>
      <c r="Z114"/>
      <c r="AA114"/>
      <c r="AB114"/>
      <c r="AC114"/>
      <c r="AD114"/>
      <c r="AE114"/>
      <c r="AF114"/>
      <c r="AG114"/>
      <c r="AH114"/>
      <c r="AI114"/>
      <c r="AJ114"/>
      <c r="AK114"/>
      <c r="AL114"/>
      <c r="AM114"/>
      <c r="AN114"/>
      <c r="AO114"/>
      <c r="AP114"/>
      <c r="AQ114" s="242">
        <v>0</v>
      </c>
      <c r="AR114" s="242">
        <v>0</v>
      </c>
    </row>
    <row r="115" spans="1:44" x14ac:dyDescent="0.25">
      <c r="A115" s="242">
        <v>119388</v>
      </c>
      <c r="B115" t="s">
        <v>474</v>
      </c>
      <c r="C115" s="242" t="s">
        <v>739</v>
      </c>
      <c r="D115" s="242" t="s">
        <v>739</v>
      </c>
      <c r="E115" s="242" t="s">
        <v>739</v>
      </c>
      <c r="F115" s="242" t="s">
        <v>739</v>
      </c>
      <c r="G115" s="242" t="s">
        <v>739</v>
      </c>
      <c r="H115" s="242" t="s">
        <v>739</v>
      </c>
      <c r="I115" s="242" t="s">
        <v>739</v>
      </c>
      <c r="J115" s="242" t="s">
        <v>739</v>
      </c>
      <c r="K115" s="242" t="s">
        <v>739</v>
      </c>
      <c r="L115" s="242" t="s">
        <v>739</v>
      </c>
      <c r="AQ115" s="242" t="s">
        <v>1542</v>
      </c>
      <c r="AR115" s="242">
        <v>0</v>
      </c>
    </row>
    <row r="116" spans="1:44" ht="16.8" x14ac:dyDescent="0.25">
      <c r="A116" s="273">
        <v>119395</v>
      </c>
      <c r="B116" t="s">
        <v>474</v>
      </c>
      <c r="C116" t="s">
        <v>739</v>
      </c>
      <c r="D116" t="s">
        <v>739</v>
      </c>
      <c r="E116" t="s">
        <v>739</v>
      </c>
      <c r="F116" t="s">
        <v>739</v>
      </c>
      <c r="G116" t="s">
        <v>739</v>
      </c>
      <c r="H116" t="s">
        <v>739</v>
      </c>
      <c r="I116" t="s">
        <v>739</v>
      </c>
      <c r="J116" t="s">
        <v>739</v>
      </c>
      <c r="K116" t="s">
        <v>739</v>
      </c>
      <c r="L116" t="s">
        <v>739</v>
      </c>
      <c r="M116"/>
      <c r="N116"/>
      <c r="O116"/>
      <c r="P116"/>
      <c r="Q116"/>
      <c r="R116"/>
      <c r="S116"/>
      <c r="T116"/>
      <c r="U116"/>
      <c r="V116"/>
      <c r="W116"/>
      <c r="X116"/>
      <c r="Y116"/>
      <c r="Z116"/>
      <c r="AA116"/>
      <c r="AB116"/>
      <c r="AC116"/>
      <c r="AD116"/>
      <c r="AE116"/>
      <c r="AF116"/>
      <c r="AG116"/>
      <c r="AH116"/>
      <c r="AI116"/>
      <c r="AJ116"/>
      <c r="AK116"/>
      <c r="AL116"/>
      <c r="AM116"/>
      <c r="AN116"/>
      <c r="AO116"/>
      <c r="AP116"/>
      <c r="AQ116" s="242">
        <v>0</v>
      </c>
      <c r="AR116" s="242">
        <v>0</v>
      </c>
    </row>
    <row r="117" spans="1:44" ht="16.8" x14ac:dyDescent="0.25">
      <c r="A117" s="273">
        <v>119396</v>
      </c>
      <c r="B117" t="s">
        <v>474</v>
      </c>
      <c r="C117" t="s">
        <v>739</v>
      </c>
      <c r="D117" t="s">
        <v>739</v>
      </c>
      <c r="E117" t="s">
        <v>739</v>
      </c>
      <c r="F117" t="s">
        <v>739</v>
      </c>
      <c r="G117" t="s">
        <v>739</v>
      </c>
      <c r="H117" t="s">
        <v>739</v>
      </c>
      <c r="I117" t="s">
        <v>739</v>
      </c>
      <c r="J117" t="s">
        <v>739</v>
      </c>
      <c r="K117" t="s">
        <v>739</v>
      </c>
      <c r="L117" t="s">
        <v>739</v>
      </c>
      <c r="M117"/>
      <c r="N117"/>
      <c r="O117"/>
      <c r="P117"/>
      <c r="Q117"/>
      <c r="R117"/>
      <c r="S117"/>
      <c r="T117"/>
      <c r="U117"/>
      <c r="V117"/>
      <c r="W117"/>
      <c r="X117"/>
      <c r="Y117"/>
      <c r="Z117"/>
      <c r="AA117"/>
      <c r="AB117"/>
      <c r="AC117"/>
      <c r="AD117"/>
      <c r="AE117"/>
      <c r="AF117"/>
      <c r="AG117"/>
      <c r="AH117"/>
      <c r="AI117"/>
      <c r="AJ117"/>
      <c r="AK117"/>
      <c r="AL117"/>
      <c r="AM117"/>
      <c r="AN117"/>
      <c r="AO117"/>
      <c r="AP117"/>
      <c r="AQ117" s="242">
        <v>0</v>
      </c>
      <c r="AR117" s="242">
        <v>0</v>
      </c>
    </row>
    <row r="118" spans="1:44" ht="16.8" x14ac:dyDescent="0.25">
      <c r="A118" s="273">
        <v>119402</v>
      </c>
      <c r="B118" t="s">
        <v>474</v>
      </c>
      <c r="C118" t="s">
        <v>739</v>
      </c>
      <c r="D118" t="s">
        <v>739</v>
      </c>
      <c r="E118" t="s">
        <v>739</v>
      </c>
      <c r="F118" t="s">
        <v>739</v>
      </c>
      <c r="G118" t="s">
        <v>739</v>
      </c>
      <c r="H118" t="s">
        <v>739</v>
      </c>
      <c r="I118" t="s">
        <v>739</v>
      </c>
      <c r="J118" t="s">
        <v>739</v>
      </c>
      <c r="K118" t="s">
        <v>739</v>
      </c>
      <c r="L118" t="s">
        <v>739</v>
      </c>
      <c r="M118"/>
      <c r="N118"/>
      <c r="O118"/>
      <c r="P118"/>
      <c r="Q118"/>
      <c r="R118"/>
      <c r="S118"/>
      <c r="T118"/>
      <c r="U118"/>
      <c r="V118"/>
      <c r="W118"/>
      <c r="X118"/>
      <c r="Y118"/>
      <c r="Z118"/>
      <c r="AA118"/>
      <c r="AB118"/>
      <c r="AC118"/>
      <c r="AD118"/>
      <c r="AE118"/>
      <c r="AF118"/>
      <c r="AG118"/>
      <c r="AH118"/>
      <c r="AI118"/>
      <c r="AJ118"/>
      <c r="AK118"/>
      <c r="AL118"/>
      <c r="AM118"/>
      <c r="AN118"/>
      <c r="AO118"/>
      <c r="AP118"/>
      <c r="AQ118" s="242">
        <v>0</v>
      </c>
      <c r="AR118" s="242">
        <v>0</v>
      </c>
    </row>
    <row r="119" spans="1:44" ht="16.8" x14ac:dyDescent="0.25">
      <c r="A119" s="273">
        <v>119418</v>
      </c>
      <c r="B119" t="s">
        <v>474</v>
      </c>
      <c r="C119" t="s">
        <v>739</v>
      </c>
      <c r="D119" t="s">
        <v>739</v>
      </c>
      <c r="E119" t="s">
        <v>739</v>
      </c>
      <c r="F119" t="s">
        <v>739</v>
      </c>
      <c r="G119" t="s">
        <v>739</v>
      </c>
      <c r="H119" t="s">
        <v>739</v>
      </c>
      <c r="I119" t="s">
        <v>739</v>
      </c>
      <c r="J119" t="s">
        <v>739</v>
      </c>
      <c r="K119" t="s">
        <v>739</v>
      </c>
      <c r="L119" t="s">
        <v>739</v>
      </c>
      <c r="M119"/>
      <c r="N119"/>
      <c r="O119"/>
      <c r="P119"/>
      <c r="Q119"/>
      <c r="R119"/>
      <c r="S119"/>
      <c r="T119"/>
      <c r="U119"/>
      <c r="V119"/>
      <c r="W119"/>
      <c r="X119"/>
      <c r="Y119"/>
      <c r="Z119"/>
      <c r="AA119"/>
      <c r="AB119"/>
      <c r="AC119"/>
      <c r="AD119"/>
      <c r="AE119"/>
      <c r="AF119"/>
      <c r="AG119"/>
      <c r="AH119"/>
      <c r="AI119"/>
      <c r="AJ119"/>
      <c r="AK119"/>
      <c r="AL119"/>
      <c r="AM119"/>
      <c r="AN119"/>
      <c r="AO119"/>
      <c r="AP119"/>
      <c r="AQ119" s="242">
        <v>0</v>
      </c>
      <c r="AR119" s="242">
        <v>0</v>
      </c>
    </row>
    <row r="120" spans="1:44" ht="16.8" x14ac:dyDescent="0.25">
      <c r="A120" s="273">
        <v>119448</v>
      </c>
      <c r="B120" t="s">
        <v>474</v>
      </c>
      <c r="C120" t="s">
        <v>739</v>
      </c>
      <c r="D120" t="s">
        <v>739</v>
      </c>
      <c r="E120" t="s">
        <v>739</v>
      </c>
      <c r="F120" t="s">
        <v>739</v>
      </c>
      <c r="G120" t="s">
        <v>739</v>
      </c>
      <c r="H120" t="s">
        <v>739</v>
      </c>
      <c r="I120" t="s">
        <v>739</v>
      </c>
      <c r="J120" t="s">
        <v>739</v>
      </c>
      <c r="K120" t="s">
        <v>739</v>
      </c>
      <c r="L120" t="s">
        <v>739</v>
      </c>
      <c r="M120"/>
      <c r="N120"/>
      <c r="O120"/>
      <c r="P120"/>
      <c r="Q120"/>
      <c r="R120"/>
      <c r="S120"/>
      <c r="T120"/>
      <c r="U120"/>
      <c r="V120"/>
      <c r="W120"/>
      <c r="X120"/>
      <c r="Y120"/>
      <c r="Z120"/>
      <c r="AA120"/>
      <c r="AB120"/>
      <c r="AC120"/>
      <c r="AD120"/>
      <c r="AE120"/>
      <c r="AF120"/>
      <c r="AG120"/>
      <c r="AH120"/>
      <c r="AI120"/>
      <c r="AJ120"/>
      <c r="AK120"/>
      <c r="AL120"/>
      <c r="AM120"/>
      <c r="AN120"/>
      <c r="AO120"/>
      <c r="AP120"/>
      <c r="AQ120" s="242">
        <v>0</v>
      </c>
      <c r="AR120" s="242">
        <v>0</v>
      </c>
    </row>
    <row r="121" spans="1:44" ht="16.8" x14ac:dyDescent="0.25">
      <c r="A121" s="273">
        <v>119464</v>
      </c>
      <c r="B121" t="s">
        <v>474</v>
      </c>
      <c r="C121" t="s">
        <v>739</v>
      </c>
      <c r="D121" t="s">
        <v>739</v>
      </c>
      <c r="E121" t="s">
        <v>739</v>
      </c>
      <c r="F121" t="s">
        <v>739</v>
      </c>
      <c r="G121" t="s">
        <v>739</v>
      </c>
      <c r="H121" t="s">
        <v>739</v>
      </c>
      <c r="I121" t="s">
        <v>739</v>
      </c>
      <c r="J121" t="s">
        <v>739</v>
      </c>
      <c r="K121" t="s">
        <v>739</v>
      </c>
      <c r="L121" t="s">
        <v>739</v>
      </c>
      <c r="M121"/>
      <c r="N121"/>
      <c r="O121"/>
      <c r="P121"/>
      <c r="Q121"/>
      <c r="R121"/>
      <c r="S121"/>
      <c r="T121"/>
      <c r="U121"/>
      <c r="V121"/>
      <c r="W121"/>
      <c r="X121"/>
      <c r="Y121"/>
      <c r="Z121"/>
      <c r="AA121"/>
      <c r="AB121"/>
      <c r="AC121"/>
      <c r="AD121"/>
      <c r="AE121"/>
      <c r="AF121"/>
      <c r="AG121"/>
      <c r="AH121"/>
      <c r="AI121"/>
      <c r="AJ121"/>
      <c r="AK121"/>
      <c r="AL121"/>
      <c r="AM121"/>
      <c r="AN121"/>
      <c r="AO121"/>
      <c r="AP121"/>
      <c r="AQ121" s="242">
        <v>0</v>
      </c>
      <c r="AR121" s="242">
        <v>0</v>
      </c>
    </row>
    <row r="122" spans="1:44" ht="16.8" x14ac:dyDescent="0.25">
      <c r="A122" s="273">
        <v>119468</v>
      </c>
      <c r="B122" t="s">
        <v>474</v>
      </c>
      <c r="C122" t="s">
        <v>739</v>
      </c>
      <c r="D122" t="s">
        <v>739</v>
      </c>
      <c r="E122" t="s">
        <v>739</v>
      </c>
      <c r="F122" t="s">
        <v>739</v>
      </c>
      <c r="G122" t="s">
        <v>739</v>
      </c>
      <c r="H122" t="s">
        <v>739</v>
      </c>
      <c r="I122" t="s">
        <v>739</v>
      </c>
      <c r="J122" t="s">
        <v>739</v>
      </c>
      <c r="K122" t="s">
        <v>739</v>
      </c>
      <c r="L122" t="s">
        <v>739</v>
      </c>
      <c r="M122"/>
      <c r="N122"/>
      <c r="O122"/>
      <c r="P122"/>
      <c r="Q122"/>
      <c r="R122"/>
      <c r="S122"/>
      <c r="T122"/>
      <c r="U122"/>
      <c r="V122"/>
      <c r="W122"/>
      <c r="X122"/>
      <c r="Y122"/>
      <c r="Z122"/>
      <c r="AA122"/>
      <c r="AB122"/>
      <c r="AC122"/>
      <c r="AD122"/>
      <c r="AE122"/>
      <c r="AF122"/>
      <c r="AG122"/>
      <c r="AH122"/>
      <c r="AI122"/>
      <c r="AJ122"/>
      <c r="AK122"/>
      <c r="AL122"/>
      <c r="AM122"/>
      <c r="AN122"/>
      <c r="AO122"/>
      <c r="AP122"/>
      <c r="AQ122" s="242">
        <v>0</v>
      </c>
      <c r="AR122" s="242">
        <v>0</v>
      </c>
    </row>
    <row r="123" spans="1:44" ht="16.8" x14ac:dyDescent="0.25">
      <c r="A123" s="273">
        <v>119472</v>
      </c>
      <c r="B123" t="s">
        <v>474</v>
      </c>
      <c r="C123" t="s">
        <v>739</v>
      </c>
      <c r="D123" t="s">
        <v>739</v>
      </c>
      <c r="E123" t="s">
        <v>739</v>
      </c>
      <c r="F123" t="s">
        <v>739</v>
      </c>
      <c r="G123" t="s">
        <v>739</v>
      </c>
      <c r="H123" t="s">
        <v>739</v>
      </c>
      <c r="I123" t="s">
        <v>739</v>
      </c>
      <c r="J123" t="s">
        <v>739</v>
      </c>
      <c r="K123" t="s">
        <v>739</v>
      </c>
      <c r="L123" t="s">
        <v>739</v>
      </c>
      <c r="M123"/>
      <c r="N123"/>
      <c r="O123"/>
      <c r="P123"/>
      <c r="Q123"/>
      <c r="R123"/>
      <c r="S123"/>
      <c r="T123"/>
      <c r="U123"/>
      <c r="V123"/>
      <c r="W123"/>
      <c r="X123"/>
      <c r="Y123"/>
      <c r="Z123"/>
      <c r="AA123"/>
      <c r="AB123"/>
      <c r="AC123"/>
      <c r="AD123"/>
      <c r="AE123"/>
      <c r="AF123"/>
      <c r="AG123"/>
      <c r="AH123"/>
      <c r="AI123"/>
      <c r="AJ123"/>
      <c r="AK123"/>
      <c r="AL123"/>
      <c r="AM123"/>
      <c r="AN123"/>
      <c r="AO123"/>
      <c r="AP123"/>
      <c r="AQ123" s="242">
        <v>0</v>
      </c>
      <c r="AR123" s="242">
        <v>0</v>
      </c>
    </row>
    <row r="124" spans="1:44" ht="16.8" x14ac:dyDescent="0.25">
      <c r="A124" s="273">
        <v>119517</v>
      </c>
      <c r="B124" t="s">
        <v>474</v>
      </c>
      <c r="C124" t="s">
        <v>739</v>
      </c>
      <c r="D124" t="s">
        <v>739</v>
      </c>
      <c r="E124" t="s">
        <v>739</v>
      </c>
      <c r="F124" t="s">
        <v>739</v>
      </c>
      <c r="G124" t="s">
        <v>739</v>
      </c>
      <c r="H124" t="s">
        <v>739</v>
      </c>
      <c r="I124" t="s">
        <v>739</v>
      </c>
      <c r="J124" t="s">
        <v>739</v>
      </c>
      <c r="K124" t="s">
        <v>739</v>
      </c>
      <c r="L124" t="s">
        <v>739</v>
      </c>
      <c r="M124"/>
      <c r="N124"/>
      <c r="O124"/>
      <c r="P124"/>
      <c r="Q124"/>
      <c r="R124"/>
      <c r="S124"/>
      <c r="T124"/>
      <c r="U124"/>
      <c r="V124"/>
      <c r="W124"/>
      <c r="X124"/>
      <c r="Y124"/>
      <c r="Z124"/>
      <c r="AA124"/>
      <c r="AB124"/>
      <c r="AC124"/>
      <c r="AD124"/>
      <c r="AE124"/>
      <c r="AF124"/>
      <c r="AG124"/>
      <c r="AH124"/>
      <c r="AI124"/>
      <c r="AJ124"/>
      <c r="AK124"/>
      <c r="AL124"/>
      <c r="AM124"/>
      <c r="AN124"/>
      <c r="AO124"/>
      <c r="AP124"/>
      <c r="AQ124" s="242">
        <v>0</v>
      </c>
      <c r="AR124" s="242">
        <v>0</v>
      </c>
    </row>
    <row r="125" spans="1:44" ht="16.8" x14ac:dyDescent="0.25">
      <c r="A125" s="273">
        <v>119538</v>
      </c>
      <c r="B125" t="s">
        <v>474</v>
      </c>
      <c r="C125" t="s">
        <v>739</v>
      </c>
      <c r="D125" t="s">
        <v>739</v>
      </c>
      <c r="E125" t="s">
        <v>739</v>
      </c>
      <c r="F125" t="s">
        <v>739</v>
      </c>
      <c r="G125" t="s">
        <v>739</v>
      </c>
      <c r="H125" t="s">
        <v>739</v>
      </c>
      <c r="I125" t="s">
        <v>739</v>
      </c>
      <c r="J125" t="s">
        <v>739</v>
      </c>
      <c r="K125" t="s">
        <v>739</v>
      </c>
      <c r="L125" t="s">
        <v>739</v>
      </c>
      <c r="M125"/>
      <c r="N125"/>
      <c r="O125"/>
      <c r="P125"/>
      <c r="Q125"/>
      <c r="R125"/>
      <c r="S125"/>
      <c r="T125"/>
      <c r="U125"/>
      <c r="V125"/>
      <c r="W125"/>
      <c r="X125"/>
      <c r="Y125"/>
      <c r="Z125"/>
      <c r="AA125"/>
      <c r="AB125"/>
      <c r="AC125"/>
      <c r="AD125"/>
      <c r="AE125"/>
      <c r="AF125"/>
      <c r="AG125"/>
      <c r="AH125"/>
      <c r="AI125"/>
      <c r="AJ125"/>
      <c r="AK125"/>
      <c r="AL125"/>
      <c r="AM125"/>
      <c r="AN125"/>
      <c r="AO125"/>
      <c r="AP125"/>
      <c r="AQ125" s="242">
        <v>0</v>
      </c>
      <c r="AR125" s="242">
        <v>0</v>
      </c>
    </row>
    <row r="126" spans="1:44" ht="16.8" x14ac:dyDescent="0.25">
      <c r="A126" s="273">
        <v>119539</v>
      </c>
      <c r="B126" t="s">
        <v>474</v>
      </c>
      <c r="C126" t="s">
        <v>739</v>
      </c>
      <c r="D126" t="s">
        <v>739</v>
      </c>
      <c r="E126" t="s">
        <v>739</v>
      </c>
      <c r="F126" t="s">
        <v>739</v>
      </c>
      <c r="G126" t="s">
        <v>739</v>
      </c>
      <c r="H126" t="s">
        <v>739</v>
      </c>
      <c r="I126" t="s">
        <v>739</v>
      </c>
      <c r="J126" t="s">
        <v>739</v>
      </c>
      <c r="K126" t="s">
        <v>739</v>
      </c>
      <c r="L126" t="s">
        <v>739</v>
      </c>
      <c r="M126"/>
      <c r="N126"/>
      <c r="O126"/>
      <c r="P126"/>
      <c r="Q126"/>
      <c r="R126"/>
      <c r="S126"/>
      <c r="T126"/>
      <c r="U126"/>
      <c r="V126"/>
      <c r="W126"/>
      <c r="X126"/>
      <c r="Y126"/>
      <c r="Z126"/>
      <c r="AA126"/>
      <c r="AB126"/>
      <c r="AC126"/>
      <c r="AD126"/>
      <c r="AE126"/>
      <c r="AF126"/>
      <c r="AG126"/>
      <c r="AH126"/>
      <c r="AI126"/>
      <c r="AJ126"/>
      <c r="AK126"/>
      <c r="AL126"/>
      <c r="AM126"/>
      <c r="AN126"/>
      <c r="AO126"/>
      <c r="AP126"/>
      <c r="AQ126" s="242">
        <v>0</v>
      </c>
      <c r="AR126" s="242">
        <v>0</v>
      </c>
    </row>
    <row r="127" spans="1:44" ht="16.8" x14ac:dyDescent="0.25">
      <c r="A127" s="273">
        <v>119547</v>
      </c>
      <c r="B127" t="s">
        <v>474</v>
      </c>
      <c r="C127" t="s">
        <v>739</v>
      </c>
      <c r="D127" t="s">
        <v>739</v>
      </c>
      <c r="E127" t="s">
        <v>739</v>
      </c>
      <c r="F127" t="s">
        <v>739</v>
      </c>
      <c r="G127" t="s">
        <v>739</v>
      </c>
      <c r="H127" t="s">
        <v>739</v>
      </c>
      <c r="I127" t="s">
        <v>739</v>
      </c>
      <c r="J127" t="s">
        <v>739</v>
      </c>
      <c r="K127" t="s">
        <v>739</v>
      </c>
      <c r="L127" t="s">
        <v>739</v>
      </c>
      <c r="M127"/>
      <c r="N127"/>
      <c r="O127"/>
      <c r="P127"/>
      <c r="Q127"/>
      <c r="R127"/>
      <c r="S127"/>
      <c r="T127"/>
      <c r="U127"/>
      <c r="V127"/>
      <c r="W127"/>
      <c r="X127"/>
      <c r="Y127"/>
      <c r="Z127"/>
      <c r="AA127"/>
      <c r="AB127"/>
      <c r="AC127"/>
      <c r="AD127"/>
      <c r="AE127"/>
      <c r="AF127"/>
      <c r="AG127"/>
      <c r="AH127"/>
      <c r="AI127"/>
      <c r="AJ127"/>
      <c r="AK127"/>
      <c r="AL127"/>
      <c r="AM127"/>
      <c r="AN127"/>
      <c r="AO127"/>
      <c r="AP127"/>
      <c r="AQ127" s="242">
        <v>0</v>
      </c>
      <c r="AR127" s="242">
        <v>0</v>
      </c>
    </row>
    <row r="128" spans="1:44" x14ac:dyDescent="0.25">
      <c r="A128" s="274">
        <v>119550</v>
      </c>
      <c r="B128" t="s">
        <v>474</v>
      </c>
      <c r="C128" s="272" t="s">
        <v>205</v>
      </c>
      <c r="D128" s="272" t="s">
        <v>205</v>
      </c>
      <c r="E128" s="272" t="s">
        <v>205</v>
      </c>
      <c r="F128" s="272" t="s">
        <v>205</v>
      </c>
      <c r="G128" s="272" t="s">
        <v>205</v>
      </c>
      <c r="H128" s="272" t="s">
        <v>205</v>
      </c>
      <c r="I128" s="272" t="s">
        <v>205</v>
      </c>
      <c r="J128" s="272" t="s">
        <v>205</v>
      </c>
      <c r="K128" s="272" t="s">
        <v>205</v>
      </c>
      <c r="L128" s="272" t="s">
        <v>205</v>
      </c>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42">
        <v>0</v>
      </c>
      <c r="AR128" s="242" t="s">
        <v>4243</v>
      </c>
    </row>
    <row r="129" spans="1:44" ht="16.8" x14ac:dyDescent="0.25">
      <c r="A129" s="273">
        <v>119555</v>
      </c>
      <c r="B129" t="s">
        <v>474</v>
      </c>
      <c r="C129" t="s">
        <v>739</v>
      </c>
      <c r="D129" t="s">
        <v>739</v>
      </c>
      <c r="E129" t="s">
        <v>739</v>
      </c>
      <c r="F129" t="s">
        <v>739</v>
      </c>
      <c r="G129" t="s">
        <v>739</v>
      </c>
      <c r="H129" t="s">
        <v>739</v>
      </c>
      <c r="I129" t="s">
        <v>739</v>
      </c>
      <c r="J129" t="s">
        <v>739</v>
      </c>
      <c r="K129" t="s">
        <v>739</v>
      </c>
      <c r="L129" t="s">
        <v>739</v>
      </c>
      <c r="M129"/>
      <c r="N129"/>
      <c r="O129"/>
      <c r="P129"/>
      <c r="Q129"/>
      <c r="R129"/>
      <c r="S129"/>
      <c r="T129"/>
      <c r="U129"/>
      <c r="V129"/>
      <c r="W129"/>
      <c r="X129"/>
      <c r="Y129"/>
      <c r="Z129"/>
      <c r="AA129"/>
      <c r="AB129"/>
      <c r="AC129"/>
      <c r="AD129"/>
      <c r="AE129"/>
      <c r="AF129"/>
      <c r="AG129"/>
      <c r="AH129"/>
      <c r="AI129"/>
      <c r="AJ129"/>
      <c r="AK129"/>
      <c r="AL129"/>
      <c r="AM129"/>
      <c r="AN129"/>
      <c r="AO129"/>
      <c r="AP129"/>
      <c r="AQ129" s="242">
        <v>0</v>
      </c>
      <c r="AR129" s="242">
        <v>0</v>
      </c>
    </row>
    <row r="130" spans="1:44" ht="16.8" x14ac:dyDescent="0.25">
      <c r="A130" s="273">
        <v>119556</v>
      </c>
      <c r="B130" t="s">
        <v>474</v>
      </c>
      <c r="C130" t="s">
        <v>739</v>
      </c>
      <c r="D130" t="s">
        <v>739</v>
      </c>
      <c r="E130" t="s">
        <v>739</v>
      </c>
      <c r="F130" t="s">
        <v>739</v>
      </c>
      <c r="G130" t="s">
        <v>739</v>
      </c>
      <c r="H130" t="s">
        <v>739</v>
      </c>
      <c r="I130" t="s">
        <v>739</v>
      </c>
      <c r="J130" t="s">
        <v>739</v>
      </c>
      <c r="K130" t="s">
        <v>739</v>
      </c>
      <c r="L130" t="s">
        <v>739</v>
      </c>
      <c r="M130"/>
      <c r="N130"/>
      <c r="O130"/>
      <c r="P130"/>
      <c r="Q130"/>
      <c r="R130"/>
      <c r="S130"/>
      <c r="T130"/>
      <c r="U130"/>
      <c r="V130"/>
      <c r="W130"/>
      <c r="X130"/>
      <c r="Y130"/>
      <c r="Z130"/>
      <c r="AA130"/>
      <c r="AB130"/>
      <c r="AC130"/>
      <c r="AD130"/>
      <c r="AE130"/>
      <c r="AF130"/>
      <c r="AG130"/>
      <c r="AH130"/>
      <c r="AI130"/>
      <c r="AJ130"/>
      <c r="AK130"/>
      <c r="AL130"/>
      <c r="AM130"/>
      <c r="AN130"/>
      <c r="AO130"/>
      <c r="AP130"/>
      <c r="AQ130" s="242">
        <v>0</v>
      </c>
      <c r="AR130" s="242">
        <v>0</v>
      </c>
    </row>
    <row r="131" spans="1:44" ht="16.8" x14ac:dyDescent="0.25">
      <c r="A131" s="273">
        <v>119571</v>
      </c>
      <c r="B131" t="s">
        <v>474</v>
      </c>
      <c r="C131" t="s">
        <v>739</v>
      </c>
      <c r="D131" t="s">
        <v>739</v>
      </c>
      <c r="E131" t="s">
        <v>739</v>
      </c>
      <c r="F131" t="s">
        <v>739</v>
      </c>
      <c r="G131" t="s">
        <v>739</v>
      </c>
      <c r="H131" t="s">
        <v>739</v>
      </c>
      <c r="I131" t="s">
        <v>739</v>
      </c>
      <c r="J131" t="s">
        <v>739</v>
      </c>
      <c r="K131" t="s">
        <v>739</v>
      </c>
      <c r="L131" t="s">
        <v>739</v>
      </c>
      <c r="M131"/>
      <c r="N131"/>
      <c r="O131"/>
      <c r="P131"/>
      <c r="Q131"/>
      <c r="R131"/>
      <c r="S131"/>
      <c r="T131"/>
      <c r="U131"/>
      <c r="V131"/>
      <c r="W131"/>
      <c r="X131"/>
      <c r="Y131"/>
      <c r="Z131"/>
      <c r="AA131"/>
      <c r="AB131"/>
      <c r="AC131"/>
      <c r="AD131"/>
      <c r="AE131"/>
      <c r="AF131"/>
      <c r="AG131"/>
      <c r="AH131"/>
      <c r="AI131"/>
      <c r="AJ131"/>
      <c r="AK131"/>
      <c r="AL131"/>
      <c r="AM131"/>
      <c r="AN131"/>
      <c r="AO131"/>
      <c r="AP131"/>
      <c r="AQ131" s="242">
        <v>0</v>
      </c>
      <c r="AR131" s="242">
        <v>0</v>
      </c>
    </row>
    <row r="132" spans="1:44" ht="16.8" x14ac:dyDescent="0.25">
      <c r="A132" s="273">
        <v>119579</v>
      </c>
      <c r="B132" t="s">
        <v>474</v>
      </c>
      <c r="C132" t="s">
        <v>739</v>
      </c>
      <c r="D132" t="s">
        <v>739</v>
      </c>
      <c r="E132" t="s">
        <v>739</v>
      </c>
      <c r="F132" t="s">
        <v>739</v>
      </c>
      <c r="G132" t="s">
        <v>739</v>
      </c>
      <c r="H132" t="s">
        <v>739</v>
      </c>
      <c r="I132" t="s">
        <v>739</v>
      </c>
      <c r="J132" t="s">
        <v>739</v>
      </c>
      <c r="K132" t="s">
        <v>739</v>
      </c>
      <c r="L132" t="s">
        <v>739</v>
      </c>
      <c r="M132"/>
      <c r="N132"/>
      <c r="O132"/>
      <c r="P132"/>
      <c r="Q132"/>
      <c r="R132"/>
      <c r="S132"/>
      <c r="T132"/>
      <c r="U132"/>
      <c r="V132"/>
      <c r="W132"/>
      <c r="X132"/>
      <c r="Y132"/>
      <c r="Z132"/>
      <c r="AA132"/>
      <c r="AB132"/>
      <c r="AC132"/>
      <c r="AD132"/>
      <c r="AE132"/>
      <c r="AF132"/>
      <c r="AG132"/>
      <c r="AH132"/>
      <c r="AI132"/>
      <c r="AJ132"/>
      <c r="AK132"/>
      <c r="AL132"/>
      <c r="AM132"/>
      <c r="AN132"/>
      <c r="AO132"/>
      <c r="AP132"/>
      <c r="AQ132" s="242">
        <v>0</v>
      </c>
      <c r="AR132" s="242">
        <v>0</v>
      </c>
    </row>
    <row r="133" spans="1:44" ht="16.8" x14ac:dyDescent="0.25">
      <c r="A133" s="273">
        <v>119588</v>
      </c>
      <c r="B133" t="s">
        <v>474</v>
      </c>
      <c r="C133" t="s">
        <v>739</v>
      </c>
      <c r="D133" t="s">
        <v>739</v>
      </c>
      <c r="E133" t="s">
        <v>739</v>
      </c>
      <c r="F133" t="s">
        <v>739</v>
      </c>
      <c r="G133" t="s">
        <v>739</v>
      </c>
      <c r="H133" t="s">
        <v>739</v>
      </c>
      <c r="I133" t="s">
        <v>739</v>
      </c>
      <c r="J133" t="s">
        <v>739</v>
      </c>
      <c r="K133" t="s">
        <v>739</v>
      </c>
      <c r="L133" t="s">
        <v>739</v>
      </c>
      <c r="M133"/>
      <c r="N133"/>
      <c r="O133"/>
      <c r="P133"/>
      <c r="Q133"/>
      <c r="R133"/>
      <c r="S133"/>
      <c r="T133"/>
      <c r="U133"/>
      <c r="V133"/>
      <c r="W133"/>
      <c r="X133"/>
      <c r="Y133"/>
      <c r="Z133"/>
      <c r="AA133"/>
      <c r="AB133"/>
      <c r="AC133"/>
      <c r="AD133"/>
      <c r="AE133"/>
      <c r="AF133"/>
      <c r="AG133"/>
      <c r="AH133"/>
      <c r="AI133"/>
      <c r="AJ133"/>
      <c r="AK133"/>
      <c r="AL133"/>
      <c r="AM133"/>
      <c r="AN133"/>
      <c r="AO133"/>
      <c r="AP133"/>
      <c r="AQ133" s="242">
        <v>0</v>
      </c>
      <c r="AR133" s="242">
        <v>0</v>
      </c>
    </row>
    <row r="134" spans="1:44" ht="16.8" x14ac:dyDescent="0.25">
      <c r="A134" s="273">
        <v>119607</v>
      </c>
      <c r="B134" t="s">
        <v>474</v>
      </c>
      <c r="C134" t="s">
        <v>739</v>
      </c>
      <c r="D134" t="s">
        <v>739</v>
      </c>
      <c r="E134" t="s">
        <v>739</v>
      </c>
      <c r="F134" t="s">
        <v>739</v>
      </c>
      <c r="G134" t="s">
        <v>739</v>
      </c>
      <c r="H134" t="s">
        <v>739</v>
      </c>
      <c r="I134" t="s">
        <v>739</v>
      </c>
      <c r="J134" t="s">
        <v>739</v>
      </c>
      <c r="K134" t="s">
        <v>739</v>
      </c>
      <c r="L134" t="s">
        <v>739</v>
      </c>
      <c r="M134"/>
      <c r="N134"/>
      <c r="O134"/>
      <c r="P134"/>
      <c r="Q134"/>
      <c r="R134"/>
      <c r="S134"/>
      <c r="T134"/>
      <c r="U134"/>
      <c r="V134"/>
      <c r="W134"/>
      <c r="X134"/>
      <c r="Y134"/>
      <c r="Z134"/>
      <c r="AA134"/>
      <c r="AB134"/>
      <c r="AC134"/>
      <c r="AD134"/>
      <c r="AE134"/>
      <c r="AF134"/>
      <c r="AG134"/>
      <c r="AH134"/>
      <c r="AI134"/>
      <c r="AJ134"/>
      <c r="AK134"/>
      <c r="AL134"/>
      <c r="AM134"/>
      <c r="AN134"/>
      <c r="AO134"/>
      <c r="AP134"/>
      <c r="AQ134" s="242">
        <v>0</v>
      </c>
      <c r="AR134" s="242">
        <v>0</v>
      </c>
    </row>
    <row r="135" spans="1:44" ht="16.8" x14ac:dyDescent="0.25">
      <c r="A135" s="273">
        <v>119610</v>
      </c>
      <c r="B135" t="s">
        <v>474</v>
      </c>
      <c r="C135" t="s">
        <v>739</v>
      </c>
      <c r="D135" t="s">
        <v>739</v>
      </c>
      <c r="E135" t="s">
        <v>739</v>
      </c>
      <c r="F135" t="s">
        <v>739</v>
      </c>
      <c r="G135" t="s">
        <v>739</v>
      </c>
      <c r="H135" t="s">
        <v>739</v>
      </c>
      <c r="I135" t="s">
        <v>739</v>
      </c>
      <c r="J135" t="s">
        <v>739</v>
      </c>
      <c r="K135" t="s">
        <v>739</v>
      </c>
      <c r="L135" t="s">
        <v>739</v>
      </c>
      <c r="M135"/>
      <c r="N135"/>
      <c r="O135"/>
      <c r="P135"/>
      <c r="Q135"/>
      <c r="R135"/>
      <c r="S135"/>
      <c r="T135"/>
      <c r="U135"/>
      <c r="V135"/>
      <c r="W135"/>
      <c r="X135"/>
      <c r="Y135"/>
      <c r="Z135"/>
      <c r="AA135"/>
      <c r="AB135"/>
      <c r="AC135"/>
      <c r="AD135"/>
      <c r="AE135"/>
      <c r="AF135"/>
      <c r="AG135"/>
      <c r="AH135"/>
      <c r="AI135"/>
      <c r="AJ135"/>
      <c r="AK135"/>
      <c r="AL135"/>
      <c r="AM135"/>
      <c r="AN135"/>
      <c r="AO135"/>
      <c r="AP135"/>
      <c r="AQ135" s="242">
        <v>0</v>
      </c>
      <c r="AR135" s="242">
        <v>0</v>
      </c>
    </row>
    <row r="136" spans="1:44" x14ac:dyDescent="0.25">
      <c r="A136">
        <v>119611</v>
      </c>
      <c r="B136" t="s">
        <v>1224</v>
      </c>
      <c r="C136" t="s">
        <v>204</v>
      </c>
      <c r="D136"/>
      <c r="E136"/>
      <c r="F136"/>
      <c r="G136"/>
      <c r="H136" t="s">
        <v>204</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s="242">
        <v>0</v>
      </c>
      <c r="AR136" s="242" t="s">
        <v>4243</v>
      </c>
    </row>
    <row r="137" spans="1:44" ht="16.8" x14ac:dyDescent="0.25">
      <c r="A137" s="273">
        <v>119612</v>
      </c>
      <c r="B137" t="s">
        <v>474</v>
      </c>
      <c r="C137" t="s">
        <v>739</v>
      </c>
      <c r="D137" t="s">
        <v>739</v>
      </c>
      <c r="E137" t="s">
        <v>739</v>
      </c>
      <c r="F137" t="s">
        <v>739</v>
      </c>
      <c r="G137" t="s">
        <v>739</v>
      </c>
      <c r="H137" t="s">
        <v>739</v>
      </c>
      <c r="I137" t="s">
        <v>739</v>
      </c>
      <c r="J137" t="s">
        <v>739</v>
      </c>
      <c r="K137" t="s">
        <v>739</v>
      </c>
      <c r="L137" t="s">
        <v>739</v>
      </c>
      <c r="M137"/>
      <c r="N137"/>
      <c r="O137"/>
      <c r="P137"/>
      <c r="Q137"/>
      <c r="R137"/>
      <c r="S137"/>
      <c r="T137"/>
      <c r="U137"/>
      <c r="V137"/>
      <c r="W137"/>
      <c r="X137"/>
      <c r="Y137"/>
      <c r="Z137"/>
      <c r="AA137"/>
      <c r="AB137"/>
      <c r="AC137"/>
      <c r="AD137"/>
      <c r="AE137"/>
      <c r="AF137"/>
      <c r="AG137"/>
      <c r="AH137"/>
      <c r="AI137"/>
      <c r="AJ137"/>
      <c r="AK137"/>
      <c r="AL137"/>
      <c r="AM137"/>
      <c r="AN137"/>
      <c r="AO137"/>
      <c r="AP137"/>
      <c r="AQ137" s="242">
        <v>0</v>
      </c>
      <c r="AR137" s="242">
        <v>0</v>
      </c>
    </row>
    <row r="138" spans="1:44" ht="16.8" x14ac:dyDescent="0.25">
      <c r="A138" s="273">
        <v>119617</v>
      </c>
      <c r="B138" t="s">
        <v>474</v>
      </c>
      <c r="C138" t="s">
        <v>739</v>
      </c>
      <c r="D138" t="s">
        <v>739</v>
      </c>
      <c r="E138" t="s">
        <v>739</v>
      </c>
      <c r="F138" t="s">
        <v>739</v>
      </c>
      <c r="G138" t="s">
        <v>739</v>
      </c>
      <c r="H138" t="s">
        <v>739</v>
      </c>
      <c r="I138" t="s">
        <v>739</v>
      </c>
      <c r="J138" t="s">
        <v>739</v>
      </c>
      <c r="K138" t="s">
        <v>739</v>
      </c>
      <c r="L138" t="s">
        <v>739</v>
      </c>
      <c r="M138"/>
      <c r="N138"/>
      <c r="O138"/>
      <c r="P138"/>
      <c r="Q138"/>
      <c r="R138"/>
      <c r="S138"/>
      <c r="T138"/>
      <c r="U138"/>
      <c r="V138"/>
      <c r="W138"/>
      <c r="X138"/>
      <c r="Y138"/>
      <c r="Z138"/>
      <c r="AA138"/>
      <c r="AB138"/>
      <c r="AC138"/>
      <c r="AD138"/>
      <c r="AE138"/>
      <c r="AF138"/>
      <c r="AG138"/>
      <c r="AH138"/>
      <c r="AI138"/>
      <c r="AJ138"/>
      <c r="AK138"/>
      <c r="AL138"/>
      <c r="AM138"/>
      <c r="AN138"/>
      <c r="AO138"/>
      <c r="AP138"/>
      <c r="AQ138" s="242">
        <v>0</v>
      </c>
      <c r="AR138" s="242">
        <v>0</v>
      </c>
    </row>
    <row r="139" spans="1:44" x14ac:dyDescent="0.25">
      <c r="A139">
        <v>119665</v>
      </c>
      <c r="B139" t="s">
        <v>474</v>
      </c>
      <c r="C139" t="s">
        <v>739</v>
      </c>
      <c r="D139" t="s">
        <v>739</v>
      </c>
      <c r="E139" t="s">
        <v>739</v>
      </c>
      <c r="F139" t="s">
        <v>739</v>
      </c>
      <c r="G139" t="s">
        <v>739</v>
      </c>
      <c r="H139" t="s">
        <v>739</v>
      </c>
      <c r="I139" t="s">
        <v>739</v>
      </c>
      <c r="J139" t="s">
        <v>739</v>
      </c>
      <c r="K139" t="s">
        <v>739</v>
      </c>
      <c r="L139" t="s">
        <v>739</v>
      </c>
      <c r="M139"/>
      <c r="N139"/>
      <c r="O139"/>
      <c r="P139"/>
      <c r="Q139"/>
      <c r="R139"/>
      <c r="S139"/>
      <c r="T139"/>
      <c r="U139"/>
      <c r="V139"/>
      <c r="W139"/>
      <c r="X139"/>
      <c r="Y139"/>
      <c r="Z139"/>
      <c r="AA139"/>
      <c r="AB139"/>
      <c r="AC139"/>
      <c r="AD139"/>
      <c r="AE139"/>
      <c r="AF139"/>
      <c r="AG139"/>
      <c r="AH139"/>
      <c r="AI139"/>
      <c r="AJ139"/>
      <c r="AK139"/>
      <c r="AL139"/>
      <c r="AM139"/>
      <c r="AN139"/>
      <c r="AO139"/>
      <c r="AP139"/>
      <c r="AQ139" s="242" t="s">
        <v>1543</v>
      </c>
      <c r="AR139" s="242">
        <v>0</v>
      </c>
    </row>
    <row r="140" spans="1:44" ht="16.8" x14ac:dyDescent="0.25">
      <c r="A140" s="273">
        <v>119670</v>
      </c>
      <c r="B140" t="s">
        <v>474</v>
      </c>
      <c r="C140" t="s">
        <v>739</v>
      </c>
      <c r="D140" t="s">
        <v>739</v>
      </c>
      <c r="E140" t="s">
        <v>739</v>
      </c>
      <c r="F140" t="s">
        <v>739</v>
      </c>
      <c r="G140" t="s">
        <v>739</v>
      </c>
      <c r="H140" t="s">
        <v>739</v>
      </c>
      <c r="I140" t="s">
        <v>739</v>
      </c>
      <c r="J140" t="s">
        <v>739</v>
      </c>
      <c r="K140" t="s">
        <v>739</v>
      </c>
      <c r="L140" t="s">
        <v>739</v>
      </c>
      <c r="M140"/>
      <c r="N140"/>
      <c r="O140"/>
      <c r="P140"/>
      <c r="Q140"/>
      <c r="R140"/>
      <c r="S140"/>
      <c r="T140"/>
      <c r="U140"/>
      <c r="V140"/>
      <c r="W140"/>
      <c r="X140"/>
      <c r="Y140"/>
      <c r="Z140"/>
      <c r="AA140"/>
      <c r="AB140"/>
      <c r="AC140"/>
      <c r="AD140"/>
      <c r="AE140"/>
      <c r="AF140"/>
      <c r="AG140"/>
      <c r="AH140"/>
      <c r="AI140"/>
      <c r="AJ140"/>
      <c r="AK140"/>
      <c r="AL140"/>
      <c r="AM140"/>
      <c r="AN140"/>
      <c r="AO140"/>
      <c r="AP140"/>
      <c r="AQ140" s="242">
        <v>0</v>
      </c>
      <c r="AR140" s="242">
        <v>0</v>
      </c>
    </row>
    <row r="141" spans="1:44" ht="16.8" x14ac:dyDescent="0.25">
      <c r="A141" s="273">
        <v>119696</v>
      </c>
      <c r="B141" t="s">
        <v>474</v>
      </c>
      <c r="C141" t="s">
        <v>739</v>
      </c>
      <c r="D141" t="s">
        <v>739</v>
      </c>
      <c r="E141" t="s">
        <v>739</v>
      </c>
      <c r="F141" t="s">
        <v>739</v>
      </c>
      <c r="G141" t="s">
        <v>739</v>
      </c>
      <c r="H141" t="s">
        <v>739</v>
      </c>
      <c r="I141" t="s">
        <v>739</v>
      </c>
      <c r="J141" t="s">
        <v>739</v>
      </c>
      <c r="K141" t="s">
        <v>739</v>
      </c>
      <c r="L141" t="s">
        <v>739</v>
      </c>
      <c r="M141"/>
      <c r="N141"/>
      <c r="O141"/>
      <c r="P141"/>
      <c r="Q141"/>
      <c r="R141"/>
      <c r="S141"/>
      <c r="T141"/>
      <c r="U141"/>
      <c r="V141"/>
      <c r="W141"/>
      <c r="X141"/>
      <c r="Y141"/>
      <c r="Z141"/>
      <c r="AA141"/>
      <c r="AB141"/>
      <c r="AC141"/>
      <c r="AD141"/>
      <c r="AE141"/>
      <c r="AF141"/>
      <c r="AG141"/>
      <c r="AH141"/>
      <c r="AI141"/>
      <c r="AJ141"/>
      <c r="AK141"/>
      <c r="AL141"/>
      <c r="AM141"/>
      <c r="AN141"/>
      <c r="AO141"/>
      <c r="AP141"/>
      <c r="AQ141" s="242">
        <v>0</v>
      </c>
      <c r="AR141" s="242">
        <v>0</v>
      </c>
    </row>
    <row r="142" spans="1:44" ht="16.8" x14ac:dyDescent="0.25">
      <c r="A142" s="273">
        <v>119724</v>
      </c>
      <c r="B142" t="s">
        <v>474</v>
      </c>
      <c r="C142" t="s">
        <v>739</v>
      </c>
      <c r="D142" t="s">
        <v>739</v>
      </c>
      <c r="E142" t="s">
        <v>739</v>
      </c>
      <c r="F142" t="s">
        <v>739</v>
      </c>
      <c r="G142" t="s">
        <v>739</v>
      </c>
      <c r="H142" t="s">
        <v>739</v>
      </c>
      <c r="I142" t="s">
        <v>739</v>
      </c>
      <c r="J142" t="s">
        <v>739</v>
      </c>
      <c r="K142" t="s">
        <v>739</v>
      </c>
      <c r="L142" t="s">
        <v>739</v>
      </c>
      <c r="M142"/>
      <c r="N142"/>
      <c r="O142"/>
      <c r="P142"/>
      <c r="Q142"/>
      <c r="R142"/>
      <c r="S142"/>
      <c r="T142"/>
      <c r="U142"/>
      <c r="V142"/>
      <c r="W142"/>
      <c r="X142"/>
      <c r="Y142"/>
      <c r="Z142"/>
      <c r="AA142"/>
      <c r="AB142"/>
      <c r="AC142"/>
      <c r="AD142"/>
      <c r="AE142"/>
      <c r="AF142"/>
      <c r="AG142"/>
      <c r="AH142"/>
      <c r="AI142"/>
      <c r="AJ142"/>
      <c r="AK142"/>
      <c r="AL142"/>
      <c r="AM142"/>
      <c r="AN142"/>
      <c r="AO142"/>
      <c r="AP142"/>
      <c r="AQ142" s="242">
        <v>0</v>
      </c>
      <c r="AR142" s="242">
        <v>0</v>
      </c>
    </row>
    <row r="143" spans="1:44" ht="16.8" x14ac:dyDescent="0.25">
      <c r="A143" s="273">
        <v>119764</v>
      </c>
      <c r="B143" t="s">
        <v>474</v>
      </c>
      <c r="C143" t="s">
        <v>739</v>
      </c>
      <c r="D143" t="s">
        <v>739</v>
      </c>
      <c r="E143" t="s">
        <v>739</v>
      </c>
      <c r="F143" t="s">
        <v>739</v>
      </c>
      <c r="G143" t="s">
        <v>739</v>
      </c>
      <c r="H143" t="s">
        <v>739</v>
      </c>
      <c r="I143" t="s">
        <v>739</v>
      </c>
      <c r="J143" t="s">
        <v>739</v>
      </c>
      <c r="K143" t="s">
        <v>739</v>
      </c>
      <c r="L143" t="s">
        <v>739</v>
      </c>
      <c r="M143"/>
      <c r="N143"/>
      <c r="O143"/>
      <c r="P143"/>
      <c r="Q143"/>
      <c r="R143"/>
      <c r="S143"/>
      <c r="T143"/>
      <c r="U143"/>
      <c r="V143"/>
      <c r="W143"/>
      <c r="X143"/>
      <c r="Y143"/>
      <c r="Z143"/>
      <c r="AA143"/>
      <c r="AB143"/>
      <c r="AC143"/>
      <c r="AD143"/>
      <c r="AE143"/>
      <c r="AF143"/>
      <c r="AG143"/>
      <c r="AH143"/>
      <c r="AI143"/>
      <c r="AJ143"/>
      <c r="AK143"/>
      <c r="AL143"/>
      <c r="AM143"/>
      <c r="AN143"/>
      <c r="AO143"/>
      <c r="AP143"/>
      <c r="AQ143" s="242">
        <v>0</v>
      </c>
      <c r="AR143" s="242">
        <v>0</v>
      </c>
    </row>
    <row r="144" spans="1:44" ht="16.8" x14ac:dyDescent="0.25">
      <c r="A144" s="273">
        <v>119782</v>
      </c>
      <c r="B144" t="s">
        <v>474</v>
      </c>
      <c r="C144" t="s">
        <v>739</v>
      </c>
      <c r="D144" t="s">
        <v>739</v>
      </c>
      <c r="E144" t="s">
        <v>739</v>
      </c>
      <c r="F144" t="s">
        <v>739</v>
      </c>
      <c r="G144" t="s">
        <v>739</v>
      </c>
      <c r="H144" t="s">
        <v>739</v>
      </c>
      <c r="I144" t="s">
        <v>739</v>
      </c>
      <c r="J144" t="s">
        <v>739</v>
      </c>
      <c r="K144" t="s">
        <v>739</v>
      </c>
      <c r="L144" t="s">
        <v>739</v>
      </c>
      <c r="M144"/>
      <c r="N144"/>
      <c r="O144"/>
      <c r="P144"/>
      <c r="Q144"/>
      <c r="R144"/>
      <c r="S144"/>
      <c r="T144"/>
      <c r="U144"/>
      <c r="V144"/>
      <c r="W144"/>
      <c r="X144"/>
      <c r="Y144"/>
      <c r="Z144"/>
      <c r="AA144"/>
      <c r="AB144"/>
      <c r="AC144"/>
      <c r="AD144"/>
      <c r="AE144"/>
      <c r="AF144"/>
      <c r="AG144"/>
      <c r="AH144"/>
      <c r="AI144"/>
      <c r="AJ144"/>
      <c r="AK144"/>
      <c r="AL144"/>
      <c r="AM144"/>
      <c r="AN144"/>
      <c r="AO144"/>
      <c r="AP144"/>
      <c r="AQ144" s="242">
        <v>0</v>
      </c>
      <c r="AR144" s="242">
        <v>0</v>
      </c>
    </row>
    <row r="145" spans="1:44" ht="16.8" x14ac:dyDescent="0.25">
      <c r="A145" s="273">
        <v>119784</v>
      </c>
      <c r="B145" t="s">
        <v>474</v>
      </c>
      <c r="C145" t="s">
        <v>739</v>
      </c>
      <c r="D145" t="s">
        <v>739</v>
      </c>
      <c r="E145" t="s">
        <v>739</v>
      </c>
      <c r="F145" t="s">
        <v>739</v>
      </c>
      <c r="G145" t="s">
        <v>739</v>
      </c>
      <c r="H145" t="s">
        <v>739</v>
      </c>
      <c r="I145" t="s">
        <v>739</v>
      </c>
      <c r="J145" t="s">
        <v>739</v>
      </c>
      <c r="K145" t="s">
        <v>739</v>
      </c>
      <c r="L145" t="s">
        <v>739</v>
      </c>
      <c r="M145"/>
      <c r="N145"/>
      <c r="O145"/>
      <c r="P145"/>
      <c r="Q145"/>
      <c r="R145"/>
      <c r="S145"/>
      <c r="T145"/>
      <c r="U145"/>
      <c r="V145"/>
      <c r="W145"/>
      <c r="X145"/>
      <c r="Y145"/>
      <c r="Z145"/>
      <c r="AA145"/>
      <c r="AB145"/>
      <c r="AC145"/>
      <c r="AD145"/>
      <c r="AE145"/>
      <c r="AF145"/>
      <c r="AG145"/>
      <c r="AH145"/>
      <c r="AI145"/>
      <c r="AJ145"/>
      <c r="AK145"/>
      <c r="AL145"/>
      <c r="AM145"/>
      <c r="AN145"/>
      <c r="AO145"/>
      <c r="AP145"/>
      <c r="AQ145" s="242">
        <v>0</v>
      </c>
      <c r="AR145" s="242">
        <v>0</v>
      </c>
    </row>
    <row r="146" spans="1:44" ht="16.8" x14ac:dyDescent="0.25">
      <c r="A146" s="273">
        <v>119790</v>
      </c>
      <c r="B146" t="s">
        <v>474</v>
      </c>
      <c r="C146" t="s">
        <v>739</v>
      </c>
      <c r="D146" t="s">
        <v>739</v>
      </c>
      <c r="E146" t="s">
        <v>739</v>
      </c>
      <c r="F146" t="s">
        <v>739</v>
      </c>
      <c r="G146" t="s">
        <v>739</v>
      </c>
      <c r="H146" t="s">
        <v>739</v>
      </c>
      <c r="I146" t="s">
        <v>739</v>
      </c>
      <c r="J146" t="s">
        <v>739</v>
      </c>
      <c r="K146" t="s">
        <v>739</v>
      </c>
      <c r="L146" t="s">
        <v>739</v>
      </c>
      <c r="M146"/>
      <c r="N146"/>
      <c r="O146"/>
      <c r="P146"/>
      <c r="Q146"/>
      <c r="R146"/>
      <c r="S146"/>
      <c r="T146"/>
      <c r="U146"/>
      <c r="V146"/>
      <c r="W146"/>
      <c r="X146"/>
      <c r="Y146"/>
      <c r="Z146"/>
      <c r="AA146"/>
      <c r="AB146"/>
      <c r="AC146"/>
      <c r="AD146"/>
      <c r="AE146"/>
      <c r="AF146"/>
      <c r="AG146"/>
      <c r="AH146"/>
      <c r="AI146"/>
      <c r="AJ146"/>
      <c r="AK146"/>
      <c r="AL146"/>
      <c r="AM146"/>
      <c r="AN146"/>
      <c r="AO146"/>
      <c r="AP146"/>
      <c r="AQ146" s="242">
        <v>0</v>
      </c>
      <c r="AR146" s="242">
        <v>0</v>
      </c>
    </row>
    <row r="147" spans="1:44" ht="16.8" x14ac:dyDescent="0.25">
      <c r="A147" s="273">
        <v>119807</v>
      </c>
      <c r="B147" t="s">
        <v>474</v>
      </c>
      <c r="C147" t="s">
        <v>739</v>
      </c>
      <c r="D147" t="s">
        <v>739</v>
      </c>
      <c r="E147" t="s">
        <v>739</v>
      </c>
      <c r="F147" t="s">
        <v>739</v>
      </c>
      <c r="G147" t="s">
        <v>739</v>
      </c>
      <c r="H147" t="s">
        <v>739</v>
      </c>
      <c r="I147" t="s">
        <v>739</v>
      </c>
      <c r="J147" t="s">
        <v>739</v>
      </c>
      <c r="K147" t="s">
        <v>739</v>
      </c>
      <c r="L147" t="s">
        <v>739</v>
      </c>
      <c r="M147"/>
      <c r="N147"/>
      <c r="O147"/>
      <c r="P147"/>
      <c r="Q147"/>
      <c r="R147"/>
      <c r="S147"/>
      <c r="T147"/>
      <c r="U147"/>
      <c r="V147"/>
      <c r="W147"/>
      <c r="X147"/>
      <c r="Y147"/>
      <c r="Z147"/>
      <c r="AA147"/>
      <c r="AB147"/>
      <c r="AC147"/>
      <c r="AD147"/>
      <c r="AE147"/>
      <c r="AF147"/>
      <c r="AG147"/>
      <c r="AH147"/>
      <c r="AI147"/>
      <c r="AJ147"/>
      <c r="AK147"/>
      <c r="AL147"/>
      <c r="AM147"/>
      <c r="AN147"/>
      <c r="AO147"/>
      <c r="AP147"/>
      <c r="AQ147" s="242">
        <v>0</v>
      </c>
      <c r="AR147" s="242">
        <v>0</v>
      </c>
    </row>
    <row r="148" spans="1:44" ht="16.8" x14ac:dyDescent="0.25">
      <c r="A148" s="273">
        <v>119811</v>
      </c>
      <c r="B148" t="s">
        <v>474</v>
      </c>
      <c r="C148" t="s">
        <v>739</v>
      </c>
      <c r="D148" t="s">
        <v>739</v>
      </c>
      <c r="E148" t="s">
        <v>739</v>
      </c>
      <c r="F148" t="s">
        <v>739</v>
      </c>
      <c r="G148" t="s">
        <v>739</v>
      </c>
      <c r="H148" t="s">
        <v>739</v>
      </c>
      <c r="I148" t="s">
        <v>739</v>
      </c>
      <c r="J148" t="s">
        <v>739</v>
      </c>
      <c r="K148" t="s">
        <v>739</v>
      </c>
      <c r="L148" t="s">
        <v>739</v>
      </c>
      <c r="M148"/>
      <c r="N148"/>
      <c r="O148"/>
      <c r="P148"/>
      <c r="Q148"/>
      <c r="R148"/>
      <c r="S148"/>
      <c r="T148"/>
      <c r="U148"/>
      <c r="V148"/>
      <c r="W148"/>
      <c r="X148"/>
      <c r="Y148"/>
      <c r="Z148"/>
      <c r="AA148"/>
      <c r="AB148"/>
      <c r="AC148"/>
      <c r="AD148"/>
      <c r="AE148"/>
      <c r="AF148"/>
      <c r="AG148"/>
      <c r="AH148"/>
      <c r="AI148"/>
      <c r="AJ148"/>
      <c r="AK148"/>
      <c r="AL148"/>
      <c r="AM148"/>
      <c r="AN148"/>
      <c r="AO148"/>
      <c r="AP148"/>
      <c r="AQ148" s="242">
        <v>0</v>
      </c>
      <c r="AR148" s="242">
        <v>0</v>
      </c>
    </row>
    <row r="149" spans="1:44" ht="16.8" x14ac:dyDescent="0.25">
      <c r="A149" s="273">
        <v>119816</v>
      </c>
      <c r="B149" t="s">
        <v>474</v>
      </c>
      <c r="C149" t="s">
        <v>739</v>
      </c>
      <c r="D149" t="s">
        <v>739</v>
      </c>
      <c r="E149" t="s">
        <v>739</v>
      </c>
      <c r="F149" t="s">
        <v>739</v>
      </c>
      <c r="G149" t="s">
        <v>739</v>
      </c>
      <c r="H149" t="s">
        <v>739</v>
      </c>
      <c r="I149" t="s">
        <v>739</v>
      </c>
      <c r="J149" t="s">
        <v>739</v>
      </c>
      <c r="K149" t="s">
        <v>739</v>
      </c>
      <c r="L149" t="s">
        <v>739</v>
      </c>
      <c r="M149"/>
      <c r="N149"/>
      <c r="O149"/>
      <c r="P149"/>
      <c r="Q149"/>
      <c r="R149"/>
      <c r="S149"/>
      <c r="T149"/>
      <c r="U149"/>
      <c r="V149"/>
      <c r="W149"/>
      <c r="X149"/>
      <c r="Y149"/>
      <c r="Z149"/>
      <c r="AA149"/>
      <c r="AB149"/>
      <c r="AC149"/>
      <c r="AD149"/>
      <c r="AE149"/>
      <c r="AF149"/>
      <c r="AG149"/>
      <c r="AH149"/>
      <c r="AI149"/>
      <c r="AJ149"/>
      <c r="AK149"/>
      <c r="AL149"/>
      <c r="AM149"/>
      <c r="AN149"/>
      <c r="AO149"/>
      <c r="AP149"/>
      <c r="AQ149" s="242">
        <v>0</v>
      </c>
      <c r="AR149" s="242">
        <v>0</v>
      </c>
    </row>
    <row r="150" spans="1:44" ht="16.8" x14ac:dyDescent="0.25">
      <c r="A150" s="273">
        <v>119852</v>
      </c>
      <c r="B150" t="s">
        <v>474</v>
      </c>
      <c r="C150" t="s">
        <v>739</v>
      </c>
      <c r="D150" t="s">
        <v>739</v>
      </c>
      <c r="E150" t="s">
        <v>739</v>
      </c>
      <c r="F150" t="s">
        <v>739</v>
      </c>
      <c r="G150" t="s">
        <v>739</v>
      </c>
      <c r="H150" t="s">
        <v>739</v>
      </c>
      <c r="I150" t="s">
        <v>739</v>
      </c>
      <c r="J150" t="s">
        <v>739</v>
      </c>
      <c r="K150" t="s">
        <v>739</v>
      </c>
      <c r="L150" t="s">
        <v>739</v>
      </c>
      <c r="M150"/>
      <c r="N150"/>
      <c r="O150"/>
      <c r="P150"/>
      <c r="Q150"/>
      <c r="R150"/>
      <c r="S150"/>
      <c r="T150"/>
      <c r="U150"/>
      <c r="V150"/>
      <c r="W150"/>
      <c r="X150"/>
      <c r="Y150"/>
      <c r="Z150"/>
      <c r="AA150"/>
      <c r="AB150"/>
      <c r="AC150"/>
      <c r="AD150"/>
      <c r="AE150"/>
      <c r="AF150"/>
      <c r="AG150"/>
      <c r="AH150"/>
      <c r="AI150"/>
      <c r="AJ150"/>
      <c r="AK150"/>
      <c r="AL150"/>
      <c r="AM150"/>
      <c r="AN150"/>
      <c r="AO150"/>
      <c r="AP150"/>
      <c r="AQ150" s="242">
        <v>0</v>
      </c>
      <c r="AR150" s="242">
        <v>0</v>
      </c>
    </row>
    <row r="151" spans="1:44" x14ac:dyDescent="0.25">
      <c r="A151" s="274">
        <v>119864</v>
      </c>
      <c r="B151" t="s">
        <v>1224</v>
      </c>
      <c r="C151" s="272" t="s">
        <v>205</v>
      </c>
      <c r="D151" s="272" t="s">
        <v>205</v>
      </c>
      <c r="E151" s="272" t="s">
        <v>205</v>
      </c>
      <c r="F151" s="272" t="s">
        <v>205</v>
      </c>
      <c r="G151" s="272" t="s">
        <v>205</v>
      </c>
      <c r="H151" s="272" t="s">
        <v>205</v>
      </c>
      <c r="I151" s="272" t="s">
        <v>205</v>
      </c>
      <c r="J151" s="272" t="s">
        <v>205</v>
      </c>
      <c r="K151" s="272" t="s">
        <v>205</v>
      </c>
      <c r="L151" s="272" t="s">
        <v>205</v>
      </c>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42">
        <v>0</v>
      </c>
      <c r="AR151" s="242" t="s">
        <v>4243</v>
      </c>
    </row>
    <row r="152" spans="1:44" ht="16.8" x14ac:dyDescent="0.25">
      <c r="A152" s="273">
        <v>119870</v>
      </c>
      <c r="B152" t="s">
        <v>474</v>
      </c>
      <c r="C152" t="s">
        <v>739</v>
      </c>
      <c r="D152" t="s">
        <v>739</v>
      </c>
      <c r="E152" t="s">
        <v>739</v>
      </c>
      <c r="F152" t="s">
        <v>739</v>
      </c>
      <c r="G152" t="s">
        <v>739</v>
      </c>
      <c r="H152" t="s">
        <v>739</v>
      </c>
      <c r="I152" t="s">
        <v>739</v>
      </c>
      <c r="J152" t="s">
        <v>739</v>
      </c>
      <c r="K152" t="s">
        <v>739</v>
      </c>
      <c r="L152" t="s">
        <v>739</v>
      </c>
      <c r="M152"/>
      <c r="N152"/>
      <c r="O152"/>
      <c r="P152"/>
      <c r="Q152"/>
      <c r="R152"/>
      <c r="S152"/>
      <c r="T152"/>
      <c r="U152"/>
      <c r="V152"/>
      <c r="W152"/>
      <c r="X152"/>
      <c r="Y152"/>
      <c r="Z152"/>
      <c r="AA152"/>
      <c r="AB152"/>
      <c r="AC152"/>
      <c r="AD152"/>
      <c r="AE152"/>
      <c r="AF152"/>
      <c r="AG152"/>
      <c r="AH152"/>
      <c r="AI152"/>
      <c r="AJ152"/>
      <c r="AK152"/>
      <c r="AL152"/>
      <c r="AM152"/>
      <c r="AN152"/>
      <c r="AO152"/>
      <c r="AP152"/>
      <c r="AQ152" s="242">
        <v>0</v>
      </c>
      <c r="AR152" s="242">
        <v>0</v>
      </c>
    </row>
    <row r="153" spans="1:44" ht="16.8" x14ac:dyDescent="0.25">
      <c r="A153" s="273">
        <v>119876</v>
      </c>
      <c r="B153" t="s">
        <v>474</v>
      </c>
      <c r="C153" t="s">
        <v>739</v>
      </c>
      <c r="D153" t="s">
        <v>739</v>
      </c>
      <c r="E153" t="s">
        <v>739</v>
      </c>
      <c r="F153" t="s">
        <v>739</v>
      </c>
      <c r="G153" t="s">
        <v>739</v>
      </c>
      <c r="H153" t="s">
        <v>739</v>
      </c>
      <c r="I153" t="s">
        <v>739</v>
      </c>
      <c r="J153" t="s">
        <v>739</v>
      </c>
      <c r="K153" t="s">
        <v>739</v>
      </c>
      <c r="L153" t="s">
        <v>739</v>
      </c>
      <c r="M153"/>
      <c r="N153"/>
      <c r="O153"/>
      <c r="P153"/>
      <c r="Q153"/>
      <c r="R153"/>
      <c r="S153"/>
      <c r="T153"/>
      <c r="U153"/>
      <c r="V153"/>
      <c r="W153"/>
      <c r="X153"/>
      <c r="Y153"/>
      <c r="Z153"/>
      <c r="AA153"/>
      <c r="AB153"/>
      <c r="AC153"/>
      <c r="AD153"/>
      <c r="AE153"/>
      <c r="AF153"/>
      <c r="AG153"/>
      <c r="AH153"/>
      <c r="AI153"/>
      <c r="AJ153"/>
      <c r="AK153"/>
      <c r="AL153"/>
      <c r="AM153"/>
      <c r="AN153"/>
      <c r="AO153"/>
      <c r="AP153"/>
      <c r="AQ153" s="242">
        <v>0</v>
      </c>
      <c r="AR153" s="242">
        <v>0</v>
      </c>
    </row>
    <row r="154" spans="1:44" ht="16.8" x14ac:dyDescent="0.25">
      <c r="A154" s="273">
        <v>119907</v>
      </c>
      <c r="B154" t="s">
        <v>474</v>
      </c>
      <c r="C154" t="s">
        <v>739</v>
      </c>
      <c r="D154" t="s">
        <v>739</v>
      </c>
      <c r="E154" t="s">
        <v>739</v>
      </c>
      <c r="F154" t="s">
        <v>739</v>
      </c>
      <c r="G154" t="s">
        <v>739</v>
      </c>
      <c r="H154" t="s">
        <v>739</v>
      </c>
      <c r="I154" t="s">
        <v>739</v>
      </c>
      <c r="J154" t="s">
        <v>739</v>
      </c>
      <c r="K154" t="s">
        <v>739</v>
      </c>
      <c r="L154" t="s">
        <v>739</v>
      </c>
      <c r="M154"/>
      <c r="N154"/>
      <c r="O154"/>
      <c r="P154"/>
      <c r="Q154"/>
      <c r="R154"/>
      <c r="S154"/>
      <c r="T154"/>
      <c r="U154"/>
      <c r="V154"/>
      <c r="W154"/>
      <c r="X154"/>
      <c r="Y154"/>
      <c r="Z154"/>
      <c r="AA154"/>
      <c r="AB154"/>
      <c r="AC154"/>
      <c r="AD154"/>
      <c r="AE154"/>
      <c r="AF154"/>
      <c r="AG154"/>
      <c r="AH154"/>
      <c r="AI154"/>
      <c r="AJ154"/>
      <c r="AK154"/>
      <c r="AL154"/>
      <c r="AM154"/>
      <c r="AN154"/>
      <c r="AO154"/>
      <c r="AP154"/>
      <c r="AQ154" s="242">
        <v>0</v>
      </c>
      <c r="AR154" s="242">
        <v>0</v>
      </c>
    </row>
    <row r="155" spans="1:44" ht="16.8" x14ac:dyDescent="0.25">
      <c r="A155" s="273">
        <v>119939</v>
      </c>
      <c r="B155" t="s">
        <v>474</v>
      </c>
      <c r="C155" t="s">
        <v>739</v>
      </c>
      <c r="D155" t="s">
        <v>739</v>
      </c>
      <c r="E155" t="s">
        <v>739</v>
      </c>
      <c r="F155" t="s">
        <v>739</v>
      </c>
      <c r="G155" t="s">
        <v>739</v>
      </c>
      <c r="H155" t="s">
        <v>739</v>
      </c>
      <c r="I155" t="s">
        <v>739</v>
      </c>
      <c r="J155" t="s">
        <v>739</v>
      </c>
      <c r="K155" t="s">
        <v>739</v>
      </c>
      <c r="L155" t="s">
        <v>739</v>
      </c>
      <c r="M155"/>
      <c r="N155"/>
      <c r="O155"/>
      <c r="P155"/>
      <c r="Q155"/>
      <c r="R155"/>
      <c r="S155"/>
      <c r="T155"/>
      <c r="U155"/>
      <c r="V155"/>
      <c r="W155"/>
      <c r="X155"/>
      <c r="Y155"/>
      <c r="Z155"/>
      <c r="AA155"/>
      <c r="AB155"/>
      <c r="AC155"/>
      <c r="AD155"/>
      <c r="AE155"/>
      <c r="AF155"/>
      <c r="AG155"/>
      <c r="AH155"/>
      <c r="AI155"/>
      <c r="AJ155"/>
      <c r="AK155"/>
      <c r="AL155"/>
      <c r="AM155"/>
      <c r="AN155"/>
      <c r="AO155"/>
      <c r="AP155"/>
      <c r="AQ155" s="242">
        <v>0</v>
      </c>
      <c r="AR155" s="242">
        <v>0</v>
      </c>
    </row>
    <row r="156" spans="1:44" ht="16.8" x14ac:dyDescent="0.25">
      <c r="A156" s="273">
        <v>119960</v>
      </c>
      <c r="B156" t="s">
        <v>474</v>
      </c>
      <c r="C156" t="s">
        <v>739</v>
      </c>
      <c r="D156" t="s">
        <v>739</v>
      </c>
      <c r="E156" t="s">
        <v>739</v>
      </c>
      <c r="F156" t="s">
        <v>739</v>
      </c>
      <c r="G156" t="s">
        <v>739</v>
      </c>
      <c r="H156" t="s">
        <v>739</v>
      </c>
      <c r="I156" t="s">
        <v>739</v>
      </c>
      <c r="J156" t="s">
        <v>739</v>
      </c>
      <c r="K156" t="s">
        <v>739</v>
      </c>
      <c r="L156" t="s">
        <v>739</v>
      </c>
      <c r="M156"/>
      <c r="N156"/>
      <c r="O156"/>
      <c r="P156"/>
      <c r="Q156"/>
      <c r="R156"/>
      <c r="S156"/>
      <c r="T156"/>
      <c r="U156"/>
      <c r="V156"/>
      <c r="W156"/>
      <c r="X156"/>
      <c r="Y156"/>
      <c r="Z156"/>
      <c r="AA156"/>
      <c r="AB156"/>
      <c r="AC156"/>
      <c r="AD156"/>
      <c r="AE156"/>
      <c r="AF156"/>
      <c r="AG156"/>
      <c r="AH156"/>
      <c r="AI156"/>
      <c r="AJ156"/>
      <c r="AK156"/>
      <c r="AL156"/>
      <c r="AM156"/>
      <c r="AN156"/>
      <c r="AO156"/>
      <c r="AP156"/>
      <c r="AQ156" s="242">
        <v>0</v>
      </c>
      <c r="AR156" s="242">
        <v>0</v>
      </c>
    </row>
    <row r="157" spans="1:44" ht="16.8" x14ac:dyDescent="0.25">
      <c r="A157" s="273">
        <v>119964</v>
      </c>
      <c r="B157" t="s">
        <v>474</v>
      </c>
      <c r="C157" t="s">
        <v>739</v>
      </c>
      <c r="D157" t="s">
        <v>739</v>
      </c>
      <c r="E157" t="s">
        <v>739</v>
      </c>
      <c r="F157" t="s">
        <v>739</v>
      </c>
      <c r="G157" t="s">
        <v>739</v>
      </c>
      <c r="H157" t="s">
        <v>739</v>
      </c>
      <c r="I157" t="s">
        <v>739</v>
      </c>
      <c r="J157" t="s">
        <v>739</v>
      </c>
      <c r="K157" t="s">
        <v>739</v>
      </c>
      <c r="L157" t="s">
        <v>739</v>
      </c>
      <c r="M157"/>
      <c r="N157"/>
      <c r="O157"/>
      <c r="P157"/>
      <c r="Q157"/>
      <c r="R157"/>
      <c r="S157"/>
      <c r="T157"/>
      <c r="U157"/>
      <c r="V157"/>
      <c r="W157"/>
      <c r="X157"/>
      <c r="Y157"/>
      <c r="Z157"/>
      <c r="AA157"/>
      <c r="AB157"/>
      <c r="AC157"/>
      <c r="AD157"/>
      <c r="AE157"/>
      <c r="AF157"/>
      <c r="AG157"/>
      <c r="AH157"/>
      <c r="AI157"/>
      <c r="AJ157"/>
      <c r="AK157"/>
      <c r="AL157"/>
      <c r="AM157"/>
      <c r="AN157"/>
      <c r="AO157"/>
      <c r="AP157"/>
      <c r="AQ157" s="242">
        <v>0</v>
      </c>
      <c r="AR157" s="242">
        <v>0</v>
      </c>
    </row>
    <row r="158" spans="1:44" ht="16.8" x14ac:dyDescent="0.25">
      <c r="A158" s="273">
        <v>119972</v>
      </c>
      <c r="B158" t="s">
        <v>474</v>
      </c>
      <c r="C158" t="s">
        <v>739</v>
      </c>
      <c r="D158" t="s">
        <v>739</v>
      </c>
      <c r="E158" t="s">
        <v>739</v>
      </c>
      <c r="F158" t="s">
        <v>739</v>
      </c>
      <c r="G158" t="s">
        <v>739</v>
      </c>
      <c r="H158" t="s">
        <v>739</v>
      </c>
      <c r="I158" t="s">
        <v>739</v>
      </c>
      <c r="J158" t="s">
        <v>739</v>
      </c>
      <c r="K158" t="s">
        <v>739</v>
      </c>
      <c r="L158" t="s">
        <v>739</v>
      </c>
      <c r="M158"/>
      <c r="N158"/>
      <c r="O158"/>
      <c r="P158"/>
      <c r="Q158"/>
      <c r="R158"/>
      <c r="S158"/>
      <c r="T158"/>
      <c r="U158"/>
      <c r="V158"/>
      <c r="W158"/>
      <c r="X158"/>
      <c r="Y158"/>
      <c r="Z158"/>
      <c r="AA158"/>
      <c r="AB158"/>
      <c r="AC158"/>
      <c r="AD158"/>
      <c r="AE158"/>
      <c r="AF158"/>
      <c r="AG158"/>
      <c r="AH158"/>
      <c r="AI158"/>
      <c r="AJ158"/>
      <c r="AK158"/>
      <c r="AL158"/>
      <c r="AM158"/>
      <c r="AN158"/>
      <c r="AO158"/>
      <c r="AP158"/>
      <c r="AQ158" s="242">
        <v>0</v>
      </c>
      <c r="AR158" s="242">
        <v>0</v>
      </c>
    </row>
    <row r="159" spans="1:44" ht="16.8" x14ac:dyDescent="0.25">
      <c r="A159" s="273">
        <v>119984</v>
      </c>
      <c r="B159" t="s">
        <v>474</v>
      </c>
      <c r="C159" t="s">
        <v>739</v>
      </c>
      <c r="D159" t="s">
        <v>739</v>
      </c>
      <c r="E159" t="s">
        <v>739</v>
      </c>
      <c r="F159" t="s">
        <v>739</v>
      </c>
      <c r="G159" t="s">
        <v>739</v>
      </c>
      <c r="H159" t="s">
        <v>739</v>
      </c>
      <c r="I159" t="s">
        <v>739</v>
      </c>
      <c r="J159" t="s">
        <v>739</v>
      </c>
      <c r="K159" t="s">
        <v>739</v>
      </c>
      <c r="L159" t="s">
        <v>739</v>
      </c>
      <c r="M159"/>
      <c r="N159"/>
      <c r="O159"/>
      <c r="P159"/>
      <c r="Q159"/>
      <c r="R159"/>
      <c r="S159"/>
      <c r="T159"/>
      <c r="U159"/>
      <c r="V159"/>
      <c r="W159"/>
      <c r="X159"/>
      <c r="Y159"/>
      <c r="Z159"/>
      <c r="AA159"/>
      <c r="AB159"/>
      <c r="AC159"/>
      <c r="AD159"/>
      <c r="AE159"/>
      <c r="AF159"/>
      <c r="AG159"/>
      <c r="AH159"/>
      <c r="AI159"/>
      <c r="AJ159"/>
      <c r="AK159"/>
      <c r="AL159"/>
      <c r="AM159"/>
      <c r="AN159"/>
      <c r="AO159"/>
      <c r="AP159"/>
      <c r="AQ159" s="242">
        <v>0</v>
      </c>
      <c r="AR159" s="242">
        <v>0</v>
      </c>
    </row>
    <row r="160" spans="1:44" ht="16.8" x14ac:dyDescent="0.25">
      <c r="A160" s="273">
        <v>120009</v>
      </c>
      <c r="B160" t="s">
        <v>474</v>
      </c>
      <c r="C160" t="s">
        <v>739</v>
      </c>
      <c r="D160" t="s">
        <v>739</v>
      </c>
      <c r="E160" t="s">
        <v>739</v>
      </c>
      <c r="F160" t="s">
        <v>739</v>
      </c>
      <c r="G160" t="s">
        <v>739</v>
      </c>
      <c r="H160" t="s">
        <v>739</v>
      </c>
      <c r="I160" t="s">
        <v>739</v>
      </c>
      <c r="J160" t="s">
        <v>739</v>
      </c>
      <c r="K160" t="s">
        <v>739</v>
      </c>
      <c r="L160" t="s">
        <v>739</v>
      </c>
      <c r="M160"/>
      <c r="N160"/>
      <c r="O160"/>
      <c r="P160"/>
      <c r="Q160"/>
      <c r="R160"/>
      <c r="S160"/>
      <c r="T160"/>
      <c r="U160"/>
      <c r="V160"/>
      <c r="W160"/>
      <c r="X160"/>
      <c r="Y160"/>
      <c r="Z160"/>
      <c r="AA160"/>
      <c r="AB160"/>
      <c r="AC160"/>
      <c r="AD160"/>
      <c r="AE160"/>
      <c r="AF160"/>
      <c r="AG160"/>
      <c r="AH160"/>
      <c r="AI160"/>
      <c r="AJ160"/>
      <c r="AK160"/>
      <c r="AL160"/>
      <c r="AM160"/>
      <c r="AN160"/>
      <c r="AO160"/>
      <c r="AP160"/>
      <c r="AQ160" s="242">
        <v>0</v>
      </c>
      <c r="AR160" s="242">
        <v>0</v>
      </c>
    </row>
    <row r="161" spans="1:44" ht="16.8" x14ac:dyDescent="0.25">
      <c r="A161" s="273">
        <v>120019</v>
      </c>
      <c r="B161" t="s">
        <v>474</v>
      </c>
      <c r="C161" t="s">
        <v>739</v>
      </c>
      <c r="D161" t="s">
        <v>739</v>
      </c>
      <c r="E161" t="s">
        <v>739</v>
      </c>
      <c r="F161" t="s">
        <v>739</v>
      </c>
      <c r="G161" t="s">
        <v>739</v>
      </c>
      <c r="H161" t="s">
        <v>739</v>
      </c>
      <c r="I161" t="s">
        <v>739</v>
      </c>
      <c r="J161" t="s">
        <v>739</v>
      </c>
      <c r="K161" t="s">
        <v>739</v>
      </c>
      <c r="L161" t="s">
        <v>739</v>
      </c>
      <c r="M161"/>
      <c r="N161"/>
      <c r="O161"/>
      <c r="P161"/>
      <c r="Q161"/>
      <c r="R161"/>
      <c r="S161"/>
      <c r="T161"/>
      <c r="U161"/>
      <c r="V161"/>
      <c r="W161"/>
      <c r="X161"/>
      <c r="Y161"/>
      <c r="Z161"/>
      <c r="AA161"/>
      <c r="AB161"/>
      <c r="AC161"/>
      <c r="AD161"/>
      <c r="AE161"/>
      <c r="AF161"/>
      <c r="AG161"/>
      <c r="AH161"/>
      <c r="AI161"/>
      <c r="AJ161"/>
      <c r="AK161"/>
      <c r="AL161"/>
      <c r="AM161"/>
      <c r="AN161"/>
      <c r="AO161"/>
      <c r="AP161"/>
      <c r="AQ161" s="242">
        <v>0</v>
      </c>
      <c r="AR161" s="242">
        <v>0</v>
      </c>
    </row>
    <row r="162" spans="1:44" ht="16.8" x14ac:dyDescent="0.25">
      <c r="A162" s="273">
        <v>120024</v>
      </c>
      <c r="B162" t="s">
        <v>474</v>
      </c>
      <c r="C162" t="s">
        <v>739</v>
      </c>
      <c r="D162" t="s">
        <v>739</v>
      </c>
      <c r="E162" t="s">
        <v>739</v>
      </c>
      <c r="F162" t="s">
        <v>739</v>
      </c>
      <c r="G162" t="s">
        <v>739</v>
      </c>
      <c r="H162" t="s">
        <v>739</v>
      </c>
      <c r="I162" t="s">
        <v>739</v>
      </c>
      <c r="J162" t="s">
        <v>739</v>
      </c>
      <c r="K162" t="s">
        <v>739</v>
      </c>
      <c r="L162" t="s">
        <v>739</v>
      </c>
      <c r="M162"/>
      <c r="N162"/>
      <c r="O162"/>
      <c r="P162"/>
      <c r="Q162"/>
      <c r="R162"/>
      <c r="S162"/>
      <c r="T162"/>
      <c r="U162"/>
      <c r="V162"/>
      <c r="W162"/>
      <c r="X162"/>
      <c r="Y162"/>
      <c r="Z162"/>
      <c r="AA162"/>
      <c r="AB162"/>
      <c r="AC162"/>
      <c r="AD162"/>
      <c r="AE162"/>
      <c r="AF162"/>
      <c r="AG162"/>
      <c r="AH162"/>
      <c r="AI162"/>
      <c r="AJ162"/>
      <c r="AK162"/>
      <c r="AL162"/>
      <c r="AM162"/>
      <c r="AN162"/>
      <c r="AO162"/>
      <c r="AP162"/>
      <c r="AQ162" s="242">
        <v>0</v>
      </c>
      <c r="AR162" s="242">
        <v>0</v>
      </c>
    </row>
    <row r="163" spans="1:44" ht="16.8" x14ac:dyDescent="0.25">
      <c r="A163" s="273">
        <v>120027</v>
      </c>
      <c r="B163" t="s">
        <v>474</v>
      </c>
      <c r="C163" t="s">
        <v>739</v>
      </c>
      <c r="D163" t="s">
        <v>739</v>
      </c>
      <c r="E163" t="s">
        <v>739</v>
      </c>
      <c r="F163" t="s">
        <v>739</v>
      </c>
      <c r="G163" t="s">
        <v>739</v>
      </c>
      <c r="H163" t="s">
        <v>739</v>
      </c>
      <c r="I163" t="s">
        <v>739</v>
      </c>
      <c r="J163" t="s">
        <v>739</v>
      </c>
      <c r="K163" t="s">
        <v>739</v>
      </c>
      <c r="L163" t="s">
        <v>739</v>
      </c>
      <c r="M163"/>
      <c r="N163"/>
      <c r="O163"/>
      <c r="P163"/>
      <c r="Q163"/>
      <c r="R163"/>
      <c r="S163"/>
      <c r="T163"/>
      <c r="U163"/>
      <c r="V163"/>
      <c r="W163"/>
      <c r="X163"/>
      <c r="Y163"/>
      <c r="Z163"/>
      <c r="AA163"/>
      <c r="AB163"/>
      <c r="AC163"/>
      <c r="AD163"/>
      <c r="AE163"/>
      <c r="AF163"/>
      <c r="AG163"/>
      <c r="AH163"/>
      <c r="AI163"/>
      <c r="AJ163"/>
      <c r="AK163"/>
      <c r="AL163"/>
      <c r="AM163"/>
      <c r="AN163"/>
      <c r="AO163"/>
      <c r="AP163"/>
      <c r="AQ163" s="242">
        <v>0</v>
      </c>
      <c r="AR163" s="242">
        <v>0</v>
      </c>
    </row>
    <row r="164" spans="1:44" ht="16.8" x14ac:dyDescent="0.25">
      <c r="A164" s="273">
        <v>120043</v>
      </c>
      <c r="B164" t="s">
        <v>474</v>
      </c>
      <c r="C164" t="s">
        <v>739</v>
      </c>
      <c r="D164" t="s">
        <v>739</v>
      </c>
      <c r="E164" t="s">
        <v>739</v>
      </c>
      <c r="F164" t="s">
        <v>739</v>
      </c>
      <c r="G164" t="s">
        <v>739</v>
      </c>
      <c r="H164" t="s">
        <v>739</v>
      </c>
      <c r="I164" t="s">
        <v>739</v>
      </c>
      <c r="J164" t="s">
        <v>739</v>
      </c>
      <c r="K164" t="s">
        <v>739</v>
      </c>
      <c r="L164" t="s">
        <v>739</v>
      </c>
      <c r="M164"/>
      <c r="N164"/>
      <c r="O164"/>
      <c r="P164"/>
      <c r="Q164"/>
      <c r="R164"/>
      <c r="S164"/>
      <c r="T164"/>
      <c r="U164"/>
      <c r="V164"/>
      <c r="W164"/>
      <c r="X164"/>
      <c r="Y164"/>
      <c r="Z164"/>
      <c r="AA164"/>
      <c r="AB164"/>
      <c r="AC164"/>
      <c r="AD164"/>
      <c r="AE164"/>
      <c r="AF164"/>
      <c r="AG164"/>
      <c r="AH164"/>
      <c r="AI164"/>
      <c r="AJ164"/>
      <c r="AK164"/>
      <c r="AL164"/>
      <c r="AM164"/>
      <c r="AN164"/>
      <c r="AO164"/>
      <c r="AP164"/>
      <c r="AQ164" s="242">
        <v>0</v>
      </c>
      <c r="AR164" s="242">
        <v>0</v>
      </c>
    </row>
    <row r="165" spans="1:44" ht="16.8" x14ac:dyDescent="0.25">
      <c r="A165" s="273">
        <v>120060</v>
      </c>
      <c r="B165" t="s">
        <v>474</v>
      </c>
      <c r="C165" t="s">
        <v>739</v>
      </c>
      <c r="D165" t="s">
        <v>739</v>
      </c>
      <c r="E165" t="s">
        <v>739</v>
      </c>
      <c r="F165" t="s">
        <v>739</v>
      </c>
      <c r="G165" t="s">
        <v>739</v>
      </c>
      <c r="H165" t="s">
        <v>739</v>
      </c>
      <c r="I165" t="s">
        <v>739</v>
      </c>
      <c r="J165" t="s">
        <v>739</v>
      </c>
      <c r="K165" t="s">
        <v>739</v>
      </c>
      <c r="L165" t="s">
        <v>739</v>
      </c>
      <c r="M165"/>
      <c r="N165"/>
      <c r="O165"/>
      <c r="P165"/>
      <c r="Q165"/>
      <c r="R165"/>
      <c r="S165"/>
      <c r="T165"/>
      <c r="U165"/>
      <c r="V165"/>
      <c r="W165"/>
      <c r="X165"/>
      <c r="Y165"/>
      <c r="Z165"/>
      <c r="AA165"/>
      <c r="AB165"/>
      <c r="AC165"/>
      <c r="AD165"/>
      <c r="AE165"/>
      <c r="AF165"/>
      <c r="AG165"/>
      <c r="AH165"/>
      <c r="AI165"/>
      <c r="AJ165"/>
      <c r="AK165"/>
      <c r="AL165"/>
      <c r="AM165"/>
      <c r="AN165"/>
      <c r="AO165"/>
      <c r="AP165"/>
      <c r="AQ165" s="242">
        <v>0</v>
      </c>
      <c r="AR165" s="242">
        <v>0</v>
      </c>
    </row>
    <row r="166" spans="1:44" ht="16.8" x14ac:dyDescent="0.25">
      <c r="A166" s="273">
        <v>120079</v>
      </c>
      <c r="B166" t="s">
        <v>474</v>
      </c>
      <c r="C166" t="s">
        <v>739</v>
      </c>
      <c r="D166" t="s">
        <v>739</v>
      </c>
      <c r="E166" t="s">
        <v>739</v>
      </c>
      <c r="F166" t="s">
        <v>739</v>
      </c>
      <c r="G166" t="s">
        <v>739</v>
      </c>
      <c r="H166" t="s">
        <v>739</v>
      </c>
      <c r="I166" t="s">
        <v>739</v>
      </c>
      <c r="J166" t="s">
        <v>739</v>
      </c>
      <c r="K166" t="s">
        <v>739</v>
      </c>
      <c r="L166" t="s">
        <v>739</v>
      </c>
      <c r="M166"/>
      <c r="N166"/>
      <c r="O166"/>
      <c r="P166"/>
      <c r="Q166"/>
      <c r="R166"/>
      <c r="S166"/>
      <c r="T166"/>
      <c r="U166"/>
      <c r="V166"/>
      <c r="W166"/>
      <c r="X166"/>
      <c r="Y166"/>
      <c r="Z166"/>
      <c r="AA166"/>
      <c r="AB166"/>
      <c r="AC166"/>
      <c r="AD166"/>
      <c r="AE166"/>
      <c r="AF166"/>
      <c r="AG166"/>
      <c r="AH166"/>
      <c r="AI166"/>
      <c r="AJ166"/>
      <c r="AK166"/>
      <c r="AL166"/>
      <c r="AM166"/>
      <c r="AN166"/>
      <c r="AO166"/>
      <c r="AP166"/>
      <c r="AQ166" s="242">
        <v>0</v>
      </c>
      <c r="AR166" s="242">
        <v>0</v>
      </c>
    </row>
    <row r="167" spans="1:44" ht="16.8" x14ac:dyDescent="0.25">
      <c r="A167" s="273">
        <v>120081</v>
      </c>
      <c r="B167" t="s">
        <v>474</v>
      </c>
      <c r="C167" t="s">
        <v>739</v>
      </c>
      <c r="D167" t="s">
        <v>739</v>
      </c>
      <c r="E167" t="s">
        <v>739</v>
      </c>
      <c r="F167" t="s">
        <v>739</v>
      </c>
      <c r="G167" t="s">
        <v>739</v>
      </c>
      <c r="H167" t="s">
        <v>739</v>
      </c>
      <c r="I167" t="s">
        <v>739</v>
      </c>
      <c r="J167" t="s">
        <v>739</v>
      </c>
      <c r="K167" t="s">
        <v>739</v>
      </c>
      <c r="L167" t="s">
        <v>739</v>
      </c>
      <c r="M167"/>
      <c r="N167"/>
      <c r="O167"/>
      <c r="P167"/>
      <c r="Q167"/>
      <c r="R167"/>
      <c r="S167"/>
      <c r="T167"/>
      <c r="U167"/>
      <c r="V167"/>
      <c r="W167"/>
      <c r="X167"/>
      <c r="Y167"/>
      <c r="Z167"/>
      <c r="AA167"/>
      <c r="AB167"/>
      <c r="AC167"/>
      <c r="AD167"/>
      <c r="AE167"/>
      <c r="AF167"/>
      <c r="AG167"/>
      <c r="AH167"/>
      <c r="AI167"/>
      <c r="AJ167"/>
      <c r="AK167"/>
      <c r="AL167"/>
      <c r="AM167"/>
      <c r="AN167"/>
      <c r="AO167"/>
      <c r="AP167"/>
      <c r="AQ167" s="242">
        <v>0</v>
      </c>
      <c r="AR167" s="242">
        <v>0</v>
      </c>
    </row>
    <row r="168" spans="1:44" ht="16.8" x14ac:dyDescent="0.25">
      <c r="A168" s="273">
        <v>120101</v>
      </c>
      <c r="B168" t="s">
        <v>474</v>
      </c>
      <c r="C168" t="s">
        <v>739</v>
      </c>
      <c r="D168" t="s">
        <v>739</v>
      </c>
      <c r="E168" t="s">
        <v>739</v>
      </c>
      <c r="F168" t="s">
        <v>739</v>
      </c>
      <c r="G168" t="s">
        <v>739</v>
      </c>
      <c r="H168" t="s">
        <v>739</v>
      </c>
      <c r="I168" t="s">
        <v>739</v>
      </c>
      <c r="J168" t="s">
        <v>739</v>
      </c>
      <c r="K168" t="s">
        <v>739</v>
      </c>
      <c r="L168" t="s">
        <v>739</v>
      </c>
      <c r="M168"/>
      <c r="N168"/>
      <c r="O168"/>
      <c r="P168"/>
      <c r="Q168"/>
      <c r="R168"/>
      <c r="S168"/>
      <c r="T168"/>
      <c r="U168"/>
      <c r="V168"/>
      <c r="W168"/>
      <c r="X168"/>
      <c r="Y168"/>
      <c r="Z168"/>
      <c r="AA168"/>
      <c r="AB168"/>
      <c r="AC168"/>
      <c r="AD168"/>
      <c r="AE168"/>
      <c r="AF168"/>
      <c r="AG168"/>
      <c r="AH168"/>
      <c r="AI168"/>
      <c r="AJ168"/>
      <c r="AK168"/>
      <c r="AL168"/>
      <c r="AM168"/>
      <c r="AN168"/>
      <c r="AO168"/>
      <c r="AP168"/>
      <c r="AQ168" s="242">
        <v>0</v>
      </c>
      <c r="AR168" s="242">
        <v>0</v>
      </c>
    </row>
    <row r="169" spans="1:44" ht="16.8" x14ac:dyDescent="0.25">
      <c r="A169" s="273">
        <v>120108</v>
      </c>
      <c r="B169" t="s">
        <v>474</v>
      </c>
      <c r="C169" t="s">
        <v>739</v>
      </c>
      <c r="D169" t="s">
        <v>739</v>
      </c>
      <c r="E169" t="s">
        <v>739</v>
      </c>
      <c r="F169" t="s">
        <v>739</v>
      </c>
      <c r="G169" t="s">
        <v>739</v>
      </c>
      <c r="H169" t="s">
        <v>739</v>
      </c>
      <c r="I169" t="s">
        <v>739</v>
      </c>
      <c r="J169" t="s">
        <v>739</v>
      </c>
      <c r="K169" t="s">
        <v>739</v>
      </c>
      <c r="L169" t="s">
        <v>739</v>
      </c>
      <c r="M169"/>
      <c r="N169"/>
      <c r="O169"/>
      <c r="P169"/>
      <c r="Q169"/>
      <c r="R169"/>
      <c r="S169"/>
      <c r="T169"/>
      <c r="U169"/>
      <c r="V169"/>
      <c r="W169"/>
      <c r="X169"/>
      <c r="Y169"/>
      <c r="Z169"/>
      <c r="AA169"/>
      <c r="AB169"/>
      <c r="AC169"/>
      <c r="AD169"/>
      <c r="AE169"/>
      <c r="AF169"/>
      <c r="AG169"/>
      <c r="AH169"/>
      <c r="AI169"/>
      <c r="AJ169"/>
      <c r="AK169"/>
      <c r="AL169"/>
      <c r="AM169"/>
      <c r="AN169"/>
      <c r="AO169"/>
      <c r="AP169"/>
      <c r="AQ169" s="242">
        <v>0</v>
      </c>
      <c r="AR169" s="242">
        <v>0</v>
      </c>
    </row>
    <row r="170" spans="1:44" ht="16.8" x14ac:dyDescent="0.25">
      <c r="A170" s="273">
        <v>120116</v>
      </c>
      <c r="B170" t="s">
        <v>474</v>
      </c>
      <c r="C170" t="s">
        <v>739</v>
      </c>
      <c r="D170" t="s">
        <v>739</v>
      </c>
      <c r="E170" t="s">
        <v>739</v>
      </c>
      <c r="F170" t="s">
        <v>739</v>
      </c>
      <c r="G170" t="s">
        <v>739</v>
      </c>
      <c r="H170" t="s">
        <v>739</v>
      </c>
      <c r="I170" t="s">
        <v>739</v>
      </c>
      <c r="J170" t="s">
        <v>739</v>
      </c>
      <c r="K170" t="s">
        <v>739</v>
      </c>
      <c r="L170" t="s">
        <v>739</v>
      </c>
      <c r="M170"/>
      <c r="N170"/>
      <c r="O170"/>
      <c r="P170"/>
      <c r="Q170"/>
      <c r="R170"/>
      <c r="S170"/>
      <c r="T170"/>
      <c r="U170"/>
      <c r="V170"/>
      <c r="W170"/>
      <c r="X170"/>
      <c r="Y170"/>
      <c r="Z170"/>
      <c r="AA170"/>
      <c r="AB170"/>
      <c r="AC170"/>
      <c r="AD170"/>
      <c r="AE170"/>
      <c r="AF170"/>
      <c r="AG170"/>
      <c r="AH170"/>
      <c r="AI170"/>
      <c r="AJ170"/>
      <c r="AK170"/>
      <c r="AL170"/>
      <c r="AM170"/>
      <c r="AN170"/>
      <c r="AO170"/>
      <c r="AP170"/>
      <c r="AQ170" s="242">
        <v>0</v>
      </c>
      <c r="AR170" s="242">
        <v>0</v>
      </c>
    </row>
    <row r="171" spans="1:44" ht="16.8" x14ac:dyDescent="0.25">
      <c r="A171" s="273">
        <v>120131</v>
      </c>
      <c r="B171" t="s">
        <v>474</v>
      </c>
      <c r="C171" t="s">
        <v>739</v>
      </c>
      <c r="D171" t="s">
        <v>739</v>
      </c>
      <c r="E171" t="s">
        <v>739</v>
      </c>
      <c r="F171" t="s">
        <v>739</v>
      </c>
      <c r="G171" t="s">
        <v>739</v>
      </c>
      <c r="H171" t="s">
        <v>739</v>
      </c>
      <c r="I171" t="s">
        <v>739</v>
      </c>
      <c r="J171" t="s">
        <v>739</v>
      </c>
      <c r="K171" t="s">
        <v>739</v>
      </c>
      <c r="L171" t="s">
        <v>739</v>
      </c>
      <c r="M171"/>
      <c r="N171"/>
      <c r="O171"/>
      <c r="P171"/>
      <c r="Q171"/>
      <c r="R171"/>
      <c r="S171"/>
      <c r="T171"/>
      <c r="U171"/>
      <c r="V171"/>
      <c r="W171"/>
      <c r="X171"/>
      <c r="Y171"/>
      <c r="Z171"/>
      <c r="AA171"/>
      <c r="AB171"/>
      <c r="AC171"/>
      <c r="AD171"/>
      <c r="AE171"/>
      <c r="AF171"/>
      <c r="AG171"/>
      <c r="AH171"/>
      <c r="AI171"/>
      <c r="AJ171"/>
      <c r="AK171"/>
      <c r="AL171"/>
      <c r="AM171"/>
      <c r="AN171"/>
      <c r="AO171"/>
      <c r="AP171"/>
      <c r="AQ171" s="242">
        <v>0</v>
      </c>
      <c r="AR171" s="242">
        <v>0</v>
      </c>
    </row>
    <row r="172" spans="1:44" ht="16.8" x14ac:dyDescent="0.25">
      <c r="A172" s="273">
        <v>120133</v>
      </c>
      <c r="B172" t="s">
        <v>474</v>
      </c>
      <c r="C172" t="s">
        <v>739</v>
      </c>
      <c r="D172" t="s">
        <v>739</v>
      </c>
      <c r="E172" t="s">
        <v>739</v>
      </c>
      <c r="F172" t="s">
        <v>739</v>
      </c>
      <c r="G172" t="s">
        <v>739</v>
      </c>
      <c r="H172" t="s">
        <v>739</v>
      </c>
      <c r="I172" t="s">
        <v>739</v>
      </c>
      <c r="J172" t="s">
        <v>739</v>
      </c>
      <c r="K172" t="s">
        <v>739</v>
      </c>
      <c r="L172" t="s">
        <v>739</v>
      </c>
      <c r="M172"/>
      <c r="N172"/>
      <c r="O172"/>
      <c r="P172"/>
      <c r="Q172"/>
      <c r="R172"/>
      <c r="S172"/>
      <c r="T172"/>
      <c r="U172"/>
      <c r="V172"/>
      <c r="W172"/>
      <c r="X172"/>
      <c r="Y172"/>
      <c r="Z172"/>
      <c r="AA172"/>
      <c r="AB172"/>
      <c r="AC172"/>
      <c r="AD172"/>
      <c r="AE172"/>
      <c r="AF172"/>
      <c r="AG172"/>
      <c r="AH172"/>
      <c r="AI172"/>
      <c r="AJ172"/>
      <c r="AK172"/>
      <c r="AL172"/>
      <c r="AM172"/>
      <c r="AN172"/>
      <c r="AO172"/>
      <c r="AP172"/>
      <c r="AQ172" s="242">
        <v>0</v>
      </c>
      <c r="AR172" s="242">
        <v>0</v>
      </c>
    </row>
    <row r="173" spans="1:44" ht="16.8" x14ac:dyDescent="0.25">
      <c r="A173" s="273">
        <v>120153</v>
      </c>
      <c r="B173" t="s">
        <v>474</v>
      </c>
      <c r="C173" t="s">
        <v>739</v>
      </c>
      <c r="D173" t="s">
        <v>739</v>
      </c>
      <c r="E173" t="s">
        <v>739</v>
      </c>
      <c r="F173" t="s">
        <v>739</v>
      </c>
      <c r="G173" t="s">
        <v>739</v>
      </c>
      <c r="H173" t="s">
        <v>739</v>
      </c>
      <c r="I173" t="s">
        <v>739</v>
      </c>
      <c r="J173" t="s">
        <v>739</v>
      </c>
      <c r="K173" t="s">
        <v>739</v>
      </c>
      <c r="L173" t="s">
        <v>739</v>
      </c>
      <c r="M173"/>
      <c r="N173"/>
      <c r="O173"/>
      <c r="P173"/>
      <c r="Q173"/>
      <c r="R173"/>
      <c r="S173"/>
      <c r="T173"/>
      <c r="U173"/>
      <c r="V173"/>
      <c r="W173"/>
      <c r="X173"/>
      <c r="Y173"/>
      <c r="Z173"/>
      <c r="AA173"/>
      <c r="AB173"/>
      <c r="AC173"/>
      <c r="AD173"/>
      <c r="AE173"/>
      <c r="AF173"/>
      <c r="AG173"/>
      <c r="AH173"/>
      <c r="AI173"/>
      <c r="AJ173"/>
      <c r="AK173"/>
      <c r="AL173"/>
      <c r="AM173"/>
      <c r="AN173"/>
      <c r="AO173"/>
      <c r="AP173"/>
      <c r="AQ173" s="242">
        <v>0</v>
      </c>
      <c r="AR173" s="242">
        <v>0</v>
      </c>
    </row>
    <row r="174" spans="1:44" ht="16.8" x14ac:dyDescent="0.25">
      <c r="A174" s="273">
        <v>120162</v>
      </c>
      <c r="B174" t="s">
        <v>474</v>
      </c>
      <c r="C174" t="s">
        <v>739</v>
      </c>
      <c r="D174" t="s">
        <v>739</v>
      </c>
      <c r="E174" t="s">
        <v>739</v>
      </c>
      <c r="F174" t="s">
        <v>739</v>
      </c>
      <c r="G174" t="s">
        <v>739</v>
      </c>
      <c r="H174" t="s">
        <v>739</v>
      </c>
      <c r="I174" t="s">
        <v>739</v>
      </c>
      <c r="J174" t="s">
        <v>739</v>
      </c>
      <c r="K174" t="s">
        <v>739</v>
      </c>
      <c r="L174" t="s">
        <v>739</v>
      </c>
      <c r="M174"/>
      <c r="N174"/>
      <c r="O174"/>
      <c r="P174"/>
      <c r="Q174"/>
      <c r="R174"/>
      <c r="S174"/>
      <c r="T174"/>
      <c r="U174"/>
      <c r="V174"/>
      <c r="W174"/>
      <c r="X174"/>
      <c r="Y174"/>
      <c r="Z174"/>
      <c r="AA174"/>
      <c r="AB174"/>
      <c r="AC174"/>
      <c r="AD174"/>
      <c r="AE174"/>
      <c r="AF174"/>
      <c r="AG174"/>
      <c r="AH174"/>
      <c r="AI174"/>
      <c r="AJ174"/>
      <c r="AK174"/>
      <c r="AL174"/>
      <c r="AM174"/>
      <c r="AN174"/>
      <c r="AO174"/>
      <c r="AP174"/>
      <c r="AQ174" s="242">
        <v>0</v>
      </c>
      <c r="AR174" s="242">
        <v>0</v>
      </c>
    </row>
    <row r="175" spans="1:44" ht="16.8" x14ac:dyDescent="0.25">
      <c r="A175" s="273">
        <v>120187</v>
      </c>
      <c r="B175" t="s">
        <v>474</v>
      </c>
      <c r="C175" t="s">
        <v>739</v>
      </c>
      <c r="D175" t="s">
        <v>739</v>
      </c>
      <c r="E175" t="s">
        <v>739</v>
      </c>
      <c r="F175" t="s">
        <v>739</v>
      </c>
      <c r="G175" t="s">
        <v>739</v>
      </c>
      <c r="H175" t="s">
        <v>739</v>
      </c>
      <c r="I175" t="s">
        <v>739</v>
      </c>
      <c r="J175" t="s">
        <v>739</v>
      </c>
      <c r="K175" t="s">
        <v>739</v>
      </c>
      <c r="L175" t="s">
        <v>739</v>
      </c>
      <c r="M175"/>
      <c r="N175"/>
      <c r="O175"/>
      <c r="P175"/>
      <c r="Q175"/>
      <c r="R175"/>
      <c r="S175"/>
      <c r="T175"/>
      <c r="U175"/>
      <c r="V175"/>
      <c r="W175"/>
      <c r="X175"/>
      <c r="Y175"/>
      <c r="Z175"/>
      <c r="AA175"/>
      <c r="AB175"/>
      <c r="AC175"/>
      <c r="AD175"/>
      <c r="AE175"/>
      <c r="AF175"/>
      <c r="AG175"/>
      <c r="AH175"/>
      <c r="AI175"/>
      <c r="AJ175"/>
      <c r="AK175"/>
      <c r="AL175"/>
      <c r="AM175"/>
      <c r="AN175"/>
      <c r="AO175"/>
      <c r="AP175"/>
      <c r="AQ175" s="242">
        <v>0</v>
      </c>
      <c r="AR175" s="242">
        <v>0</v>
      </c>
    </row>
    <row r="176" spans="1:44" ht="16.8" x14ac:dyDescent="0.25">
      <c r="A176" s="273">
        <v>120188</v>
      </c>
      <c r="B176" t="s">
        <v>474</v>
      </c>
      <c r="C176" t="s">
        <v>739</v>
      </c>
      <c r="D176" t="s">
        <v>739</v>
      </c>
      <c r="E176" t="s">
        <v>739</v>
      </c>
      <c r="F176" t="s">
        <v>739</v>
      </c>
      <c r="G176" t="s">
        <v>739</v>
      </c>
      <c r="H176" t="s">
        <v>739</v>
      </c>
      <c r="I176" t="s">
        <v>739</v>
      </c>
      <c r="J176" t="s">
        <v>739</v>
      </c>
      <c r="K176" t="s">
        <v>739</v>
      </c>
      <c r="L176" t="s">
        <v>739</v>
      </c>
      <c r="M176"/>
      <c r="N176"/>
      <c r="O176"/>
      <c r="P176"/>
      <c r="Q176"/>
      <c r="R176"/>
      <c r="S176"/>
      <c r="T176"/>
      <c r="U176"/>
      <c r="V176"/>
      <c r="W176"/>
      <c r="X176"/>
      <c r="Y176"/>
      <c r="Z176"/>
      <c r="AA176"/>
      <c r="AB176"/>
      <c r="AC176"/>
      <c r="AD176"/>
      <c r="AE176"/>
      <c r="AF176"/>
      <c r="AG176"/>
      <c r="AH176"/>
      <c r="AI176"/>
      <c r="AJ176"/>
      <c r="AK176"/>
      <c r="AL176"/>
      <c r="AM176"/>
      <c r="AN176"/>
      <c r="AO176"/>
      <c r="AP176"/>
      <c r="AQ176" s="242">
        <v>0</v>
      </c>
      <c r="AR176" s="242">
        <v>0</v>
      </c>
    </row>
    <row r="177" spans="1:44" ht="16.8" x14ac:dyDescent="0.25">
      <c r="A177" s="273">
        <v>120189</v>
      </c>
      <c r="B177" t="s">
        <v>474</v>
      </c>
      <c r="C177" t="s">
        <v>739</v>
      </c>
      <c r="D177" t="s">
        <v>739</v>
      </c>
      <c r="E177" t="s">
        <v>739</v>
      </c>
      <c r="F177" t="s">
        <v>739</v>
      </c>
      <c r="G177" t="s">
        <v>739</v>
      </c>
      <c r="H177" t="s">
        <v>739</v>
      </c>
      <c r="I177" t="s">
        <v>739</v>
      </c>
      <c r="J177" t="s">
        <v>739</v>
      </c>
      <c r="K177" t="s">
        <v>739</v>
      </c>
      <c r="L177" t="s">
        <v>739</v>
      </c>
      <c r="M177"/>
      <c r="N177"/>
      <c r="O177"/>
      <c r="P177"/>
      <c r="Q177"/>
      <c r="R177"/>
      <c r="S177"/>
      <c r="T177"/>
      <c r="U177"/>
      <c r="V177"/>
      <c r="W177"/>
      <c r="X177"/>
      <c r="Y177"/>
      <c r="Z177"/>
      <c r="AA177"/>
      <c r="AB177"/>
      <c r="AC177"/>
      <c r="AD177"/>
      <c r="AE177"/>
      <c r="AF177"/>
      <c r="AG177"/>
      <c r="AH177"/>
      <c r="AI177"/>
      <c r="AJ177"/>
      <c r="AK177"/>
      <c r="AL177"/>
      <c r="AM177"/>
      <c r="AN177"/>
      <c r="AO177"/>
      <c r="AP177"/>
      <c r="AQ177" s="242">
        <v>0</v>
      </c>
      <c r="AR177" s="242">
        <v>0</v>
      </c>
    </row>
    <row r="178" spans="1:44" ht="16.8" x14ac:dyDescent="0.25">
      <c r="A178" s="273">
        <v>120225</v>
      </c>
      <c r="B178" t="s">
        <v>474</v>
      </c>
      <c r="C178" t="s">
        <v>739</v>
      </c>
      <c r="D178" t="s">
        <v>739</v>
      </c>
      <c r="E178" t="s">
        <v>739</v>
      </c>
      <c r="F178" t="s">
        <v>739</v>
      </c>
      <c r="G178" t="s">
        <v>739</v>
      </c>
      <c r="H178" t="s">
        <v>739</v>
      </c>
      <c r="I178" t="s">
        <v>739</v>
      </c>
      <c r="J178" t="s">
        <v>739</v>
      </c>
      <c r="K178" t="s">
        <v>739</v>
      </c>
      <c r="L178" t="s">
        <v>739</v>
      </c>
      <c r="M178"/>
      <c r="N178"/>
      <c r="O178"/>
      <c r="P178"/>
      <c r="Q178"/>
      <c r="R178"/>
      <c r="S178"/>
      <c r="T178"/>
      <c r="U178"/>
      <c r="V178"/>
      <c r="W178"/>
      <c r="X178"/>
      <c r="Y178"/>
      <c r="Z178"/>
      <c r="AA178"/>
      <c r="AB178"/>
      <c r="AC178"/>
      <c r="AD178"/>
      <c r="AE178"/>
      <c r="AF178"/>
      <c r="AG178"/>
      <c r="AH178"/>
      <c r="AI178"/>
      <c r="AJ178"/>
      <c r="AK178"/>
      <c r="AL178"/>
      <c r="AM178"/>
      <c r="AN178"/>
      <c r="AO178"/>
      <c r="AP178"/>
      <c r="AQ178" s="242">
        <v>0</v>
      </c>
      <c r="AR178" s="242">
        <v>0</v>
      </c>
    </row>
    <row r="179" spans="1:44" ht="16.8" x14ac:dyDescent="0.25">
      <c r="A179" s="273">
        <v>120229</v>
      </c>
      <c r="B179" t="s">
        <v>474</v>
      </c>
      <c r="C179" t="s">
        <v>739</v>
      </c>
      <c r="D179" t="s">
        <v>739</v>
      </c>
      <c r="E179" t="s">
        <v>739</v>
      </c>
      <c r="F179" t="s">
        <v>739</v>
      </c>
      <c r="G179" t="s">
        <v>739</v>
      </c>
      <c r="H179" t="s">
        <v>739</v>
      </c>
      <c r="I179" t="s">
        <v>739</v>
      </c>
      <c r="J179" t="s">
        <v>739</v>
      </c>
      <c r="K179" t="s">
        <v>739</v>
      </c>
      <c r="L179" t="s">
        <v>739</v>
      </c>
      <c r="M179"/>
      <c r="N179"/>
      <c r="O179"/>
      <c r="P179"/>
      <c r="Q179"/>
      <c r="R179"/>
      <c r="S179"/>
      <c r="T179"/>
      <c r="U179"/>
      <c r="V179"/>
      <c r="W179"/>
      <c r="X179"/>
      <c r="Y179"/>
      <c r="Z179"/>
      <c r="AA179"/>
      <c r="AB179"/>
      <c r="AC179"/>
      <c r="AD179"/>
      <c r="AE179"/>
      <c r="AF179"/>
      <c r="AG179"/>
      <c r="AH179"/>
      <c r="AI179"/>
      <c r="AJ179"/>
      <c r="AK179"/>
      <c r="AL179"/>
      <c r="AM179"/>
      <c r="AN179"/>
      <c r="AO179"/>
      <c r="AP179"/>
      <c r="AQ179" s="242">
        <v>0</v>
      </c>
      <c r="AR179" s="242">
        <v>0</v>
      </c>
    </row>
    <row r="180" spans="1:44" ht="16.8" x14ac:dyDescent="0.25">
      <c r="A180" s="273">
        <v>120234</v>
      </c>
      <c r="B180" t="s">
        <v>474</v>
      </c>
      <c r="C180" t="s">
        <v>739</v>
      </c>
      <c r="D180" t="s">
        <v>739</v>
      </c>
      <c r="E180" t="s">
        <v>739</v>
      </c>
      <c r="F180" t="s">
        <v>739</v>
      </c>
      <c r="G180" t="s">
        <v>739</v>
      </c>
      <c r="H180" t="s">
        <v>739</v>
      </c>
      <c r="I180" t="s">
        <v>739</v>
      </c>
      <c r="J180" t="s">
        <v>739</v>
      </c>
      <c r="K180" t="s">
        <v>739</v>
      </c>
      <c r="L180" t="s">
        <v>739</v>
      </c>
      <c r="M180"/>
      <c r="N180"/>
      <c r="O180"/>
      <c r="P180"/>
      <c r="Q180"/>
      <c r="R180"/>
      <c r="S180"/>
      <c r="T180"/>
      <c r="U180"/>
      <c r="V180"/>
      <c r="W180"/>
      <c r="X180"/>
      <c r="Y180"/>
      <c r="Z180"/>
      <c r="AA180"/>
      <c r="AB180"/>
      <c r="AC180"/>
      <c r="AD180"/>
      <c r="AE180"/>
      <c r="AF180"/>
      <c r="AG180"/>
      <c r="AH180"/>
      <c r="AI180"/>
      <c r="AJ180"/>
      <c r="AK180"/>
      <c r="AL180"/>
      <c r="AM180"/>
      <c r="AN180"/>
      <c r="AO180"/>
      <c r="AP180"/>
      <c r="AQ180" s="242">
        <v>0</v>
      </c>
      <c r="AR180" s="242">
        <v>0</v>
      </c>
    </row>
    <row r="181" spans="1:44" ht="16.8" x14ac:dyDescent="0.25">
      <c r="A181" s="273">
        <v>120243</v>
      </c>
      <c r="B181" t="s">
        <v>474</v>
      </c>
      <c r="C181" t="s">
        <v>739</v>
      </c>
      <c r="D181" t="s">
        <v>739</v>
      </c>
      <c r="E181" t="s">
        <v>739</v>
      </c>
      <c r="F181" t="s">
        <v>739</v>
      </c>
      <c r="G181" t="s">
        <v>739</v>
      </c>
      <c r="H181" t="s">
        <v>739</v>
      </c>
      <c r="I181" t="s">
        <v>739</v>
      </c>
      <c r="J181" t="s">
        <v>739</v>
      </c>
      <c r="K181" t="s">
        <v>739</v>
      </c>
      <c r="L181" t="s">
        <v>739</v>
      </c>
      <c r="M181"/>
      <c r="N181"/>
      <c r="O181"/>
      <c r="P181"/>
      <c r="Q181"/>
      <c r="R181"/>
      <c r="S181"/>
      <c r="T181"/>
      <c r="U181"/>
      <c r="V181"/>
      <c r="W181"/>
      <c r="X181"/>
      <c r="Y181"/>
      <c r="Z181"/>
      <c r="AA181"/>
      <c r="AB181"/>
      <c r="AC181"/>
      <c r="AD181"/>
      <c r="AE181"/>
      <c r="AF181"/>
      <c r="AG181"/>
      <c r="AH181"/>
      <c r="AI181"/>
      <c r="AJ181"/>
      <c r="AK181"/>
      <c r="AL181"/>
      <c r="AM181"/>
      <c r="AN181"/>
      <c r="AO181"/>
      <c r="AP181"/>
      <c r="AQ181" s="242">
        <v>0</v>
      </c>
      <c r="AR181" s="242">
        <v>0</v>
      </c>
    </row>
    <row r="182" spans="1:44" ht="16.8" x14ac:dyDescent="0.25">
      <c r="A182" s="273">
        <v>120313</v>
      </c>
      <c r="B182" t="s">
        <v>474</v>
      </c>
      <c r="C182" t="s">
        <v>739</v>
      </c>
      <c r="D182" t="s">
        <v>739</v>
      </c>
      <c r="E182" t="s">
        <v>739</v>
      </c>
      <c r="F182" t="s">
        <v>739</v>
      </c>
      <c r="G182" t="s">
        <v>739</v>
      </c>
      <c r="H182" t="s">
        <v>739</v>
      </c>
      <c r="I182" t="s">
        <v>739</v>
      </c>
      <c r="J182" t="s">
        <v>739</v>
      </c>
      <c r="K182" t="s">
        <v>739</v>
      </c>
      <c r="L182" t="s">
        <v>739</v>
      </c>
      <c r="M182"/>
      <c r="N182"/>
      <c r="O182"/>
      <c r="P182"/>
      <c r="Q182"/>
      <c r="R182"/>
      <c r="S182"/>
      <c r="T182"/>
      <c r="U182"/>
      <c r="V182"/>
      <c r="W182"/>
      <c r="X182"/>
      <c r="Y182"/>
      <c r="Z182"/>
      <c r="AA182"/>
      <c r="AB182"/>
      <c r="AC182"/>
      <c r="AD182"/>
      <c r="AE182"/>
      <c r="AF182"/>
      <c r="AG182"/>
      <c r="AH182"/>
      <c r="AI182"/>
      <c r="AJ182"/>
      <c r="AK182"/>
      <c r="AL182"/>
      <c r="AM182"/>
      <c r="AN182"/>
      <c r="AO182"/>
      <c r="AP182"/>
      <c r="AQ182" s="242">
        <v>0</v>
      </c>
      <c r="AR182" s="242">
        <v>0</v>
      </c>
    </row>
    <row r="183" spans="1:44" ht="16.8" x14ac:dyDescent="0.25">
      <c r="A183" s="273">
        <v>120323</v>
      </c>
      <c r="B183" t="s">
        <v>474</v>
      </c>
      <c r="C183" t="s">
        <v>739</v>
      </c>
      <c r="D183" t="s">
        <v>739</v>
      </c>
      <c r="E183" t="s">
        <v>739</v>
      </c>
      <c r="F183" t="s">
        <v>739</v>
      </c>
      <c r="G183" t="s">
        <v>739</v>
      </c>
      <c r="H183" t="s">
        <v>739</v>
      </c>
      <c r="I183" t="s">
        <v>739</v>
      </c>
      <c r="J183" t="s">
        <v>739</v>
      </c>
      <c r="K183" t="s">
        <v>739</v>
      </c>
      <c r="L183" t="s">
        <v>739</v>
      </c>
      <c r="M183"/>
      <c r="N183"/>
      <c r="O183"/>
      <c r="P183"/>
      <c r="Q183"/>
      <c r="R183"/>
      <c r="S183"/>
      <c r="T183"/>
      <c r="U183"/>
      <c r="V183"/>
      <c r="W183"/>
      <c r="X183"/>
      <c r="Y183"/>
      <c r="Z183"/>
      <c r="AA183"/>
      <c r="AB183"/>
      <c r="AC183"/>
      <c r="AD183"/>
      <c r="AE183"/>
      <c r="AF183"/>
      <c r="AG183"/>
      <c r="AH183"/>
      <c r="AI183"/>
      <c r="AJ183"/>
      <c r="AK183"/>
      <c r="AL183"/>
      <c r="AM183"/>
      <c r="AN183"/>
      <c r="AO183"/>
      <c r="AP183"/>
      <c r="AQ183" s="242">
        <v>0</v>
      </c>
      <c r="AR183" s="242">
        <v>0</v>
      </c>
    </row>
    <row r="184" spans="1:44" ht="16.8" x14ac:dyDescent="0.25">
      <c r="A184" s="273">
        <v>120337</v>
      </c>
      <c r="B184" t="s">
        <v>474</v>
      </c>
      <c r="C184" t="s">
        <v>739</v>
      </c>
      <c r="D184" t="s">
        <v>739</v>
      </c>
      <c r="E184" t="s">
        <v>739</v>
      </c>
      <c r="F184" t="s">
        <v>739</v>
      </c>
      <c r="G184" t="s">
        <v>739</v>
      </c>
      <c r="H184" t="s">
        <v>739</v>
      </c>
      <c r="I184" t="s">
        <v>739</v>
      </c>
      <c r="J184" t="s">
        <v>739</v>
      </c>
      <c r="K184" t="s">
        <v>739</v>
      </c>
      <c r="L184" t="s">
        <v>739</v>
      </c>
      <c r="M184"/>
      <c r="N184"/>
      <c r="O184"/>
      <c r="P184"/>
      <c r="Q184"/>
      <c r="R184"/>
      <c r="S184"/>
      <c r="T184"/>
      <c r="U184"/>
      <c r="V184"/>
      <c r="W184"/>
      <c r="X184"/>
      <c r="Y184"/>
      <c r="Z184"/>
      <c r="AA184"/>
      <c r="AB184"/>
      <c r="AC184"/>
      <c r="AD184"/>
      <c r="AE184"/>
      <c r="AF184"/>
      <c r="AG184"/>
      <c r="AH184"/>
      <c r="AI184"/>
      <c r="AJ184"/>
      <c r="AK184"/>
      <c r="AL184"/>
      <c r="AM184"/>
      <c r="AN184"/>
      <c r="AO184"/>
      <c r="AP184"/>
      <c r="AQ184" s="242">
        <v>0</v>
      </c>
      <c r="AR184" s="242">
        <v>0</v>
      </c>
    </row>
    <row r="185" spans="1:44" ht="16.8" x14ac:dyDescent="0.25">
      <c r="A185" s="273">
        <v>120343</v>
      </c>
      <c r="B185" t="s">
        <v>474</v>
      </c>
      <c r="C185" t="s">
        <v>739</v>
      </c>
      <c r="D185" t="s">
        <v>739</v>
      </c>
      <c r="E185" t="s">
        <v>739</v>
      </c>
      <c r="F185" t="s">
        <v>739</v>
      </c>
      <c r="G185" t="s">
        <v>739</v>
      </c>
      <c r="H185" t="s">
        <v>739</v>
      </c>
      <c r="I185" t="s">
        <v>739</v>
      </c>
      <c r="J185" t="s">
        <v>739</v>
      </c>
      <c r="K185" t="s">
        <v>739</v>
      </c>
      <c r="L185" t="s">
        <v>739</v>
      </c>
      <c r="M185"/>
      <c r="N185"/>
      <c r="O185"/>
      <c r="P185"/>
      <c r="Q185"/>
      <c r="R185"/>
      <c r="S185"/>
      <c r="T185"/>
      <c r="U185"/>
      <c r="V185"/>
      <c r="W185"/>
      <c r="X185"/>
      <c r="Y185"/>
      <c r="Z185"/>
      <c r="AA185"/>
      <c r="AB185"/>
      <c r="AC185"/>
      <c r="AD185"/>
      <c r="AE185"/>
      <c r="AF185"/>
      <c r="AG185"/>
      <c r="AH185"/>
      <c r="AI185"/>
      <c r="AJ185"/>
      <c r="AK185"/>
      <c r="AL185"/>
      <c r="AM185"/>
      <c r="AN185"/>
      <c r="AO185"/>
      <c r="AP185"/>
      <c r="AQ185" s="242">
        <v>0</v>
      </c>
      <c r="AR185" s="242">
        <v>0</v>
      </c>
    </row>
    <row r="186" spans="1:44" ht="16.8" x14ac:dyDescent="0.25">
      <c r="A186" s="273">
        <v>120344</v>
      </c>
      <c r="B186" t="s">
        <v>474</v>
      </c>
      <c r="C186" t="s">
        <v>739</v>
      </c>
      <c r="D186" t="s">
        <v>739</v>
      </c>
      <c r="E186" t="s">
        <v>739</v>
      </c>
      <c r="F186" t="s">
        <v>739</v>
      </c>
      <c r="G186" t="s">
        <v>739</v>
      </c>
      <c r="H186" t="s">
        <v>739</v>
      </c>
      <c r="I186" t="s">
        <v>739</v>
      </c>
      <c r="J186" t="s">
        <v>739</v>
      </c>
      <c r="K186" t="s">
        <v>739</v>
      </c>
      <c r="L186" t="s">
        <v>739</v>
      </c>
      <c r="M186"/>
      <c r="N186"/>
      <c r="O186"/>
      <c r="P186"/>
      <c r="Q186"/>
      <c r="R186"/>
      <c r="S186"/>
      <c r="T186"/>
      <c r="U186"/>
      <c r="V186"/>
      <c r="W186"/>
      <c r="X186"/>
      <c r="Y186"/>
      <c r="Z186"/>
      <c r="AA186"/>
      <c r="AB186"/>
      <c r="AC186"/>
      <c r="AD186"/>
      <c r="AE186"/>
      <c r="AF186"/>
      <c r="AG186"/>
      <c r="AH186"/>
      <c r="AI186"/>
      <c r="AJ186"/>
      <c r="AK186"/>
      <c r="AL186"/>
      <c r="AM186"/>
      <c r="AN186"/>
      <c r="AO186"/>
      <c r="AP186"/>
      <c r="AQ186" s="242">
        <v>0</v>
      </c>
      <c r="AR186" s="242">
        <v>0</v>
      </c>
    </row>
    <row r="187" spans="1:44" ht="16.8" x14ac:dyDescent="0.25">
      <c r="A187" s="273">
        <v>120350</v>
      </c>
      <c r="B187" t="s">
        <v>474</v>
      </c>
      <c r="C187" t="s">
        <v>739</v>
      </c>
      <c r="D187" t="s">
        <v>739</v>
      </c>
      <c r="E187" t="s">
        <v>739</v>
      </c>
      <c r="F187" t="s">
        <v>739</v>
      </c>
      <c r="G187" t="s">
        <v>739</v>
      </c>
      <c r="H187" t="s">
        <v>739</v>
      </c>
      <c r="I187" t="s">
        <v>739</v>
      </c>
      <c r="J187" t="s">
        <v>739</v>
      </c>
      <c r="K187" t="s">
        <v>739</v>
      </c>
      <c r="L187" t="s">
        <v>739</v>
      </c>
      <c r="M187"/>
      <c r="N187"/>
      <c r="O187"/>
      <c r="P187"/>
      <c r="Q187"/>
      <c r="R187"/>
      <c r="S187"/>
      <c r="T187"/>
      <c r="U187"/>
      <c r="V187"/>
      <c r="W187"/>
      <c r="X187"/>
      <c r="Y187"/>
      <c r="Z187"/>
      <c r="AA187"/>
      <c r="AB187"/>
      <c r="AC187"/>
      <c r="AD187"/>
      <c r="AE187"/>
      <c r="AF187"/>
      <c r="AG187"/>
      <c r="AH187"/>
      <c r="AI187"/>
      <c r="AJ187"/>
      <c r="AK187"/>
      <c r="AL187"/>
      <c r="AM187"/>
      <c r="AN187"/>
      <c r="AO187"/>
      <c r="AP187"/>
      <c r="AQ187" s="242">
        <v>0</v>
      </c>
      <c r="AR187" s="242">
        <v>0</v>
      </c>
    </row>
    <row r="188" spans="1:44" ht="16.8" x14ac:dyDescent="0.25">
      <c r="A188" s="273">
        <v>120358</v>
      </c>
      <c r="B188" t="s">
        <v>474</v>
      </c>
      <c r="C188" t="s">
        <v>739</v>
      </c>
      <c r="D188" t="s">
        <v>739</v>
      </c>
      <c r="E188" t="s">
        <v>739</v>
      </c>
      <c r="F188" t="s">
        <v>739</v>
      </c>
      <c r="G188" t="s">
        <v>739</v>
      </c>
      <c r="H188" t="s">
        <v>739</v>
      </c>
      <c r="I188" t="s">
        <v>739</v>
      </c>
      <c r="J188" t="s">
        <v>739</v>
      </c>
      <c r="K188" t="s">
        <v>739</v>
      </c>
      <c r="L188" t="s">
        <v>739</v>
      </c>
      <c r="M188"/>
      <c r="N188"/>
      <c r="O188"/>
      <c r="P188"/>
      <c r="Q188"/>
      <c r="R188"/>
      <c r="S188"/>
      <c r="T188"/>
      <c r="U188"/>
      <c r="V188"/>
      <c r="W188"/>
      <c r="X188"/>
      <c r="Y188"/>
      <c r="Z188"/>
      <c r="AA188"/>
      <c r="AB188"/>
      <c r="AC188"/>
      <c r="AD188"/>
      <c r="AE188"/>
      <c r="AF188"/>
      <c r="AG188"/>
      <c r="AH188"/>
      <c r="AI188"/>
      <c r="AJ188"/>
      <c r="AK188"/>
      <c r="AL188"/>
      <c r="AM188"/>
      <c r="AN188"/>
      <c r="AO188"/>
      <c r="AP188"/>
      <c r="AQ188" s="242">
        <v>0</v>
      </c>
      <c r="AR188" s="242">
        <v>0</v>
      </c>
    </row>
    <row r="189" spans="1:44" ht="16.8" x14ac:dyDescent="0.25">
      <c r="A189" s="273">
        <v>120361</v>
      </c>
      <c r="B189" t="s">
        <v>474</v>
      </c>
      <c r="C189" t="s">
        <v>739</v>
      </c>
      <c r="D189" t="s">
        <v>739</v>
      </c>
      <c r="E189" t="s">
        <v>739</v>
      </c>
      <c r="F189" t="s">
        <v>739</v>
      </c>
      <c r="G189" t="s">
        <v>739</v>
      </c>
      <c r="H189" t="s">
        <v>739</v>
      </c>
      <c r="I189" t="s">
        <v>739</v>
      </c>
      <c r="J189" t="s">
        <v>739</v>
      </c>
      <c r="K189" t="s">
        <v>739</v>
      </c>
      <c r="L189" t="s">
        <v>739</v>
      </c>
      <c r="M189"/>
      <c r="N189"/>
      <c r="O189"/>
      <c r="P189"/>
      <c r="Q189"/>
      <c r="R189"/>
      <c r="S189"/>
      <c r="T189"/>
      <c r="U189"/>
      <c r="V189"/>
      <c r="W189"/>
      <c r="X189"/>
      <c r="Y189"/>
      <c r="Z189"/>
      <c r="AA189"/>
      <c r="AB189"/>
      <c r="AC189"/>
      <c r="AD189"/>
      <c r="AE189"/>
      <c r="AF189"/>
      <c r="AG189"/>
      <c r="AH189"/>
      <c r="AI189"/>
      <c r="AJ189"/>
      <c r="AK189"/>
      <c r="AL189"/>
      <c r="AM189"/>
      <c r="AN189"/>
      <c r="AO189"/>
      <c r="AP189"/>
      <c r="AQ189" s="242">
        <v>0</v>
      </c>
      <c r="AR189" s="242">
        <v>0</v>
      </c>
    </row>
    <row r="190" spans="1:44" ht="16.8" x14ac:dyDescent="0.25">
      <c r="A190" s="273">
        <v>120363</v>
      </c>
      <c r="B190" t="s">
        <v>474</v>
      </c>
      <c r="C190" t="s">
        <v>739</v>
      </c>
      <c r="D190" t="s">
        <v>739</v>
      </c>
      <c r="E190" t="s">
        <v>739</v>
      </c>
      <c r="F190" t="s">
        <v>739</v>
      </c>
      <c r="G190" t="s">
        <v>739</v>
      </c>
      <c r="H190" t="s">
        <v>739</v>
      </c>
      <c r="I190" t="s">
        <v>739</v>
      </c>
      <c r="J190" t="s">
        <v>739</v>
      </c>
      <c r="K190" t="s">
        <v>739</v>
      </c>
      <c r="L190" t="s">
        <v>739</v>
      </c>
      <c r="M190"/>
      <c r="N190"/>
      <c r="O190"/>
      <c r="P190"/>
      <c r="Q190"/>
      <c r="R190"/>
      <c r="S190"/>
      <c r="T190"/>
      <c r="U190"/>
      <c r="V190"/>
      <c r="W190"/>
      <c r="X190"/>
      <c r="Y190"/>
      <c r="Z190"/>
      <c r="AA190"/>
      <c r="AB190"/>
      <c r="AC190"/>
      <c r="AD190"/>
      <c r="AE190"/>
      <c r="AF190"/>
      <c r="AG190"/>
      <c r="AH190"/>
      <c r="AI190"/>
      <c r="AJ190"/>
      <c r="AK190"/>
      <c r="AL190"/>
      <c r="AM190"/>
      <c r="AN190"/>
      <c r="AO190"/>
      <c r="AP190"/>
      <c r="AQ190" s="242">
        <v>0</v>
      </c>
      <c r="AR190" s="242">
        <v>0</v>
      </c>
    </row>
    <row r="191" spans="1:44" ht="16.8" x14ac:dyDescent="0.25">
      <c r="A191" s="273">
        <v>120370</v>
      </c>
      <c r="B191" t="s">
        <v>474</v>
      </c>
      <c r="C191" t="s">
        <v>739</v>
      </c>
      <c r="D191" t="s">
        <v>739</v>
      </c>
      <c r="E191" t="s">
        <v>739</v>
      </c>
      <c r="F191" t="s">
        <v>739</v>
      </c>
      <c r="G191" t="s">
        <v>739</v>
      </c>
      <c r="H191" t="s">
        <v>739</v>
      </c>
      <c r="I191" t="s">
        <v>739</v>
      </c>
      <c r="J191" t="s">
        <v>739</v>
      </c>
      <c r="K191" t="s">
        <v>739</v>
      </c>
      <c r="L191" t="s">
        <v>739</v>
      </c>
      <c r="M191"/>
      <c r="N191"/>
      <c r="O191"/>
      <c r="P191"/>
      <c r="Q191"/>
      <c r="R191"/>
      <c r="S191"/>
      <c r="T191"/>
      <c r="U191"/>
      <c r="V191"/>
      <c r="W191"/>
      <c r="X191"/>
      <c r="Y191"/>
      <c r="Z191"/>
      <c r="AA191"/>
      <c r="AB191"/>
      <c r="AC191"/>
      <c r="AD191"/>
      <c r="AE191"/>
      <c r="AF191"/>
      <c r="AG191"/>
      <c r="AH191"/>
      <c r="AI191"/>
      <c r="AJ191"/>
      <c r="AK191"/>
      <c r="AL191"/>
      <c r="AM191"/>
      <c r="AN191"/>
      <c r="AO191"/>
      <c r="AP191"/>
      <c r="AQ191" s="242">
        <v>0</v>
      </c>
      <c r="AR191" s="242">
        <v>0</v>
      </c>
    </row>
    <row r="192" spans="1:44" ht="16.8" x14ac:dyDescent="0.25">
      <c r="A192" s="273">
        <v>120375</v>
      </c>
      <c r="B192" t="s">
        <v>474</v>
      </c>
      <c r="C192" t="s">
        <v>739</v>
      </c>
      <c r="D192" t="s">
        <v>739</v>
      </c>
      <c r="E192" t="s">
        <v>739</v>
      </c>
      <c r="F192" t="s">
        <v>739</v>
      </c>
      <c r="G192" t="s">
        <v>739</v>
      </c>
      <c r="H192" t="s">
        <v>739</v>
      </c>
      <c r="I192" t="s">
        <v>739</v>
      </c>
      <c r="J192" t="s">
        <v>739</v>
      </c>
      <c r="K192" t="s">
        <v>739</v>
      </c>
      <c r="L192" t="s">
        <v>739</v>
      </c>
      <c r="M192"/>
      <c r="N192"/>
      <c r="O192"/>
      <c r="P192"/>
      <c r="Q192"/>
      <c r="R192"/>
      <c r="S192"/>
      <c r="T192"/>
      <c r="U192"/>
      <c r="V192"/>
      <c r="W192"/>
      <c r="X192"/>
      <c r="Y192"/>
      <c r="Z192"/>
      <c r="AA192"/>
      <c r="AB192"/>
      <c r="AC192"/>
      <c r="AD192"/>
      <c r="AE192"/>
      <c r="AF192"/>
      <c r="AG192"/>
      <c r="AH192"/>
      <c r="AI192"/>
      <c r="AJ192"/>
      <c r="AK192"/>
      <c r="AL192"/>
      <c r="AM192"/>
      <c r="AN192"/>
      <c r="AO192"/>
      <c r="AP192"/>
      <c r="AQ192" s="242">
        <v>0</v>
      </c>
      <c r="AR192" s="242">
        <v>0</v>
      </c>
    </row>
    <row r="193" spans="1:44" ht="16.8" x14ac:dyDescent="0.25">
      <c r="A193" s="273">
        <v>120378</v>
      </c>
      <c r="B193" t="s">
        <v>474</v>
      </c>
      <c r="C193" t="s">
        <v>739</v>
      </c>
      <c r="D193" t="s">
        <v>739</v>
      </c>
      <c r="E193" t="s">
        <v>739</v>
      </c>
      <c r="F193" t="s">
        <v>739</v>
      </c>
      <c r="G193" t="s">
        <v>739</v>
      </c>
      <c r="H193" t="s">
        <v>739</v>
      </c>
      <c r="I193" t="s">
        <v>739</v>
      </c>
      <c r="J193" t="s">
        <v>739</v>
      </c>
      <c r="K193" t="s">
        <v>739</v>
      </c>
      <c r="L193" t="s">
        <v>739</v>
      </c>
      <c r="M193"/>
      <c r="N193"/>
      <c r="O193"/>
      <c r="P193"/>
      <c r="Q193"/>
      <c r="R193"/>
      <c r="S193"/>
      <c r="T193"/>
      <c r="U193"/>
      <c r="V193"/>
      <c r="W193"/>
      <c r="X193"/>
      <c r="Y193"/>
      <c r="Z193"/>
      <c r="AA193"/>
      <c r="AB193"/>
      <c r="AC193"/>
      <c r="AD193"/>
      <c r="AE193"/>
      <c r="AF193"/>
      <c r="AG193"/>
      <c r="AH193"/>
      <c r="AI193"/>
      <c r="AJ193"/>
      <c r="AK193"/>
      <c r="AL193"/>
      <c r="AM193"/>
      <c r="AN193"/>
      <c r="AO193"/>
      <c r="AP193"/>
      <c r="AQ193" s="242">
        <v>0</v>
      </c>
      <c r="AR193" s="242">
        <v>0</v>
      </c>
    </row>
    <row r="194" spans="1:44" ht="16.8" x14ac:dyDescent="0.25">
      <c r="A194" s="273">
        <v>120380</v>
      </c>
      <c r="B194" t="s">
        <v>474</v>
      </c>
      <c r="C194" t="s">
        <v>739</v>
      </c>
      <c r="D194" t="s">
        <v>739</v>
      </c>
      <c r="E194" t="s">
        <v>739</v>
      </c>
      <c r="F194" t="s">
        <v>739</v>
      </c>
      <c r="G194" t="s">
        <v>739</v>
      </c>
      <c r="H194" t="s">
        <v>739</v>
      </c>
      <c r="I194" t="s">
        <v>739</v>
      </c>
      <c r="J194" t="s">
        <v>739</v>
      </c>
      <c r="K194" t="s">
        <v>739</v>
      </c>
      <c r="L194" t="s">
        <v>739</v>
      </c>
      <c r="M194"/>
      <c r="N194"/>
      <c r="O194"/>
      <c r="P194"/>
      <c r="Q194"/>
      <c r="R194"/>
      <c r="S194"/>
      <c r="T194"/>
      <c r="U194"/>
      <c r="V194"/>
      <c r="W194"/>
      <c r="X194"/>
      <c r="Y194"/>
      <c r="Z194"/>
      <c r="AA194"/>
      <c r="AB194"/>
      <c r="AC194"/>
      <c r="AD194"/>
      <c r="AE194"/>
      <c r="AF194"/>
      <c r="AG194"/>
      <c r="AH194"/>
      <c r="AI194"/>
      <c r="AJ194"/>
      <c r="AK194"/>
      <c r="AL194"/>
      <c r="AM194"/>
      <c r="AN194"/>
      <c r="AO194"/>
      <c r="AP194"/>
      <c r="AQ194" s="242">
        <v>0</v>
      </c>
      <c r="AR194" s="242">
        <v>0</v>
      </c>
    </row>
    <row r="195" spans="1:44" ht="16.8" x14ac:dyDescent="0.25">
      <c r="A195" s="273">
        <v>120388</v>
      </c>
      <c r="B195" t="s">
        <v>474</v>
      </c>
      <c r="C195" t="s">
        <v>739</v>
      </c>
      <c r="D195" t="s">
        <v>739</v>
      </c>
      <c r="E195" t="s">
        <v>739</v>
      </c>
      <c r="F195" t="s">
        <v>739</v>
      </c>
      <c r="G195" t="s">
        <v>739</v>
      </c>
      <c r="H195" t="s">
        <v>739</v>
      </c>
      <c r="I195" t="s">
        <v>739</v>
      </c>
      <c r="J195" t="s">
        <v>739</v>
      </c>
      <c r="K195" t="s">
        <v>739</v>
      </c>
      <c r="L195" t="s">
        <v>739</v>
      </c>
      <c r="M195"/>
      <c r="N195"/>
      <c r="O195"/>
      <c r="P195"/>
      <c r="Q195"/>
      <c r="R195"/>
      <c r="S195"/>
      <c r="T195"/>
      <c r="U195"/>
      <c r="V195"/>
      <c r="W195"/>
      <c r="X195"/>
      <c r="Y195"/>
      <c r="Z195"/>
      <c r="AA195"/>
      <c r="AB195"/>
      <c r="AC195"/>
      <c r="AD195"/>
      <c r="AE195"/>
      <c r="AF195"/>
      <c r="AG195"/>
      <c r="AH195"/>
      <c r="AI195"/>
      <c r="AJ195"/>
      <c r="AK195"/>
      <c r="AL195"/>
      <c r="AM195"/>
      <c r="AN195"/>
      <c r="AO195"/>
      <c r="AP195"/>
      <c r="AQ195" s="242">
        <v>0</v>
      </c>
      <c r="AR195" s="242">
        <v>0</v>
      </c>
    </row>
    <row r="196" spans="1:44" ht="16.8" x14ac:dyDescent="0.25">
      <c r="A196" s="273">
        <v>120390</v>
      </c>
      <c r="B196" t="s">
        <v>474</v>
      </c>
      <c r="C196" t="s">
        <v>739</v>
      </c>
      <c r="D196" t="s">
        <v>739</v>
      </c>
      <c r="E196" t="s">
        <v>739</v>
      </c>
      <c r="F196" t="s">
        <v>739</v>
      </c>
      <c r="G196" t="s">
        <v>739</v>
      </c>
      <c r="H196" t="s">
        <v>739</v>
      </c>
      <c r="I196" t="s">
        <v>739</v>
      </c>
      <c r="J196" t="s">
        <v>739</v>
      </c>
      <c r="K196" t="s">
        <v>739</v>
      </c>
      <c r="L196" t="s">
        <v>739</v>
      </c>
      <c r="M196"/>
      <c r="N196"/>
      <c r="O196"/>
      <c r="P196"/>
      <c r="Q196"/>
      <c r="R196"/>
      <c r="S196"/>
      <c r="T196"/>
      <c r="U196"/>
      <c r="V196"/>
      <c r="W196"/>
      <c r="X196"/>
      <c r="Y196"/>
      <c r="Z196"/>
      <c r="AA196"/>
      <c r="AB196"/>
      <c r="AC196"/>
      <c r="AD196"/>
      <c r="AE196"/>
      <c r="AF196"/>
      <c r="AG196"/>
      <c r="AH196"/>
      <c r="AI196"/>
      <c r="AJ196"/>
      <c r="AK196"/>
      <c r="AL196"/>
      <c r="AM196"/>
      <c r="AN196"/>
      <c r="AO196"/>
      <c r="AP196"/>
      <c r="AQ196" s="242">
        <v>0</v>
      </c>
      <c r="AR196" s="242">
        <v>0</v>
      </c>
    </row>
    <row r="197" spans="1:44" ht="16.8" x14ac:dyDescent="0.25">
      <c r="A197" s="273">
        <v>120392</v>
      </c>
      <c r="B197" t="s">
        <v>474</v>
      </c>
      <c r="C197" t="s">
        <v>739</v>
      </c>
      <c r="D197" t="s">
        <v>739</v>
      </c>
      <c r="E197" t="s">
        <v>739</v>
      </c>
      <c r="F197" t="s">
        <v>739</v>
      </c>
      <c r="G197" t="s">
        <v>739</v>
      </c>
      <c r="H197" t="s">
        <v>739</v>
      </c>
      <c r="I197" t="s">
        <v>739</v>
      </c>
      <c r="J197" t="s">
        <v>739</v>
      </c>
      <c r="K197" t="s">
        <v>739</v>
      </c>
      <c r="L197" t="s">
        <v>739</v>
      </c>
      <c r="M197"/>
      <c r="N197"/>
      <c r="O197"/>
      <c r="P197"/>
      <c r="Q197"/>
      <c r="R197"/>
      <c r="S197"/>
      <c r="T197"/>
      <c r="U197"/>
      <c r="V197"/>
      <c r="W197"/>
      <c r="X197"/>
      <c r="Y197"/>
      <c r="Z197"/>
      <c r="AA197"/>
      <c r="AB197"/>
      <c r="AC197"/>
      <c r="AD197"/>
      <c r="AE197"/>
      <c r="AF197"/>
      <c r="AG197"/>
      <c r="AH197"/>
      <c r="AI197"/>
      <c r="AJ197"/>
      <c r="AK197"/>
      <c r="AL197"/>
      <c r="AM197"/>
      <c r="AN197"/>
      <c r="AO197"/>
      <c r="AP197"/>
      <c r="AQ197" s="242">
        <v>0</v>
      </c>
      <c r="AR197" s="242">
        <v>0</v>
      </c>
    </row>
    <row r="198" spans="1:44" ht="16.8" x14ac:dyDescent="0.25">
      <c r="A198" s="273">
        <v>120404</v>
      </c>
      <c r="B198" t="s">
        <v>474</v>
      </c>
      <c r="C198" t="s">
        <v>739</v>
      </c>
      <c r="D198" t="s">
        <v>739</v>
      </c>
      <c r="E198" t="s">
        <v>739</v>
      </c>
      <c r="F198" t="s">
        <v>739</v>
      </c>
      <c r="G198" t="s">
        <v>739</v>
      </c>
      <c r="H198" t="s">
        <v>739</v>
      </c>
      <c r="I198" t="s">
        <v>739</v>
      </c>
      <c r="J198" t="s">
        <v>739</v>
      </c>
      <c r="K198" t="s">
        <v>739</v>
      </c>
      <c r="L198" t="s">
        <v>739</v>
      </c>
      <c r="M198"/>
      <c r="N198"/>
      <c r="O198"/>
      <c r="P198"/>
      <c r="Q198"/>
      <c r="R198"/>
      <c r="S198"/>
      <c r="T198"/>
      <c r="U198"/>
      <c r="V198"/>
      <c r="W198"/>
      <c r="X198"/>
      <c r="Y198"/>
      <c r="Z198"/>
      <c r="AA198"/>
      <c r="AB198"/>
      <c r="AC198"/>
      <c r="AD198"/>
      <c r="AE198"/>
      <c r="AF198"/>
      <c r="AG198"/>
      <c r="AH198"/>
      <c r="AI198"/>
      <c r="AJ198"/>
      <c r="AK198"/>
      <c r="AL198"/>
      <c r="AM198"/>
      <c r="AN198"/>
      <c r="AO198"/>
      <c r="AP198"/>
      <c r="AQ198" s="242">
        <v>0</v>
      </c>
      <c r="AR198" s="242">
        <v>0</v>
      </c>
    </row>
    <row r="199" spans="1:44" ht="16.8" x14ac:dyDescent="0.25">
      <c r="A199" s="273">
        <v>120410</v>
      </c>
      <c r="B199" t="s">
        <v>474</v>
      </c>
      <c r="C199" t="s">
        <v>739</v>
      </c>
      <c r="D199" t="s">
        <v>739</v>
      </c>
      <c r="E199" t="s">
        <v>739</v>
      </c>
      <c r="F199" t="s">
        <v>739</v>
      </c>
      <c r="G199" t="s">
        <v>739</v>
      </c>
      <c r="H199" t="s">
        <v>739</v>
      </c>
      <c r="I199" t="s">
        <v>739</v>
      </c>
      <c r="J199" t="s">
        <v>739</v>
      </c>
      <c r="K199" t="s">
        <v>739</v>
      </c>
      <c r="L199" t="s">
        <v>739</v>
      </c>
      <c r="M199"/>
      <c r="N199"/>
      <c r="O199"/>
      <c r="P199"/>
      <c r="Q199"/>
      <c r="R199"/>
      <c r="S199"/>
      <c r="T199"/>
      <c r="U199"/>
      <c r="V199"/>
      <c r="W199"/>
      <c r="X199"/>
      <c r="Y199"/>
      <c r="Z199"/>
      <c r="AA199"/>
      <c r="AB199"/>
      <c r="AC199"/>
      <c r="AD199"/>
      <c r="AE199"/>
      <c r="AF199"/>
      <c r="AG199"/>
      <c r="AH199"/>
      <c r="AI199"/>
      <c r="AJ199"/>
      <c r="AK199"/>
      <c r="AL199"/>
      <c r="AM199"/>
      <c r="AN199"/>
      <c r="AO199"/>
      <c r="AP199"/>
      <c r="AQ199" s="242">
        <v>0</v>
      </c>
      <c r="AR199" s="242">
        <v>0</v>
      </c>
    </row>
    <row r="200" spans="1:44" ht="16.8" x14ac:dyDescent="0.25">
      <c r="A200" s="273">
        <v>120415</v>
      </c>
      <c r="B200" t="s">
        <v>474</v>
      </c>
      <c r="C200" t="s">
        <v>739</v>
      </c>
      <c r="D200" t="s">
        <v>739</v>
      </c>
      <c r="E200" t="s">
        <v>739</v>
      </c>
      <c r="F200" t="s">
        <v>739</v>
      </c>
      <c r="G200" t="s">
        <v>739</v>
      </c>
      <c r="H200" t="s">
        <v>739</v>
      </c>
      <c r="I200" t="s">
        <v>739</v>
      </c>
      <c r="J200" t="s">
        <v>739</v>
      </c>
      <c r="K200" t="s">
        <v>739</v>
      </c>
      <c r="L200" t="s">
        <v>739</v>
      </c>
      <c r="M200"/>
      <c r="N200"/>
      <c r="O200"/>
      <c r="P200"/>
      <c r="Q200"/>
      <c r="R200"/>
      <c r="S200"/>
      <c r="T200"/>
      <c r="U200"/>
      <c r="V200"/>
      <c r="W200"/>
      <c r="X200"/>
      <c r="Y200"/>
      <c r="Z200"/>
      <c r="AA200"/>
      <c r="AB200"/>
      <c r="AC200"/>
      <c r="AD200"/>
      <c r="AE200"/>
      <c r="AF200"/>
      <c r="AG200"/>
      <c r="AH200"/>
      <c r="AI200"/>
      <c r="AJ200"/>
      <c r="AK200"/>
      <c r="AL200"/>
      <c r="AM200"/>
      <c r="AN200"/>
      <c r="AO200"/>
      <c r="AP200"/>
      <c r="AQ200" s="242">
        <v>0</v>
      </c>
      <c r="AR200" s="242">
        <v>0</v>
      </c>
    </row>
    <row r="201" spans="1:44" ht="16.8" x14ac:dyDescent="0.25">
      <c r="A201" s="273">
        <v>120421</v>
      </c>
      <c r="B201" t="s">
        <v>474</v>
      </c>
      <c r="C201" t="s">
        <v>739</v>
      </c>
      <c r="D201" t="s">
        <v>739</v>
      </c>
      <c r="E201" t="s">
        <v>739</v>
      </c>
      <c r="F201" t="s">
        <v>739</v>
      </c>
      <c r="G201" t="s">
        <v>739</v>
      </c>
      <c r="H201" t="s">
        <v>739</v>
      </c>
      <c r="I201" t="s">
        <v>739</v>
      </c>
      <c r="J201" t="s">
        <v>739</v>
      </c>
      <c r="K201" t="s">
        <v>739</v>
      </c>
      <c r="L201" t="s">
        <v>739</v>
      </c>
      <c r="M201"/>
      <c r="N201"/>
      <c r="O201"/>
      <c r="P201"/>
      <c r="Q201"/>
      <c r="R201"/>
      <c r="S201"/>
      <c r="T201"/>
      <c r="U201"/>
      <c r="V201"/>
      <c r="W201"/>
      <c r="X201"/>
      <c r="Y201"/>
      <c r="Z201"/>
      <c r="AA201"/>
      <c r="AB201"/>
      <c r="AC201"/>
      <c r="AD201"/>
      <c r="AE201"/>
      <c r="AF201"/>
      <c r="AG201"/>
      <c r="AH201"/>
      <c r="AI201"/>
      <c r="AJ201"/>
      <c r="AK201"/>
      <c r="AL201"/>
      <c r="AM201"/>
      <c r="AN201"/>
      <c r="AO201"/>
      <c r="AP201"/>
      <c r="AQ201" s="242">
        <v>0</v>
      </c>
      <c r="AR201" s="242">
        <v>0</v>
      </c>
    </row>
    <row r="202" spans="1:44" ht="16.8" x14ac:dyDescent="0.25">
      <c r="A202" s="273">
        <v>120439</v>
      </c>
      <c r="B202" t="s">
        <v>474</v>
      </c>
      <c r="C202" t="s">
        <v>739</v>
      </c>
      <c r="D202" t="s">
        <v>739</v>
      </c>
      <c r="E202" t="s">
        <v>739</v>
      </c>
      <c r="F202" t="s">
        <v>739</v>
      </c>
      <c r="G202" t="s">
        <v>739</v>
      </c>
      <c r="H202" t="s">
        <v>739</v>
      </c>
      <c r="I202" t="s">
        <v>739</v>
      </c>
      <c r="J202" t="s">
        <v>739</v>
      </c>
      <c r="K202" t="s">
        <v>739</v>
      </c>
      <c r="L202" t="s">
        <v>739</v>
      </c>
      <c r="M202"/>
      <c r="N202"/>
      <c r="O202"/>
      <c r="P202"/>
      <c r="Q202"/>
      <c r="R202"/>
      <c r="S202"/>
      <c r="T202"/>
      <c r="U202"/>
      <c r="V202"/>
      <c r="W202"/>
      <c r="X202"/>
      <c r="Y202"/>
      <c r="Z202"/>
      <c r="AA202"/>
      <c r="AB202"/>
      <c r="AC202"/>
      <c r="AD202"/>
      <c r="AE202"/>
      <c r="AF202"/>
      <c r="AG202"/>
      <c r="AH202"/>
      <c r="AI202"/>
      <c r="AJ202"/>
      <c r="AK202"/>
      <c r="AL202"/>
      <c r="AM202"/>
      <c r="AN202"/>
      <c r="AO202"/>
      <c r="AP202"/>
      <c r="AQ202" s="242">
        <v>0</v>
      </c>
      <c r="AR202" s="242">
        <v>0</v>
      </c>
    </row>
    <row r="203" spans="1:44" ht="21.6" x14ac:dyDescent="0.65">
      <c r="A203" s="264">
        <v>120443</v>
      </c>
      <c r="B203" t="s">
        <v>474</v>
      </c>
      <c r="C203" s="242" t="s">
        <v>739</v>
      </c>
      <c r="D203" s="242" t="s">
        <v>739</v>
      </c>
      <c r="E203" s="242" t="s">
        <v>739</v>
      </c>
      <c r="F203" s="242" t="s">
        <v>739</v>
      </c>
      <c r="G203" s="242" t="s">
        <v>739</v>
      </c>
      <c r="H203" s="242" t="s">
        <v>739</v>
      </c>
      <c r="I203" s="242" t="s">
        <v>739</v>
      </c>
      <c r="J203" s="242" t="s">
        <v>739</v>
      </c>
      <c r="K203" s="242" t="s">
        <v>739</v>
      </c>
      <c r="L203" s="242" t="s">
        <v>739</v>
      </c>
      <c r="AQ203" s="242" t="s">
        <v>1543</v>
      </c>
      <c r="AR203" s="242">
        <v>0</v>
      </c>
    </row>
    <row r="204" spans="1:44" ht="16.8" x14ac:dyDescent="0.25">
      <c r="A204" s="273">
        <v>120447</v>
      </c>
      <c r="B204" t="s">
        <v>474</v>
      </c>
      <c r="C204" t="s">
        <v>739</v>
      </c>
      <c r="D204" t="s">
        <v>739</v>
      </c>
      <c r="E204" t="s">
        <v>739</v>
      </c>
      <c r="F204" t="s">
        <v>739</v>
      </c>
      <c r="G204" t="s">
        <v>739</v>
      </c>
      <c r="H204" t="s">
        <v>739</v>
      </c>
      <c r="I204" t="s">
        <v>739</v>
      </c>
      <c r="J204" t="s">
        <v>739</v>
      </c>
      <c r="K204" t="s">
        <v>739</v>
      </c>
      <c r="L204" t="s">
        <v>739</v>
      </c>
      <c r="M204"/>
      <c r="N204"/>
      <c r="O204"/>
      <c r="P204"/>
      <c r="Q204"/>
      <c r="R204"/>
      <c r="S204"/>
      <c r="T204"/>
      <c r="U204"/>
      <c r="V204"/>
      <c r="W204"/>
      <c r="X204"/>
      <c r="Y204"/>
      <c r="Z204"/>
      <c r="AA204"/>
      <c r="AB204"/>
      <c r="AC204"/>
      <c r="AD204"/>
      <c r="AE204"/>
      <c r="AF204"/>
      <c r="AG204"/>
      <c r="AH204"/>
      <c r="AI204"/>
      <c r="AJ204"/>
      <c r="AK204"/>
      <c r="AL204"/>
      <c r="AM204"/>
      <c r="AN204"/>
      <c r="AO204"/>
      <c r="AP204"/>
      <c r="AQ204" s="242">
        <v>0</v>
      </c>
      <c r="AR204" s="242">
        <v>0</v>
      </c>
    </row>
    <row r="205" spans="1:44" ht="16.8" x14ac:dyDescent="0.25">
      <c r="A205" s="273">
        <v>120455</v>
      </c>
      <c r="B205" t="s">
        <v>474</v>
      </c>
      <c r="C205" t="s">
        <v>739</v>
      </c>
      <c r="D205" t="s">
        <v>739</v>
      </c>
      <c r="E205" t="s">
        <v>739</v>
      </c>
      <c r="F205" t="s">
        <v>739</v>
      </c>
      <c r="G205" t="s">
        <v>739</v>
      </c>
      <c r="H205" t="s">
        <v>739</v>
      </c>
      <c r="I205" t="s">
        <v>739</v>
      </c>
      <c r="J205" t="s">
        <v>739</v>
      </c>
      <c r="K205" t="s">
        <v>739</v>
      </c>
      <c r="L205" t="s">
        <v>739</v>
      </c>
      <c r="M205"/>
      <c r="N205"/>
      <c r="O205"/>
      <c r="P205"/>
      <c r="Q205"/>
      <c r="R205"/>
      <c r="S205"/>
      <c r="T205"/>
      <c r="U205"/>
      <c r="V205"/>
      <c r="W205"/>
      <c r="X205"/>
      <c r="Y205"/>
      <c r="Z205"/>
      <c r="AA205"/>
      <c r="AB205"/>
      <c r="AC205"/>
      <c r="AD205"/>
      <c r="AE205"/>
      <c r="AF205"/>
      <c r="AG205"/>
      <c r="AH205"/>
      <c r="AI205"/>
      <c r="AJ205"/>
      <c r="AK205"/>
      <c r="AL205"/>
      <c r="AM205"/>
      <c r="AN205"/>
      <c r="AO205"/>
      <c r="AP205"/>
      <c r="AQ205" s="242">
        <v>0</v>
      </c>
      <c r="AR205" s="242">
        <v>0</v>
      </c>
    </row>
    <row r="206" spans="1:44" ht="16.8" x14ac:dyDescent="0.25">
      <c r="A206" s="273">
        <v>120458</v>
      </c>
      <c r="B206" t="s">
        <v>474</v>
      </c>
      <c r="C206" t="s">
        <v>739</v>
      </c>
      <c r="D206" t="s">
        <v>739</v>
      </c>
      <c r="E206" t="s">
        <v>739</v>
      </c>
      <c r="F206" t="s">
        <v>739</v>
      </c>
      <c r="G206" t="s">
        <v>739</v>
      </c>
      <c r="H206" t="s">
        <v>739</v>
      </c>
      <c r="I206" t="s">
        <v>739</v>
      </c>
      <c r="J206" t="s">
        <v>739</v>
      </c>
      <c r="K206" t="s">
        <v>739</v>
      </c>
      <c r="L206" t="s">
        <v>739</v>
      </c>
      <c r="M206"/>
      <c r="N206"/>
      <c r="O206"/>
      <c r="P206"/>
      <c r="Q206"/>
      <c r="R206"/>
      <c r="S206"/>
      <c r="T206"/>
      <c r="U206"/>
      <c r="V206"/>
      <c r="W206"/>
      <c r="X206"/>
      <c r="Y206"/>
      <c r="Z206"/>
      <c r="AA206"/>
      <c r="AB206"/>
      <c r="AC206"/>
      <c r="AD206"/>
      <c r="AE206"/>
      <c r="AF206"/>
      <c r="AG206"/>
      <c r="AH206"/>
      <c r="AI206"/>
      <c r="AJ206"/>
      <c r="AK206"/>
      <c r="AL206"/>
      <c r="AM206"/>
      <c r="AN206"/>
      <c r="AO206"/>
      <c r="AP206"/>
      <c r="AQ206" s="242">
        <v>0</v>
      </c>
      <c r="AR206" s="242">
        <v>0</v>
      </c>
    </row>
    <row r="207" spans="1:44" ht="16.8" x14ac:dyDescent="0.25">
      <c r="A207" s="273">
        <v>120463</v>
      </c>
      <c r="B207" t="s">
        <v>474</v>
      </c>
      <c r="C207" t="s">
        <v>739</v>
      </c>
      <c r="D207" t="s">
        <v>739</v>
      </c>
      <c r="E207" t="s">
        <v>739</v>
      </c>
      <c r="F207" t="s">
        <v>739</v>
      </c>
      <c r="G207" t="s">
        <v>739</v>
      </c>
      <c r="H207" t="s">
        <v>739</v>
      </c>
      <c r="I207" t="s">
        <v>739</v>
      </c>
      <c r="J207" t="s">
        <v>739</v>
      </c>
      <c r="K207" t="s">
        <v>739</v>
      </c>
      <c r="L207" t="s">
        <v>739</v>
      </c>
      <c r="M207"/>
      <c r="N207"/>
      <c r="O207"/>
      <c r="P207"/>
      <c r="Q207"/>
      <c r="R207"/>
      <c r="S207"/>
      <c r="T207"/>
      <c r="U207"/>
      <c r="V207"/>
      <c r="W207"/>
      <c r="X207"/>
      <c r="Y207"/>
      <c r="Z207"/>
      <c r="AA207"/>
      <c r="AB207"/>
      <c r="AC207"/>
      <c r="AD207"/>
      <c r="AE207"/>
      <c r="AF207"/>
      <c r="AG207"/>
      <c r="AH207"/>
      <c r="AI207"/>
      <c r="AJ207"/>
      <c r="AK207"/>
      <c r="AL207"/>
      <c r="AM207"/>
      <c r="AN207"/>
      <c r="AO207"/>
      <c r="AP207"/>
      <c r="AQ207" s="242">
        <v>0</v>
      </c>
      <c r="AR207" s="242">
        <v>0</v>
      </c>
    </row>
    <row r="208" spans="1:44" ht="16.8" x14ac:dyDescent="0.25">
      <c r="A208" s="273">
        <v>120469</v>
      </c>
      <c r="B208" t="s">
        <v>474</v>
      </c>
      <c r="C208" t="s">
        <v>739</v>
      </c>
      <c r="D208" t="s">
        <v>739</v>
      </c>
      <c r="E208" t="s">
        <v>739</v>
      </c>
      <c r="F208" t="s">
        <v>739</v>
      </c>
      <c r="G208" t="s">
        <v>739</v>
      </c>
      <c r="H208" t="s">
        <v>739</v>
      </c>
      <c r="I208" t="s">
        <v>739</v>
      </c>
      <c r="J208" t="s">
        <v>739</v>
      </c>
      <c r="K208" t="s">
        <v>739</v>
      </c>
      <c r="L208" t="s">
        <v>739</v>
      </c>
      <c r="M208"/>
      <c r="N208"/>
      <c r="O208"/>
      <c r="P208"/>
      <c r="Q208"/>
      <c r="R208"/>
      <c r="S208"/>
      <c r="T208"/>
      <c r="U208"/>
      <c r="V208"/>
      <c r="W208"/>
      <c r="X208"/>
      <c r="Y208"/>
      <c r="Z208"/>
      <c r="AA208"/>
      <c r="AB208"/>
      <c r="AC208"/>
      <c r="AD208"/>
      <c r="AE208"/>
      <c r="AF208"/>
      <c r="AG208"/>
      <c r="AH208"/>
      <c r="AI208"/>
      <c r="AJ208"/>
      <c r="AK208"/>
      <c r="AL208"/>
      <c r="AM208"/>
      <c r="AN208"/>
      <c r="AO208"/>
      <c r="AP208"/>
      <c r="AQ208" s="242">
        <v>0</v>
      </c>
      <c r="AR208" s="242">
        <v>0</v>
      </c>
    </row>
    <row r="209" spans="1:44" ht="16.8" x14ac:dyDescent="0.25">
      <c r="A209" s="273">
        <v>120483</v>
      </c>
      <c r="B209" t="s">
        <v>474</v>
      </c>
      <c r="C209" t="s">
        <v>739</v>
      </c>
      <c r="D209" t="s">
        <v>739</v>
      </c>
      <c r="E209" t="s">
        <v>739</v>
      </c>
      <c r="F209" t="s">
        <v>739</v>
      </c>
      <c r="G209" t="s">
        <v>739</v>
      </c>
      <c r="H209" t="s">
        <v>739</v>
      </c>
      <c r="I209" t="s">
        <v>739</v>
      </c>
      <c r="J209" t="s">
        <v>739</v>
      </c>
      <c r="K209" t="s">
        <v>739</v>
      </c>
      <c r="L209" t="s">
        <v>739</v>
      </c>
      <c r="M209"/>
      <c r="N209"/>
      <c r="O209"/>
      <c r="P209"/>
      <c r="Q209"/>
      <c r="R209"/>
      <c r="S209"/>
      <c r="T209"/>
      <c r="U209"/>
      <c r="V209"/>
      <c r="W209"/>
      <c r="X209"/>
      <c r="Y209"/>
      <c r="Z209"/>
      <c r="AA209"/>
      <c r="AB209"/>
      <c r="AC209"/>
      <c r="AD209"/>
      <c r="AE209"/>
      <c r="AF209"/>
      <c r="AG209"/>
      <c r="AH209"/>
      <c r="AI209"/>
      <c r="AJ209"/>
      <c r="AK209"/>
      <c r="AL209"/>
      <c r="AM209"/>
      <c r="AN209"/>
      <c r="AO209"/>
      <c r="AP209"/>
      <c r="AQ209" s="242">
        <v>0</v>
      </c>
      <c r="AR209" s="242">
        <v>0</v>
      </c>
    </row>
    <row r="210" spans="1:44" ht="14.4" x14ac:dyDescent="0.3">
      <c r="A210" s="262">
        <v>120492</v>
      </c>
      <c r="B210" t="s">
        <v>474</v>
      </c>
      <c r="C210" s="246" t="s">
        <v>739</v>
      </c>
      <c r="D210" s="246" t="s">
        <v>739</v>
      </c>
      <c r="E210" s="246" t="s">
        <v>739</v>
      </c>
      <c r="F210" s="246" t="s">
        <v>739</v>
      </c>
      <c r="G210" s="246" t="s">
        <v>739</v>
      </c>
      <c r="H210" s="246" t="s">
        <v>739</v>
      </c>
      <c r="I210" s="246" t="s">
        <v>739</v>
      </c>
      <c r="J210" s="246" t="s">
        <v>739</v>
      </c>
      <c r="K210" s="246" t="s">
        <v>739</v>
      </c>
      <c r="L210" s="246" t="s">
        <v>739</v>
      </c>
      <c r="AN210" s="248"/>
      <c r="AP210" s="247"/>
      <c r="AQ210" s="242" t="s">
        <v>1545</v>
      </c>
      <c r="AR210" s="242">
        <v>0</v>
      </c>
    </row>
    <row r="211" spans="1:44" ht="16.8" x14ac:dyDescent="0.25">
      <c r="A211" s="273">
        <v>120494</v>
      </c>
      <c r="B211" t="s">
        <v>474</v>
      </c>
      <c r="C211" t="s">
        <v>739</v>
      </c>
      <c r="D211" t="s">
        <v>739</v>
      </c>
      <c r="E211" t="s">
        <v>739</v>
      </c>
      <c r="F211" t="s">
        <v>739</v>
      </c>
      <c r="G211" t="s">
        <v>739</v>
      </c>
      <c r="H211" t="s">
        <v>739</v>
      </c>
      <c r="I211" t="s">
        <v>739</v>
      </c>
      <c r="J211" t="s">
        <v>739</v>
      </c>
      <c r="K211" t="s">
        <v>739</v>
      </c>
      <c r="L211" t="s">
        <v>739</v>
      </c>
      <c r="M211"/>
      <c r="N211"/>
      <c r="O211"/>
      <c r="P211"/>
      <c r="Q211"/>
      <c r="R211"/>
      <c r="S211"/>
      <c r="T211"/>
      <c r="U211"/>
      <c r="V211"/>
      <c r="W211"/>
      <c r="X211"/>
      <c r="Y211"/>
      <c r="Z211"/>
      <c r="AA211"/>
      <c r="AB211"/>
      <c r="AC211"/>
      <c r="AD211"/>
      <c r="AE211"/>
      <c r="AF211"/>
      <c r="AG211"/>
      <c r="AH211"/>
      <c r="AI211"/>
      <c r="AJ211"/>
      <c r="AK211"/>
      <c r="AL211"/>
      <c r="AM211"/>
      <c r="AN211"/>
      <c r="AO211"/>
      <c r="AP211"/>
      <c r="AQ211" s="242">
        <v>0</v>
      </c>
      <c r="AR211" s="242">
        <v>0</v>
      </c>
    </row>
    <row r="212" spans="1:44" ht="16.8" x14ac:dyDescent="0.25">
      <c r="A212" s="273">
        <v>120500</v>
      </c>
      <c r="B212" t="s">
        <v>474</v>
      </c>
      <c r="C212" t="s">
        <v>739</v>
      </c>
      <c r="D212" t="s">
        <v>739</v>
      </c>
      <c r="E212" t="s">
        <v>739</v>
      </c>
      <c r="F212" t="s">
        <v>739</v>
      </c>
      <c r="G212" t="s">
        <v>739</v>
      </c>
      <c r="H212" t="s">
        <v>739</v>
      </c>
      <c r="I212" t="s">
        <v>739</v>
      </c>
      <c r="J212" t="s">
        <v>739</v>
      </c>
      <c r="K212" t="s">
        <v>739</v>
      </c>
      <c r="L212" t="s">
        <v>739</v>
      </c>
      <c r="M212"/>
      <c r="N212"/>
      <c r="O212"/>
      <c r="P212"/>
      <c r="Q212"/>
      <c r="R212"/>
      <c r="S212"/>
      <c r="T212"/>
      <c r="U212"/>
      <c r="V212"/>
      <c r="W212"/>
      <c r="X212"/>
      <c r="Y212"/>
      <c r="Z212"/>
      <c r="AA212"/>
      <c r="AB212"/>
      <c r="AC212"/>
      <c r="AD212"/>
      <c r="AE212"/>
      <c r="AF212"/>
      <c r="AG212"/>
      <c r="AH212"/>
      <c r="AI212"/>
      <c r="AJ212"/>
      <c r="AK212"/>
      <c r="AL212"/>
      <c r="AM212"/>
      <c r="AN212"/>
      <c r="AO212"/>
      <c r="AP212"/>
      <c r="AQ212" s="242">
        <v>0</v>
      </c>
      <c r="AR212" s="242">
        <v>0</v>
      </c>
    </row>
    <row r="213" spans="1:44" ht="16.8" x14ac:dyDescent="0.25">
      <c r="A213" s="273">
        <v>120505</v>
      </c>
      <c r="B213" t="s">
        <v>474</v>
      </c>
      <c r="C213" t="s">
        <v>739</v>
      </c>
      <c r="D213" t="s">
        <v>739</v>
      </c>
      <c r="E213" t="s">
        <v>739</v>
      </c>
      <c r="F213" t="s">
        <v>739</v>
      </c>
      <c r="G213" t="s">
        <v>739</v>
      </c>
      <c r="H213" t="s">
        <v>739</v>
      </c>
      <c r="I213" t="s">
        <v>739</v>
      </c>
      <c r="J213" t="s">
        <v>739</v>
      </c>
      <c r="K213" t="s">
        <v>739</v>
      </c>
      <c r="L213" t="s">
        <v>739</v>
      </c>
      <c r="M213"/>
      <c r="N213"/>
      <c r="O213"/>
      <c r="P213"/>
      <c r="Q213"/>
      <c r="R213"/>
      <c r="S213"/>
      <c r="T213"/>
      <c r="U213"/>
      <c r="V213"/>
      <c r="W213"/>
      <c r="X213"/>
      <c r="Y213"/>
      <c r="Z213"/>
      <c r="AA213"/>
      <c r="AB213"/>
      <c r="AC213"/>
      <c r="AD213"/>
      <c r="AE213"/>
      <c r="AF213"/>
      <c r="AG213"/>
      <c r="AH213"/>
      <c r="AI213"/>
      <c r="AJ213"/>
      <c r="AK213"/>
      <c r="AL213"/>
      <c r="AM213"/>
      <c r="AN213"/>
      <c r="AO213"/>
      <c r="AP213"/>
      <c r="AQ213" s="242">
        <v>0</v>
      </c>
      <c r="AR213" s="242">
        <v>0</v>
      </c>
    </row>
    <row r="214" spans="1:44" ht="16.8" x14ac:dyDescent="0.25">
      <c r="A214" s="273">
        <v>120508</v>
      </c>
      <c r="B214" t="s">
        <v>474</v>
      </c>
      <c r="C214" t="s">
        <v>739</v>
      </c>
      <c r="D214" t="s">
        <v>739</v>
      </c>
      <c r="E214" t="s">
        <v>739</v>
      </c>
      <c r="F214" t="s">
        <v>739</v>
      </c>
      <c r="G214" t="s">
        <v>739</v>
      </c>
      <c r="H214" t="s">
        <v>739</v>
      </c>
      <c r="I214" t="s">
        <v>739</v>
      </c>
      <c r="J214" t="s">
        <v>739</v>
      </c>
      <c r="K214" t="s">
        <v>739</v>
      </c>
      <c r="L214" t="s">
        <v>739</v>
      </c>
      <c r="M214"/>
      <c r="N214"/>
      <c r="O214"/>
      <c r="P214"/>
      <c r="Q214"/>
      <c r="R214"/>
      <c r="S214"/>
      <c r="T214"/>
      <c r="U214"/>
      <c r="V214"/>
      <c r="W214"/>
      <c r="X214"/>
      <c r="Y214"/>
      <c r="Z214"/>
      <c r="AA214"/>
      <c r="AB214"/>
      <c r="AC214"/>
      <c r="AD214"/>
      <c r="AE214"/>
      <c r="AF214"/>
      <c r="AG214"/>
      <c r="AH214"/>
      <c r="AI214"/>
      <c r="AJ214"/>
      <c r="AK214"/>
      <c r="AL214"/>
      <c r="AM214"/>
      <c r="AN214"/>
      <c r="AO214"/>
      <c r="AP214"/>
      <c r="AQ214" s="242">
        <v>0</v>
      </c>
      <c r="AR214" s="242">
        <v>0</v>
      </c>
    </row>
    <row r="215" spans="1:44" ht="16.8" x14ac:dyDescent="0.25">
      <c r="A215" s="273">
        <v>120514</v>
      </c>
      <c r="B215" t="s">
        <v>474</v>
      </c>
      <c r="C215" t="s">
        <v>739</v>
      </c>
      <c r="D215" t="s">
        <v>739</v>
      </c>
      <c r="E215" t="s">
        <v>739</v>
      </c>
      <c r="F215" t="s">
        <v>739</v>
      </c>
      <c r="G215" t="s">
        <v>739</v>
      </c>
      <c r="H215" t="s">
        <v>739</v>
      </c>
      <c r="I215" t="s">
        <v>739</v>
      </c>
      <c r="J215" t="s">
        <v>739</v>
      </c>
      <c r="K215" t="s">
        <v>739</v>
      </c>
      <c r="L215" t="s">
        <v>739</v>
      </c>
      <c r="M215"/>
      <c r="N215"/>
      <c r="O215"/>
      <c r="P215"/>
      <c r="Q215"/>
      <c r="R215"/>
      <c r="S215"/>
      <c r="T215"/>
      <c r="U215"/>
      <c r="V215"/>
      <c r="W215"/>
      <c r="X215"/>
      <c r="Y215"/>
      <c r="Z215"/>
      <c r="AA215"/>
      <c r="AB215"/>
      <c r="AC215"/>
      <c r="AD215"/>
      <c r="AE215"/>
      <c r="AF215"/>
      <c r="AG215"/>
      <c r="AH215"/>
      <c r="AI215"/>
      <c r="AJ215"/>
      <c r="AK215"/>
      <c r="AL215"/>
      <c r="AM215"/>
      <c r="AN215"/>
      <c r="AO215"/>
      <c r="AP215"/>
      <c r="AQ215" s="242">
        <v>0</v>
      </c>
      <c r="AR215" s="242">
        <v>0</v>
      </c>
    </row>
    <row r="216" spans="1:44" ht="16.8" x14ac:dyDescent="0.25">
      <c r="A216" s="273">
        <v>120516</v>
      </c>
      <c r="B216" t="s">
        <v>474</v>
      </c>
      <c r="C216" t="s">
        <v>739</v>
      </c>
      <c r="D216" t="s">
        <v>739</v>
      </c>
      <c r="E216" t="s">
        <v>739</v>
      </c>
      <c r="F216" t="s">
        <v>739</v>
      </c>
      <c r="G216" t="s">
        <v>739</v>
      </c>
      <c r="H216" t="s">
        <v>739</v>
      </c>
      <c r="I216" t="s">
        <v>739</v>
      </c>
      <c r="J216" t="s">
        <v>739</v>
      </c>
      <c r="K216" t="s">
        <v>739</v>
      </c>
      <c r="L216" t="s">
        <v>739</v>
      </c>
      <c r="M216"/>
      <c r="N216"/>
      <c r="O216"/>
      <c r="P216"/>
      <c r="Q216"/>
      <c r="R216"/>
      <c r="S216"/>
      <c r="T216"/>
      <c r="U216"/>
      <c r="V216"/>
      <c r="W216"/>
      <c r="X216"/>
      <c r="Y216"/>
      <c r="Z216"/>
      <c r="AA216"/>
      <c r="AB216"/>
      <c r="AC216"/>
      <c r="AD216"/>
      <c r="AE216"/>
      <c r="AF216"/>
      <c r="AG216"/>
      <c r="AH216"/>
      <c r="AI216"/>
      <c r="AJ216"/>
      <c r="AK216"/>
      <c r="AL216"/>
      <c r="AM216"/>
      <c r="AN216"/>
      <c r="AO216"/>
      <c r="AP216"/>
      <c r="AQ216" s="242">
        <v>0</v>
      </c>
      <c r="AR216" s="242">
        <v>0</v>
      </c>
    </row>
    <row r="217" spans="1:44" ht="16.8" x14ac:dyDescent="0.25">
      <c r="A217" s="273">
        <v>120519</v>
      </c>
      <c r="B217" t="s">
        <v>474</v>
      </c>
      <c r="C217" t="s">
        <v>739</v>
      </c>
      <c r="D217" t="s">
        <v>739</v>
      </c>
      <c r="E217" t="s">
        <v>739</v>
      </c>
      <c r="F217" t="s">
        <v>739</v>
      </c>
      <c r="G217" t="s">
        <v>739</v>
      </c>
      <c r="H217" t="s">
        <v>739</v>
      </c>
      <c r="I217" t="s">
        <v>739</v>
      </c>
      <c r="J217" t="s">
        <v>739</v>
      </c>
      <c r="K217" t="s">
        <v>739</v>
      </c>
      <c r="L217" t="s">
        <v>739</v>
      </c>
      <c r="M217"/>
      <c r="N217"/>
      <c r="O217"/>
      <c r="P217"/>
      <c r="Q217"/>
      <c r="R217"/>
      <c r="S217"/>
      <c r="T217"/>
      <c r="U217"/>
      <c r="V217"/>
      <c r="W217"/>
      <c r="X217"/>
      <c r="Y217"/>
      <c r="Z217"/>
      <c r="AA217"/>
      <c r="AB217"/>
      <c r="AC217"/>
      <c r="AD217"/>
      <c r="AE217"/>
      <c r="AF217"/>
      <c r="AG217"/>
      <c r="AH217"/>
      <c r="AI217"/>
      <c r="AJ217"/>
      <c r="AK217"/>
      <c r="AL217"/>
      <c r="AM217"/>
      <c r="AN217"/>
      <c r="AO217"/>
      <c r="AP217"/>
      <c r="AQ217" s="242">
        <v>0</v>
      </c>
      <c r="AR217" s="242">
        <v>0</v>
      </c>
    </row>
    <row r="218" spans="1:44" ht="16.8" x14ac:dyDescent="0.25">
      <c r="A218" s="273">
        <v>120520</v>
      </c>
      <c r="B218" t="s">
        <v>474</v>
      </c>
      <c r="C218" t="s">
        <v>739</v>
      </c>
      <c r="D218" t="s">
        <v>739</v>
      </c>
      <c r="E218" t="s">
        <v>739</v>
      </c>
      <c r="F218" t="s">
        <v>739</v>
      </c>
      <c r="G218" t="s">
        <v>739</v>
      </c>
      <c r="H218" t="s">
        <v>739</v>
      </c>
      <c r="I218" t="s">
        <v>739</v>
      </c>
      <c r="J218" t="s">
        <v>739</v>
      </c>
      <c r="K218" t="s">
        <v>739</v>
      </c>
      <c r="L218" t="s">
        <v>739</v>
      </c>
      <c r="M218"/>
      <c r="N218"/>
      <c r="O218"/>
      <c r="P218"/>
      <c r="Q218"/>
      <c r="R218"/>
      <c r="S218"/>
      <c r="T218"/>
      <c r="U218"/>
      <c r="V218"/>
      <c r="W218"/>
      <c r="X218"/>
      <c r="Y218"/>
      <c r="Z218"/>
      <c r="AA218"/>
      <c r="AB218"/>
      <c r="AC218"/>
      <c r="AD218"/>
      <c r="AE218"/>
      <c r="AF218"/>
      <c r="AG218"/>
      <c r="AH218"/>
      <c r="AI218"/>
      <c r="AJ218"/>
      <c r="AK218"/>
      <c r="AL218"/>
      <c r="AM218"/>
      <c r="AN218"/>
      <c r="AO218"/>
      <c r="AP218"/>
      <c r="AQ218" s="242">
        <v>0</v>
      </c>
      <c r="AR218" s="242">
        <v>0</v>
      </c>
    </row>
    <row r="219" spans="1:44" ht="16.8" x14ac:dyDescent="0.25">
      <c r="A219" s="273">
        <v>120521</v>
      </c>
      <c r="B219" t="s">
        <v>474</v>
      </c>
      <c r="C219" t="s">
        <v>739</v>
      </c>
      <c r="D219" t="s">
        <v>739</v>
      </c>
      <c r="E219" t="s">
        <v>739</v>
      </c>
      <c r="F219" t="s">
        <v>739</v>
      </c>
      <c r="G219" t="s">
        <v>739</v>
      </c>
      <c r="H219" t="s">
        <v>739</v>
      </c>
      <c r="I219" t="s">
        <v>739</v>
      </c>
      <c r="J219" t="s">
        <v>739</v>
      </c>
      <c r="K219" t="s">
        <v>739</v>
      </c>
      <c r="L219" t="s">
        <v>739</v>
      </c>
      <c r="M219"/>
      <c r="N219"/>
      <c r="O219"/>
      <c r="P219"/>
      <c r="Q219"/>
      <c r="R219"/>
      <c r="S219"/>
      <c r="T219"/>
      <c r="U219"/>
      <c r="V219"/>
      <c r="W219"/>
      <c r="X219"/>
      <c r="Y219"/>
      <c r="Z219"/>
      <c r="AA219"/>
      <c r="AB219"/>
      <c r="AC219"/>
      <c r="AD219"/>
      <c r="AE219"/>
      <c r="AF219"/>
      <c r="AG219"/>
      <c r="AH219"/>
      <c r="AI219"/>
      <c r="AJ219"/>
      <c r="AK219"/>
      <c r="AL219"/>
      <c r="AM219"/>
      <c r="AN219"/>
      <c r="AO219"/>
      <c r="AP219"/>
      <c r="AQ219" s="242">
        <v>0</v>
      </c>
      <c r="AR219" s="242">
        <v>0</v>
      </c>
    </row>
    <row r="220" spans="1:44" ht="16.8" x14ac:dyDescent="0.25">
      <c r="A220" s="273">
        <v>120522</v>
      </c>
      <c r="B220" t="s">
        <v>474</v>
      </c>
      <c r="C220" t="s">
        <v>739</v>
      </c>
      <c r="D220" t="s">
        <v>739</v>
      </c>
      <c r="E220" t="s">
        <v>739</v>
      </c>
      <c r="F220" t="s">
        <v>739</v>
      </c>
      <c r="G220" t="s">
        <v>739</v>
      </c>
      <c r="H220" t="s">
        <v>739</v>
      </c>
      <c r="I220" t="s">
        <v>739</v>
      </c>
      <c r="J220" t="s">
        <v>739</v>
      </c>
      <c r="K220" t="s">
        <v>739</v>
      </c>
      <c r="L220" t="s">
        <v>739</v>
      </c>
      <c r="M220"/>
      <c r="N220"/>
      <c r="O220"/>
      <c r="P220"/>
      <c r="Q220"/>
      <c r="R220"/>
      <c r="S220"/>
      <c r="T220"/>
      <c r="U220"/>
      <c r="V220"/>
      <c r="W220"/>
      <c r="X220"/>
      <c r="Y220"/>
      <c r="Z220"/>
      <c r="AA220"/>
      <c r="AB220"/>
      <c r="AC220"/>
      <c r="AD220"/>
      <c r="AE220"/>
      <c r="AF220"/>
      <c r="AG220"/>
      <c r="AH220"/>
      <c r="AI220"/>
      <c r="AJ220"/>
      <c r="AK220"/>
      <c r="AL220"/>
      <c r="AM220"/>
      <c r="AN220"/>
      <c r="AO220"/>
      <c r="AP220"/>
      <c r="AQ220" s="242">
        <v>0</v>
      </c>
      <c r="AR220" s="242">
        <v>0</v>
      </c>
    </row>
    <row r="221" spans="1:44" ht="16.8" x14ac:dyDescent="0.25">
      <c r="A221" s="273">
        <v>120523</v>
      </c>
      <c r="B221" t="s">
        <v>474</v>
      </c>
      <c r="C221" t="s">
        <v>739</v>
      </c>
      <c r="D221" t="s">
        <v>739</v>
      </c>
      <c r="E221" t="s">
        <v>739</v>
      </c>
      <c r="F221" t="s">
        <v>739</v>
      </c>
      <c r="G221" t="s">
        <v>739</v>
      </c>
      <c r="H221" t="s">
        <v>739</v>
      </c>
      <c r="I221" t="s">
        <v>739</v>
      </c>
      <c r="J221" t="s">
        <v>739</v>
      </c>
      <c r="K221" t="s">
        <v>739</v>
      </c>
      <c r="L221" t="s">
        <v>739</v>
      </c>
      <c r="M221"/>
      <c r="N221"/>
      <c r="O221"/>
      <c r="P221"/>
      <c r="Q221"/>
      <c r="R221"/>
      <c r="S221"/>
      <c r="T221"/>
      <c r="U221"/>
      <c r="V221"/>
      <c r="W221"/>
      <c r="X221"/>
      <c r="Y221"/>
      <c r="Z221"/>
      <c r="AA221"/>
      <c r="AB221"/>
      <c r="AC221"/>
      <c r="AD221"/>
      <c r="AE221"/>
      <c r="AF221"/>
      <c r="AG221"/>
      <c r="AH221"/>
      <c r="AI221"/>
      <c r="AJ221"/>
      <c r="AK221"/>
      <c r="AL221"/>
      <c r="AM221"/>
      <c r="AN221"/>
      <c r="AO221"/>
      <c r="AP221"/>
      <c r="AQ221" s="242">
        <v>0</v>
      </c>
      <c r="AR221" s="242">
        <v>0</v>
      </c>
    </row>
    <row r="222" spans="1:44" ht="16.8" x14ac:dyDescent="0.25">
      <c r="A222" s="273">
        <v>120524</v>
      </c>
      <c r="B222" t="s">
        <v>474</v>
      </c>
      <c r="C222" t="s">
        <v>739</v>
      </c>
      <c r="D222" t="s">
        <v>739</v>
      </c>
      <c r="E222" t="s">
        <v>739</v>
      </c>
      <c r="F222" t="s">
        <v>739</v>
      </c>
      <c r="G222" t="s">
        <v>739</v>
      </c>
      <c r="H222" t="s">
        <v>739</v>
      </c>
      <c r="I222" t="s">
        <v>739</v>
      </c>
      <c r="J222" t="s">
        <v>739</v>
      </c>
      <c r="K222" t="s">
        <v>739</v>
      </c>
      <c r="L222" t="s">
        <v>739</v>
      </c>
      <c r="M222"/>
      <c r="N222"/>
      <c r="O222"/>
      <c r="P222"/>
      <c r="Q222"/>
      <c r="R222"/>
      <c r="S222"/>
      <c r="T222"/>
      <c r="U222"/>
      <c r="V222"/>
      <c r="W222"/>
      <c r="X222"/>
      <c r="Y222"/>
      <c r="Z222"/>
      <c r="AA222"/>
      <c r="AB222"/>
      <c r="AC222"/>
      <c r="AD222"/>
      <c r="AE222"/>
      <c r="AF222"/>
      <c r="AG222"/>
      <c r="AH222"/>
      <c r="AI222"/>
      <c r="AJ222"/>
      <c r="AK222"/>
      <c r="AL222"/>
      <c r="AM222"/>
      <c r="AN222"/>
      <c r="AO222"/>
      <c r="AP222"/>
      <c r="AQ222" s="242">
        <v>0</v>
      </c>
      <c r="AR222" s="242">
        <v>0</v>
      </c>
    </row>
    <row r="223" spans="1:44" ht="16.8" x14ac:dyDescent="0.25">
      <c r="A223" s="273">
        <v>120528</v>
      </c>
      <c r="B223" t="s">
        <v>474</v>
      </c>
      <c r="C223" t="s">
        <v>739</v>
      </c>
      <c r="D223" t="s">
        <v>739</v>
      </c>
      <c r="E223" t="s">
        <v>739</v>
      </c>
      <c r="F223" t="s">
        <v>739</v>
      </c>
      <c r="G223" t="s">
        <v>739</v>
      </c>
      <c r="H223" t="s">
        <v>739</v>
      </c>
      <c r="I223" t="s">
        <v>739</v>
      </c>
      <c r="J223" t="s">
        <v>739</v>
      </c>
      <c r="K223" t="s">
        <v>739</v>
      </c>
      <c r="L223" t="s">
        <v>739</v>
      </c>
      <c r="M223"/>
      <c r="N223"/>
      <c r="O223"/>
      <c r="P223"/>
      <c r="Q223"/>
      <c r="R223"/>
      <c r="S223"/>
      <c r="T223"/>
      <c r="U223"/>
      <c r="V223"/>
      <c r="W223"/>
      <c r="X223"/>
      <c r="Y223"/>
      <c r="Z223"/>
      <c r="AA223"/>
      <c r="AB223"/>
      <c r="AC223"/>
      <c r="AD223"/>
      <c r="AE223"/>
      <c r="AF223"/>
      <c r="AG223"/>
      <c r="AH223"/>
      <c r="AI223"/>
      <c r="AJ223"/>
      <c r="AK223"/>
      <c r="AL223"/>
      <c r="AM223"/>
      <c r="AN223"/>
      <c r="AO223"/>
      <c r="AP223"/>
      <c r="AQ223" s="242">
        <v>0</v>
      </c>
      <c r="AR223" s="242">
        <v>0</v>
      </c>
    </row>
    <row r="224" spans="1:44" ht="16.8" x14ac:dyDescent="0.25">
      <c r="A224" s="273">
        <v>120529</v>
      </c>
      <c r="B224" t="s">
        <v>474</v>
      </c>
      <c r="C224" t="s">
        <v>739</v>
      </c>
      <c r="D224" t="s">
        <v>739</v>
      </c>
      <c r="E224" t="s">
        <v>739</v>
      </c>
      <c r="F224" t="s">
        <v>739</v>
      </c>
      <c r="G224" t="s">
        <v>739</v>
      </c>
      <c r="H224" t="s">
        <v>739</v>
      </c>
      <c r="I224" t="s">
        <v>739</v>
      </c>
      <c r="J224" t="s">
        <v>739</v>
      </c>
      <c r="K224" t="s">
        <v>739</v>
      </c>
      <c r="L224" t="s">
        <v>739</v>
      </c>
      <c r="M224"/>
      <c r="N224"/>
      <c r="O224"/>
      <c r="P224"/>
      <c r="Q224"/>
      <c r="R224"/>
      <c r="S224"/>
      <c r="T224"/>
      <c r="U224"/>
      <c r="V224"/>
      <c r="W224"/>
      <c r="X224"/>
      <c r="Y224"/>
      <c r="Z224"/>
      <c r="AA224"/>
      <c r="AB224"/>
      <c r="AC224"/>
      <c r="AD224"/>
      <c r="AE224"/>
      <c r="AF224"/>
      <c r="AG224"/>
      <c r="AH224"/>
      <c r="AI224"/>
      <c r="AJ224"/>
      <c r="AK224"/>
      <c r="AL224"/>
      <c r="AM224"/>
      <c r="AN224"/>
      <c r="AO224"/>
      <c r="AP224"/>
      <c r="AQ224" s="242">
        <v>0</v>
      </c>
      <c r="AR224" s="242">
        <v>0</v>
      </c>
    </row>
    <row r="225" spans="1:44" ht="16.8" x14ac:dyDescent="0.25">
      <c r="A225" s="273">
        <v>120542</v>
      </c>
      <c r="B225" t="s">
        <v>474</v>
      </c>
      <c r="C225" t="s">
        <v>739</v>
      </c>
      <c r="D225" t="s">
        <v>739</v>
      </c>
      <c r="E225" t="s">
        <v>739</v>
      </c>
      <c r="F225" t="s">
        <v>739</v>
      </c>
      <c r="G225" t="s">
        <v>739</v>
      </c>
      <c r="H225" t="s">
        <v>739</v>
      </c>
      <c r="I225" t="s">
        <v>739</v>
      </c>
      <c r="J225" t="s">
        <v>739</v>
      </c>
      <c r="K225" t="s">
        <v>739</v>
      </c>
      <c r="L225" t="s">
        <v>739</v>
      </c>
      <c r="M225"/>
      <c r="N225"/>
      <c r="O225"/>
      <c r="P225"/>
      <c r="Q225"/>
      <c r="R225"/>
      <c r="S225"/>
      <c r="T225"/>
      <c r="U225"/>
      <c r="V225"/>
      <c r="W225"/>
      <c r="X225"/>
      <c r="Y225"/>
      <c r="Z225"/>
      <c r="AA225"/>
      <c r="AB225"/>
      <c r="AC225"/>
      <c r="AD225"/>
      <c r="AE225"/>
      <c r="AF225"/>
      <c r="AG225"/>
      <c r="AH225"/>
      <c r="AI225"/>
      <c r="AJ225"/>
      <c r="AK225"/>
      <c r="AL225"/>
      <c r="AM225"/>
      <c r="AN225"/>
      <c r="AO225"/>
      <c r="AP225"/>
      <c r="AQ225" s="242">
        <v>0</v>
      </c>
      <c r="AR225" s="242">
        <v>0</v>
      </c>
    </row>
    <row r="226" spans="1:44" x14ac:dyDescent="0.25">
      <c r="A226" s="242">
        <v>120547</v>
      </c>
      <c r="B226" t="s">
        <v>474</v>
      </c>
      <c r="C226" s="242" t="s">
        <v>739</v>
      </c>
      <c r="D226" s="242" t="s">
        <v>739</v>
      </c>
      <c r="E226" s="242" t="s">
        <v>739</v>
      </c>
      <c r="F226" s="242" t="s">
        <v>739</v>
      </c>
      <c r="G226" s="242" t="s">
        <v>739</v>
      </c>
      <c r="H226" s="242" t="s">
        <v>739</v>
      </c>
      <c r="I226" s="242" t="s">
        <v>739</v>
      </c>
      <c r="J226" s="242" t="s">
        <v>739</v>
      </c>
      <c r="K226" s="242" t="s">
        <v>739</v>
      </c>
      <c r="L226" s="242" t="s">
        <v>739</v>
      </c>
      <c r="AQ226" s="242" t="s">
        <v>1542</v>
      </c>
      <c r="AR226" s="242">
        <v>0</v>
      </c>
    </row>
    <row r="227" spans="1:44" ht="16.8" x14ac:dyDescent="0.25">
      <c r="A227" s="273">
        <v>120548</v>
      </c>
      <c r="B227" t="s">
        <v>474</v>
      </c>
      <c r="C227" t="s">
        <v>739</v>
      </c>
      <c r="D227" t="s">
        <v>739</v>
      </c>
      <c r="E227" t="s">
        <v>739</v>
      </c>
      <c r="F227" t="s">
        <v>739</v>
      </c>
      <c r="G227" t="s">
        <v>739</v>
      </c>
      <c r="H227" t="s">
        <v>739</v>
      </c>
      <c r="I227" t="s">
        <v>739</v>
      </c>
      <c r="J227" t="s">
        <v>739</v>
      </c>
      <c r="K227" t="s">
        <v>739</v>
      </c>
      <c r="L227" t="s">
        <v>739</v>
      </c>
      <c r="M227"/>
      <c r="N227"/>
      <c r="O227"/>
      <c r="P227"/>
      <c r="Q227"/>
      <c r="R227"/>
      <c r="S227"/>
      <c r="T227"/>
      <c r="U227"/>
      <c r="V227"/>
      <c r="W227"/>
      <c r="X227"/>
      <c r="Y227"/>
      <c r="Z227"/>
      <c r="AA227"/>
      <c r="AB227"/>
      <c r="AC227"/>
      <c r="AD227"/>
      <c r="AE227"/>
      <c r="AF227"/>
      <c r="AG227"/>
      <c r="AH227"/>
      <c r="AI227"/>
      <c r="AJ227"/>
      <c r="AK227"/>
      <c r="AL227"/>
      <c r="AM227"/>
      <c r="AN227"/>
      <c r="AO227"/>
      <c r="AP227"/>
      <c r="AQ227" s="242">
        <v>0</v>
      </c>
      <c r="AR227" s="242">
        <v>0</v>
      </c>
    </row>
    <row r="228" spans="1:44" ht="16.8" x14ac:dyDescent="0.25">
      <c r="A228" s="273">
        <v>120556</v>
      </c>
      <c r="B228" t="s">
        <v>474</v>
      </c>
      <c r="C228" t="s">
        <v>739</v>
      </c>
      <c r="D228" t="s">
        <v>739</v>
      </c>
      <c r="E228" t="s">
        <v>739</v>
      </c>
      <c r="F228" t="s">
        <v>739</v>
      </c>
      <c r="G228" t="s">
        <v>739</v>
      </c>
      <c r="H228" t="s">
        <v>739</v>
      </c>
      <c r="I228" t="s">
        <v>739</v>
      </c>
      <c r="J228" t="s">
        <v>739</v>
      </c>
      <c r="K228" t="s">
        <v>739</v>
      </c>
      <c r="L228" t="s">
        <v>739</v>
      </c>
      <c r="M228"/>
      <c r="N228"/>
      <c r="O228"/>
      <c r="P228"/>
      <c r="Q228"/>
      <c r="R228"/>
      <c r="S228"/>
      <c r="T228"/>
      <c r="U228"/>
      <c r="V228"/>
      <c r="W228"/>
      <c r="X228"/>
      <c r="Y228"/>
      <c r="Z228"/>
      <c r="AA228"/>
      <c r="AB228"/>
      <c r="AC228"/>
      <c r="AD228"/>
      <c r="AE228"/>
      <c r="AF228"/>
      <c r="AG228"/>
      <c r="AH228"/>
      <c r="AI228"/>
      <c r="AJ228"/>
      <c r="AK228"/>
      <c r="AL228"/>
      <c r="AM228"/>
      <c r="AN228"/>
      <c r="AO228"/>
      <c r="AP228"/>
      <c r="AQ228" s="242">
        <v>0</v>
      </c>
      <c r="AR228" s="242">
        <v>0</v>
      </c>
    </row>
    <row r="229" spans="1:44" ht="16.8" x14ac:dyDescent="0.25">
      <c r="A229" s="273">
        <v>120559</v>
      </c>
      <c r="B229" t="s">
        <v>474</v>
      </c>
      <c r="C229" t="s">
        <v>739</v>
      </c>
      <c r="D229" t="s">
        <v>739</v>
      </c>
      <c r="E229" t="s">
        <v>739</v>
      </c>
      <c r="F229" t="s">
        <v>739</v>
      </c>
      <c r="G229" t="s">
        <v>739</v>
      </c>
      <c r="H229" t="s">
        <v>739</v>
      </c>
      <c r="I229" t="s">
        <v>739</v>
      </c>
      <c r="J229" t="s">
        <v>739</v>
      </c>
      <c r="K229" t="s">
        <v>739</v>
      </c>
      <c r="L229" t="s">
        <v>739</v>
      </c>
      <c r="M229"/>
      <c r="N229"/>
      <c r="O229"/>
      <c r="P229"/>
      <c r="Q229"/>
      <c r="R229"/>
      <c r="S229"/>
      <c r="T229"/>
      <c r="U229"/>
      <c r="V229"/>
      <c r="W229"/>
      <c r="X229"/>
      <c r="Y229"/>
      <c r="Z229"/>
      <c r="AA229"/>
      <c r="AB229"/>
      <c r="AC229"/>
      <c r="AD229"/>
      <c r="AE229"/>
      <c r="AF229"/>
      <c r="AG229"/>
      <c r="AH229"/>
      <c r="AI229"/>
      <c r="AJ229"/>
      <c r="AK229"/>
      <c r="AL229"/>
      <c r="AM229"/>
      <c r="AN229"/>
      <c r="AO229"/>
      <c r="AP229"/>
      <c r="AQ229" s="242">
        <v>0</v>
      </c>
      <c r="AR229" s="242">
        <v>0</v>
      </c>
    </row>
    <row r="230" spans="1:44" ht="16.8" x14ac:dyDescent="0.25">
      <c r="A230" s="273">
        <v>120561</v>
      </c>
      <c r="B230" t="s">
        <v>474</v>
      </c>
      <c r="C230" t="s">
        <v>739</v>
      </c>
      <c r="D230" t="s">
        <v>739</v>
      </c>
      <c r="E230" t="s">
        <v>739</v>
      </c>
      <c r="F230" t="s">
        <v>739</v>
      </c>
      <c r="G230" t="s">
        <v>739</v>
      </c>
      <c r="H230" t="s">
        <v>739</v>
      </c>
      <c r="I230" t="s">
        <v>739</v>
      </c>
      <c r="J230" t="s">
        <v>739</v>
      </c>
      <c r="K230" t="s">
        <v>739</v>
      </c>
      <c r="L230" t="s">
        <v>739</v>
      </c>
      <c r="M230"/>
      <c r="N230"/>
      <c r="O230"/>
      <c r="P230"/>
      <c r="Q230"/>
      <c r="R230"/>
      <c r="S230"/>
      <c r="T230"/>
      <c r="U230"/>
      <c r="V230"/>
      <c r="W230"/>
      <c r="X230"/>
      <c r="Y230"/>
      <c r="Z230"/>
      <c r="AA230"/>
      <c r="AB230"/>
      <c r="AC230"/>
      <c r="AD230"/>
      <c r="AE230"/>
      <c r="AF230"/>
      <c r="AG230"/>
      <c r="AH230"/>
      <c r="AI230"/>
      <c r="AJ230"/>
      <c r="AK230"/>
      <c r="AL230"/>
      <c r="AM230"/>
      <c r="AN230"/>
      <c r="AO230"/>
      <c r="AP230"/>
      <c r="AQ230" s="242">
        <v>0</v>
      </c>
      <c r="AR230" s="242">
        <v>0</v>
      </c>
    </row>
    <row r="231" spans="1:44" ht="16.8" x14ac:dyDescent="0.25">
      <c r="A231" s="273">
        <v>120567</v>
      </c>
      <c r="B231" t="s">
        <v>474</v>
      </c>
      <c r="C231" t="s">
        <v>739</v>
      </c>
      <c r="D231" t="s">
        <v>739</v>
      </c>
      <c r="E231" t="s">
        <v>739</v>
      </c>
      <c r="F231" t="s">
        <v>739</v>
      </c>
      <c r="G231" t="s">
        <v>739</v>
      </c>
      <c r="H231" t="s">
        <v>739</v>
      </c>
      <c r="I231" t="s">
        <v>739</v>
      </c>
      <c r="J231" t="s">
        <v>739</v>
      </c>
      <c r="K231" t="s">
        <v>739</v>
      </c>
      <c r="L231" t="s">
        <v>739</v>
      </c>
      <c r="M231"/>
      <c r="N231"/>
      <c r="O231"/>
      <c r="P231"/>
      <c r="Q231"/>
      <c r="R231"/>
      <c r="S231"/>
      <c r="T231"/>
      <c r="U231"/>
      <c r="V231"/>
      <c r="W231"/>
      <c r="X231"/>
      <c r="Y231"/>
      <c r="Z231"/>
      <c r="AA231"/>
      <c r="AB231"/>
      <c r="AC231"/>
      <c r="AD231"/>
      <c r="AE231"/>
      <c r="AF231"/>
      <c r="AG231"/>
      <c r="AH231"/>
      <c r="AI231"/>
      <c r="AJ231"/>
      <c r="AK231"/>
      <c r="AL231"/>
      <c r="AM231"/>
      <c r="AN231"/>
      <c r="AO231"/>
      <c r="AP231"/>
      <c r="AQ231" s="242">
        <v>0</v>
      </c>
      <c r="AR231" s="242">
        <v>0</v>
      </c>
    </row>
    <row r="232" spans="1:44" ht="16.8" x14ac:dyDescent="0.25">
      <c r="A232" s="273">
        <v>120568</v>
      </c>
      <c r="B232" t="s">
        <v>474</v>
      </c>
      <c r="C232" t="s">
        <v>739</v>
      </c>
      <c r="D232" t="s">
        <v>739</v>
      </c>
      <c r="E232" t="s">
        <v>739</v>
      </c>
      <c r="F232" t="s">
        <v>739</v>
      </c>
      <c r="G232" t="s">
        <v>739</v>
      </c>
      <c r="H232" t="s">
        <v>739</v>
      </c>
      <c r="I232" t="s">
        <v>739</v>
      </c>
      <c r="J232" t="s">
        <v>739</v>
      </c>
      <c r="K232" t="s">
        <v>739</v>
      </c>
      <c r="L232" t="s">
        <v>739</v>
      </c>
      <c r="M232"/>
      <c r="N232"/>
      <c r="O232"/>
      <c r="P232"/>
      <c r="Q232"/>
      <c r="R232"/>
      <c r="S232"/>
      <c r="T232"/>
      <c r="U232"/>
      <c r="V232"/>
      <c r="W232"/>
      <c r="X232"/>
      <c r="Y232"/>
      <c r="Z232"/>
      <c r="AA232"/>
      <c r="AB232"/>
      <c r="AC232"/>
      <c r="AD232"/>
      <c r="AE232"/>
      <c r="AF232"/>
      <c r="AG232"/>
      <c r="AH232"/>
      <c r="AI232"/>
      <c r="AJ232"/>
      <c r="AK232"/>
      <c r="AL232"/>
      <c r="AM232"/>
      <c r="AN232"/>
      <c r="AO232"/>
      <c r="AP232"/>
      <c r="AQ232" s="242">
        <v>0</v>
      </c>
      <c r="AR232" s="242">
        <v>0</v>
      </c>
    </row>
    <row r="233" spans="1:44" ht="16.8" x14ac:dyDescent="0.25">
      <c r="A233" s="273">
        <v>120590</v>
      </c>
      <c r="B233" t="s">
        <v>474</v>
      </c>
      <c r="C233" t="s">
        <v>739</v>
      </c>
      <c r="D233" t="s">
        <v>739</v>
      </c>
      <c r="E233" t="s">
        <v>739</v>
      </c>
      <c r="F233" t="s">
        <v>739</v>
      </c>
      <c r="G233" t="s">
        <v>739</v>
      </c>
      <c r="H233" t="s">
        <v>739</v>
      </c>
      <c r="I233" t="s">
        <v>739</v>
      </c>
      <c r="J233" t="s">
        <v>739</v>
      </c>
      <c r="K233" t="s">
        <v>739</v>
      </c>
      <c r="L233" t="s">
        <v>739</v>
      </c>
      <c r="M233"/>
      <c r="N233"/>
      <c r="O233"/>
      <c r="P233"/>
      <c r="Q233"/>
      <c r="R233"/>
      <c r="S233"/>
      <c r="T233"/>
      <c r="U233"/>
      <c r="V233"/>
      <c r="W233"/>
      <c r="X233"/>
      <c r="Y233"/>
      <c r="Z233"/>
      <c r="AA233"/>
      <c r="AB233"/>
      <c r="AC233"/>
      <c r="AD233"/>
      <c r="AE233"/>
      <c r="AF233"/>
      <c r="AG233"/>
      <c r="AH233"/>
      <c r="AI233"/>
      <c r="AJ233"/>
      <c r="AK233"/>
      <c r="AL233"/>
      <c r="AM233"/>
      <c r="AN233"/>
      <c r="AO233"/>
      <c r="AP233"/>
      <c r="AQ233" s="242">
        <v>0</v>
      </c>
      <c r="AR233" s="242">
        <v>0</v>
      </c>
    </row>
    <row r="234" spans="1:44" ht="16.8" x14ac:dyDescent="0.25">
      <c r="A234" s="273">
        <v>120592</v>
      </c>
      <c r="B234" t="s">
        <v>474</v>
      </c>
      <c r="C234" t="s">
        <v>739</v>
      </c>
      <c r="D234" t="s">
        <v>739</v>
      </c>
      <c r="E234" t="s">
        <v>739</v>
      </c>
      <c r="F234" t="s">
        <v>739</v>
      </c>
      <c r="G234" t="s">
        <v>739</v>
      </c>
      <c r="H234" t="s">
        <v>739</v>
      </c>
      <c r="I234" t="s">
        <v>739</v>
      </c>
      <c r="J234" t="s">
        <v>739</v>
      </c>
      <c r="K234" t="s">
        <v>739</v>
      </c>
      <c r="L234" t="s">
        <v>739</v>
      </c>
      <c r="M234"/>
      <c r="N234"/>
      <c r="O234"/>
      <c r="P234"/>
      <c r="Q234"/>
      <c r="R234"/>
      <c r="S234"/>
      <c r="T234"/>
      <c r="U234"/>
      <c r="V234"/>
      <c r="W234"/>
      <c r="X234"/>
      <c r="Y234"/>
      <c r="Z234"/>
      <c r="AA234"/>
      <c r="AB234"/>
      <c r="AC234"/>
      <c r="AD234"/>
      <c r="AE234"/>
      <c r="AF234"/>
      <c r="AG234"/>
      <c r="AH234"/>
      <c r="AI234"/>
      <c r="AJ234"/>
      <c r="AK234"/>
      <c r="AL234"/>
      <c r="AM234"/>
      <c r="AN234"/>
      <c r="AO234"/>
      <c r="AP234"/>
      <c r="AQ234" s="242">
        <v>0</v>
      </c>
      <c r="AR234" s="242">
        <v>0</v>
      </c>
    </row>
    <row r="235" spans="1:44" ht="16.8" x14ac:dyDescent="0.25">
      <c r="A235" s="273">
        <v>120594</v>
      </c>
      <c r="B235" t="s">
        <v>474</v>
      </c>
      <c r="C235" t="s">
        <v>739</v>
      </c>
      <c r="D235" t="s">
        <v>739</v>
      </c>
      <c r="E235" t="s">
        <v>739</v>
      </c>
      <c r="F235" t="s">
        <v>739</v>
      </c>
      <c r="G235" t="s">
        <v>739</v>
      </c>
      <c r="H235" t="s">
        <v>739</v>
      </c>
      <c r="I235" t="s">
        <v>739</v>
      </c>
      <c r="J235" t="s">
        <v>739</v>
      </c>
      <c r="K235" t="s">
        <v>739</v>
      </c>
      <c r="L235" t="s">
        <v>739</v>
      </c>
      <c r="M235"/>
      <c r="N235"/>
      <c r="O235"/>
      <c r="P235"/>
      <c r="Q235"/>
      <c r="R235"/>
      <c r="S235"/>
      <c r="T235"/>
      <c r="U235"/>
      <c r="V235"/>
      <c r="W235"/>
      <c r="X235"/>
      <c r="Y235"/>
      <c r="Z235"/>
      <c r="AA235"/>
      <c r="AB235"/>
      <c r="AC235"/>
      <c r="AD235"/>
      <c r="AE235"/>
      <c r="AF235"/>
      <c r="AG235"/>
      <c r="AH235"/>
      <c r="AI235"/>
      <c r="AJ235"/>
      <c r="AK235"/>
      <c r="AL235"/>
      <c r="AM235"/>
      <c r="AN235"/>
      <c r="AO235"/>
      <c r="AP235"/>
      <c r="AQ235" s="242">
        <v>0</v>
      </c>
      <c r="AR235" s="242">
        <v>0</v>
      </c>
    </row>
    <row r="236" spans="1:44" ht="16.8" x14ac:dyDescent="0.25">
      <c r="A236" s="273">
        <v>120598</v>
      </c>
      <c r="B236" t="s">
        <v>474</v>
      </c>
      <c r="C236" t="s">
        <v>739</v>
      </c>
      <c r="D236" t="s">
        <v>739</v>
      </c>
      <c r="E236" t="s">
        <v>739</v>
      </c>
      <c r="F236" t="s">
        <v>739</v>
      </c>
      <c r="G236" t="s">
        <v>739</v>
      </c>
      <c r="H236" t="s">
        <v>739</v>
      </c>
      <c r="I236" t="s">
        <v>739</v>
      </c>
      <c r="J236" t="s">
        <v>739</v>
      </c>
      <c r="K236" t="s">
        <v>739</v>
      </c>
      <c r="L236" t="s">
        <v>739</v>
      </c>
      <c r="M236"/>
      <c r="N236"/>
      <c r="O236"/>
      <c r="P236"/>
      <c r="Q236"/>
      <c r="R236"/>
      <c r="S236"/>
      <c r="T236"/>
      <c r="U236"/>
      <c r="V236"/>
      <c r="W236"/>
      <c r="X236"/>
      <c r="Y236"/>
      <c r="Z236"/>
      <c r="AA236"/>
      <c r="AB236"/>
      <c r="AC236"/>
      <c r="AD236"/>
      <c r="AE236"/>
      <c r="AF236"/>
      <c r="AG236"/>
      <c r="AH236"/>
      <c r="AI236"/>
      <c r="AJ236"/>
      <c r="AK236"/>
      <c r="AL236"/>
      <c r="AM236"/>
      <c r="AN236"/>
      <c r="AO236"/>
      <c r="AP236"/>
      <c r="AQ236" s="242">
        <v>0</v>
      </c>
      <c r="AR236" s="242">
        <v>0</v>
      </c>
    </row>
    <row r="237" spans="1:44" ht="16.8" x14ac:dyDescent="0.25">
      <c r="A237" s="273">
        <v>120623</v>
      </c>
      <c r="B237" t="s">
        <v>474</v>
      </c>
      <c r="C237" t="s">
        <v>739</v>
      </c>
      <c r="D237" t="s">
        <v>739</v>
      </c>
      <c r="E237" t="s">
        <v>739</v>
      </c>
      <c r="F237" t="s">
        <v>739</v>
      </c>
      <c r="G237" t="s">
        <v>739</v>
      </c>
      <c r="H237" t="s">
        <v>739</v>
      </c>
      <c r="I237" t="s">
        <v>739</v>
      </c>
      <c r="J237" t="s">
        <v>739</v>
      </c>
      <c r="K237" t="s">
        <v>739</v>
      </c>
      <c r="L237" t="s">
        <v>739</v>
      </c>
      <c r="M237"/>
      <c r="N237"/>
      <c r="O237"/>
      <c r="P237"/>
      <c r="Q237"/>
      <c r="R237"/>
      <c r="S237"/>
      <c r="T237"/>
      <c r="U237"/>
      <c r="V237"/>
      <c r="W237"/>
      <c r="X237"/>
      <c r="Y237"/>
      <c r="Z237"/>
      <c r="AA237"/>
      <c r="AB237"/>
      <c r="AC237"/>
      <c r="AD237"/>
      <c r="AE237"/>
      <c r="AF237"/>
      <c r="AG237"/>
      <c r="AH237"/>
      <c r="AI237"/>
      <c r="AJ237"/>
      <c r="AK237"/>
      <c r="AL237"/>
      <c r="AM237"/>
      <c r="AN237"/>
      <c r="AO237"/>
      <c r="AP237"/>
      <c r="AQ237" s="242">
        <v>0</v>
      </c>
      <c r="AR237" s="242">
        <v>0</v>
      </c>
    </row>
    <row r="238" spans="1:44" ht="16.8" x14ac:dyDescent="0.25">
      <c r="A238" s="273">
        <v>120630</v>
      </c>
      <c r="B238" t="s">
        <v>474</v>
      </c>
      <c r="C238" t="s">
        <v>739</v>
      </c>
      <c r="D238" t="s">
        <v>739</v>
      </c>
      <c r="E238" t="s">
        <v>739</v>
      </c>
      <c r="F238" t="s">
        <v>739</v>
      </c>
      <c r="G238" t="s">
        <v>739</v>
      </c>
      <c r="H238" t="s">
        <v>739</v>
      </c>
      <c r="I238" t="s">
        <v>739</v>
      </c>
      <c r="J238" t="s">
        <v>739</v>
      </c>
      <c r="K238" t="s">
        <v>739</v>
      </c>
      <c r="L238" t="s">
        <v>739</v>
      </c>
      <c r="M238"/>
      <c r="N238"/>
      <c r="O238"/>
      <c r="P238"/>
      <c r="Q238"/>
      <c r="R238"/>
      <c r="S238"/>
      <c r="T238"/>
      <c r="U238"/>
      <c r="V238"/>
      <c r="W238"/>
      <c r="X238"/>
      <c r="Y238"/>
      <c r="Z238"/>
      <c r="AA238"/>
      <c r="AB238"/>
      <c r="AC238"/>
      <c r="AD238"/>
      <c r="AE238"/>
      <c r="AF238"/>
      <c r="AG238"/>
      <c r="AH238"/>
      <c r="AI238"/>
      <c r="AJ238"/>
      <c r="AK238"/>
      <c r="AL238"/>
      <c r="AM238"/>
      <c r="AN238"/>
      <c r="AO238"/>
      <c r="AP238"/>
      <c r="AQ238" s="242">
        <v>0</v>
      </c>
      <c r="AR238" s="242">
        <v>0</v>
      </c>
    </row>
    <row r="239" spans="1:44" ht="16.8" x14ac:dyDescent="0.25">
      <c r="A239" s="273">
        <v>120642</v>
      </c>
      <c r="B239" t="s">
        <v>474</v>
      </c>
      <c r="C239" t="s">
        <v>739</v>
      </c>
      <c r="D239" t="s">
        <v>739</v>
      </c>
      <c r="E239" t="s">
        <v>739</v>
      </c>
      <c r="F239" t="s">
        <v>739</v>
      </c>
      <c r="G239" t="s">
        <v>739</v>
      </c>
      <c r="H239" t="s">
        <v>739</v>
      </c>
      <c r="I239" t="s">
        <v>739</v>
      </c>
      <c r="J239" t="s">
        <v>739</v>
      </c>
      <c r="K239" t="s">
        <v>739</v>
      </c>
      <c r="L239" t="s">
        <v>739</v>
      </c>
      <c r="M239"/>
      <c r="N239"/>
      <c r="O239"/>
      <c r="P239"/>
      <c r="Q239"/>
      <c r="R239"/>
      <c r="S239"/>
      <c r="T239"/>
      <c r="U239"/>
      <c r="V239"/>
      <c r="W239"/>
      <c r="X239"/>
      <c r="Y239"/>
      <c r="Z239"/>
      <c r="AA239"/>
      <c r="AB239"/>
      <c r="AC239"/>
      <c r="AD239"/>
      <c r="AE239"/>
      <c r="AF239"/>
      <c r="AG239"/>
      <c r="AH239"/>
      <c r="AI239"/>
      <c r="AJ239"/>
      <c r="AK239"/>
      <c r="AL239"/>
      <c r="AM239"/>
      <c r="AN239"/>
      <c r="AO239"/>
      <c r="AP239"/>
      <c r="AQ239" s="242">
        <v>0</v>
      </c>
      <c r="AR239" s="242">
        <v>0</v>
      </c>
    </row>
    <row r="240" spans="1:44" ht="16.8" x14ac:dyDescent="0.25">
      <c r="A240" s="273">
        <v>120654</v>
      </c>
      <c r="B240" t="s">
        <v>474</v>
      </c>
      <c r="C240" t="s">
        <v>739</v>
      </c>
      <c r="D240" t="s">
        <v>739</v>
      </c>
      <c r="E240" t="s">
        <v>739</v>
      </c>
      <c r="F240" t="s">
        <v>739</v>
      </c>
      <c r="G240" t="s">
        <v>739</v>
      </c>
      <c r="H240" t="s">
        <v>739</v>
      </c>
      <c r="I240" t="s">
        <v>739</v>
      </c>
      <c r="J240" t="s">
        <v>739</v>
      </c>
      <c r="K240" t="s">
        <v>739</v>
      </c>
      <c r="L240" t="s">
        <v>739</v>
      </c>
      <c r="M240"/>
      <c r="N240"/>
      <c r="O240"/>
      <c r="P240"/>
      <c r="Q240"/>
      <c r="R240"/>
      <c r="S240"/>
      <c r="T240"/>
      <c r="U240"/>
      <c r="V240"/>
      <c r="W240"/>
      <c r="X240"/>
      <c r="Y240"/>
      <c r="Z240"/>
      <c r="AA240"/>
      <c r="AB240"/>
      <c r="AC240"/>
      <c r="AD240"/>
      <c r="AE240"/>
      <c r="AF240"/>
      <c r="AG240"/>
      <c r="AH240"/>
      <c r="AI240"/>
      <c r="AJ240"/>
      <c r="AK240"/>
      <c r="AL240"/>
      <c r="AM240"/>
      <c r="AN240"/>
      <c r="AO240"/>
      <c r="AP240"/>
      <c r="AQ240" s="242">
        <v>0</v>
      </c>
      <c r="AR240" s="242">
        <v>0</v>
      </c>
    </row>
    <row r="241" spans="1:44" ht="16.8" x14ac:dyDescent="0.25">
      <c r="A241" s="273">
        <v>120661</v>
      </c>
      <c r="B241" t="s">
        <v>474</v>
      </c>
      <c r="C241" t="s">
        <v>739</v>
      </c>
      <c r="D241" t="s">
        <v>739</v>
      </c>
      <c r="E241" t="s">
        <v>739</v>
      </c>
      <c r="F241" t="s">
        <v>739</v>
      </c>
      <c r="G241" t="s">
        <v>739</v>
      </c>
      <c r="H241" t="s">
        <v>739</v>
      </c>
      <c r="I241" t="s">
        <v>739</v>
      </c>
      <c r="J241" t="s">
        <v>739</v>
      </c>
      <c r="K241" t="s">
        <v>739</v>
      </c>
      <c r="L241" t="s">
        <v>739</v>
      </c>
      <c r="M241"/>
      <c r="N241"/>
      <c r="O241"/>
      <c r="P241"/>
      <c r="Q241"/>
      <c r="R241"/>
      <c r="S241"/>
      <c r="T241"/>
      <c r="U241"/>
      <c r="V241"/>
      <c r="W241"/>
      <c r="X241"/>
      <c r="Y241"/>
      <c r="Z241"/>
      <c r="AA241"/>
      <c r="AB241"/>
      <c r="AC241"/>
      <c r="AD241"/>
      <c r="AE241"/>
      <c r="AF241"/>
      <c r="AG241"/>
      <c r="AH241"/>
      <c r="AI241"/>
      <c r="AJ241"/>
      <c r="AK241"/>
      <c r="AL241"/>
      <c r="AM241"/>
      <c r="AN241"/>
      <c r="AO241"/>
      <c r="AP241"/>
      <c r="AQ241" s="242">
        <v>0</v>
      </c>
      <c r="AR241" s="242">
        <v>0</v>
      </c>
    </row>
    <row r="242" spans="1:44" ht="16.8" x14ac:dyDescent="0.25">
      <c r="A242" s="273">
        <v>120666</v>
      </c>
      <c r="B242" t="s">
        <v>474</v>
      </c>
      <c r="C242" t="s">
        <v>739</v>
      </c>
      <c r="D242" t="s">
        <v>739</v>
      </c>
      <c r="E242" t="s">
        <v>739</v>
      </c>
      <c r="F242" t="s">
        <v>739</v>
      </c>
      <c r="G242" t="s">
        <v>739</v>
      </c>
      <c r="H242" t="s">
        <v>739</v>
      </c>
      <c r="I242" t="s">
        <v>739</v>
      </c>
      <c r="J242" t="s">
        <v>739</v>
      </c>
      <c r="K242" t="s">
        <v>739</v>
      </c>
      <c r="L242" t="s">
        <v>739</v>
      </c>
      <c r="M242"/>
      <c r="N242"/>
      <c r="O242"/>
      <c r="P242"/>
      <c r="Q242"/>
      <c r="R242"/>
      <c r="S242"/>
      <c r="T242"/>
      <c r="U242"/>
      <c r="V242"/>
      <c r="W242"/>
      <c r="X242"/>
      <c r="Y242"/>
      <c r="Z242"/>
      <c r="AA242"/>
      <c r="AB242"/>
      <c r="AC242"/>
      <c r="AD242"/>
      <c r="AE242"/>
      <c r="AF242"/>
      <c r="AG242"/>
      <c r="AH242"/>
      <c r="AI242"/>
      <c r="AJ242"/>
      <c r="AK242"/>
      <c r="AL242"/>
      <c r="AM242"/>
      <c r="AN242"/>
      <c r="AO242"/>
      <c r="AP242"/>
      <c r="AQ242" s="242">
        <v>0</v>
      </c>
      <c r="AR242" s="242">
        <v>0</v>
      </c>
    </row>
    <row r="243" spans="1:44" ht="16.8" x14ac:dyDescent="0.25">
      <c r="A243" s="273">
        <v>120669</v>
      </c>
      <c r="B243" t="s">
        <v>474</v>
      </c>
      <c r="C243" t="s">
        <v>739</v>
      </c>
      <c r="D243" t="s">
        <v>739</v>
      </c>
      <c r="E243" t="s">
        <v>739</v>
      </c>
      <c r="F243" t="s">
        <v>739</v>
      </c>
      <c r="G243" t="s">
        <v>739</v>
      </c>
      <c r="H243" t="s">
        <v>739</v>
      </c>
      <c r="I243" t="s">
        <v>739</v>
      </c>
      <c r="J243" t="s">
        <v>739</v>
      </c>
      <c r="K243" t="s">
        <v>739</v>
      </c>
      <c r="L243" t="s">
        <v>739</v>
      </c>
      <c r="M243"/>
      <c r="N243"/>
      <c r="O243"/>
      <c r="P243"/>
      <c r="Q243"/>
      <c r="R243"/>
      <c r="S243"/>
      <c r="T243"/>
      <c r="U243"/>
      <c r="V243"/>
      <c r="W243"/>
      <c r="X243"/>
      <c r="Y243"/>
      <c r="Z243"/>
      <c r="AA243"/>
      <c r="AB243"/>
      <c r="AC243"/>
      <c r="AD243"/>
      <c r="AE243"/>
      <c r="AF243"/>
      <c r="AG243"/>
      <c r="AH243"/>
      <c r="AI243"/>
      <c r="AJ243"/>
      <c r="AK243"/>
      <c r="AL243"/>
      <c r="AM243"/>
      <c r="AN243"/>
      <c r="AO243"/>
      <c r="AP243"/>
      <c r="AQ243" s="242">
        <v>0</v>
      </c>
      <c r="AR243" s="242">
        <v>0</v>
      </c>
    </row>
    <row r="244" spans="1:44" ht="16.8" x14ac:dyDescent="0.25">
      <c r="A244" s="273">
        <v>120681</v>
      </c>
      <c r="B244" t="s">
        <v>474</v>
      </c>
      <c r="C244" t="s">
        <v>739</v>
      </c>
      <c r="D244" t="s">
        <v>739</v>
      </c>
      <c r="E244" t="s">
        <v>739</v>
      </c>
      <c r="F244" t="s">
        <v>739</v>
      </c>
      <c r="G244" t="s">
        <v>739</v>
      </c>
      <c r="H244" t="s">
        <v>739</v>
      </c>
      <c r="I244" t="s">
        <v>739</v>
      </c>
      <c r="J244" t="s">
        <v>739</v>
      </c>
      <c r="K244" t="s">
        <v>739</v>
      </c>
      <c r="L244" t="s">
        <v>739</v>
      </c>
      <c r="M244"/>
      <c r="N244"/>
      <c r="O244"/>
      <c r="P244"/>
      <c r="Q244"/>
      <c r="R244"/>
      <c r="S244"/>
      <c r="T244"/>
      <c r="U244"/>
      <c r="V244"/>
      <c r="W244"/>
      <c r="X244"/>
      <c r="Y244"/>
      <c r="Z244"/>
      <c r="AA244"/>
      <c r="AB244"/>
      <c r="AC244"/>
      <c r="AD244"/>
      <c r="AE244"/>
      <c r="AF244"/>
      <c r="AG244"/>
      <c r="AH244"/>
      <c r="AI244"/>
      <c r="AJ244"/>
      <c r="AK244"/>
      <c r="AL244"/>
      <c r="AM244"/>
      <c r="AN244"/>
      <c r="AO244"/>
      <c r="AP244"/>
      <c r="AQ244" s="242">
        <v>0</v>
      </c>
      <c r="AR244" s="242">
        <v>0</v>
      </c>
    </row>
    <row r="245" spans="1:44" ht="16.8" x14ac:dyDescent="0.25">
      <c r="A245" s="273">
        <v>120685</v>
      </c>
      <c r="B245" t="s">
        <v>474</v>
      </c>
      <c r="C245" t="s">
        <v>739</v>
      </c>
      <c r="D245" t="s">
        <v>739</v>
      </c>
      <c r="E245" t="s">
        <v>739</v>
      </c>
      <c r="F245" t="s">
        <v>739</v>
      </c>
      <c r="G245" t="s">
        <v>739</v>
      </c>
      <c r="H245" t="s">
        <v>739</v>
      </c>
      <c r="I245" t="s">
        <v>739</v>
      </c>
      <c r="J245" t="s">
        <v>739</v>
      </c>
      <c r="K245" t="s">
        <v>739</v>
      </c>
      <c r="L245" t="s">
        <v>739</v>
      </c>
      <c r="M245"/>
      <c r="N245"/>
      <c r="O245"/>
      <c r="P245"/>
      <c r="Q245"/>
      <c r="R245"/>
      <c r="S245"/>
      <c r="T245"/>
      <c r="U245"/>
      <c r="V245"/>
      <c r="W245"/>
      <c r="X245"/>
      <c r="Y245"/>
      <c r="Z245"/>
      <c r="AA245"/>
      <c r="AB245"/>
      <c r="AC245"/>
      <c r="AD245"/>
      <c r="AE245"/>
      <c r="AF245"/>
      <c r="AG245"/>
      <c r="AH245"/>
      <c r="AI245"/>
      <c r="AJ245"/>
      <c r="AK245"/>
      <c r="AL245"/>
      <c r="AM245"/>
      <c r="AN245"/>
      <c r="AO245"/>
      <c r="AP245"/>
      <c r="AQ245" s="242">
        <v>0</v>
      </c>
      <c r="AR245" s="242">
        <v>0</v>
      </c>
    </row>
    <row r="246" spans="1:44" ht="16.8" x14ac:dyDescent="0.25">
      <c r="A246" s="273">
        <v>120704</v>
      </c>
      <c r="B246" t="s">
        <v>474</v>
      </c>
      <c r="C246" t="s">
        <v>739</v>
      </c>
      <c r="D246" t="s">
        <v>739</v>
      </c>
      <c r="E246" t="s">
        <v>739</v>
      </c>
      <c r="F246" t="s">
        <v>739</v>
      </c>
      <c r="G246" t="s">
        <v>739</v>
      </c>
      <c r="H246" t="s">
        <v>739</v>
      </c>
      <c r="I246" t="s">
        <v>739</v>
      </c>
      <c r="J246" t="s">
        <v>739</v>
      </c>
      <c r="K246" t="s">
        <v>739</v>
      </c>
      <c r="L246" t="s">
        <v>739</v>
      </c>
      <c r="M246"/>
      <c r="N246"/>
      <c r="O246"/>
      <c r="P246"/>
      <c r="Q246"/>
      <c r="R246"/>
      <c r="S246"/>
      <c r="T246"/>
      <c r="U246"/>
      <c r="V246"/>
      <c r="W246"/>
      <c r="X246"/>
      <c r="Y246"/>
      <c r="Z246"/>
      <c r="AA246"/>
      <c r="AB246"/>
      <c r="AC246"/>
      <c r="AD246"/>
      <c r="AE246"/>
      <c r="AF246"/>
      <c r="AG246"/>
      <c r="AH246"/>
      <c r="AI246"/>
      <c r="AJ246"/>
      <c r="AK246"/>
      <c r="AL246"/>
      <c r="AM246"/>
      <c r="AN246"/>
      <c r="AO246"/>
      <c r="AP246"/>
      <c r="AQ246" s="242">
        <v>0</v>
      </c>
      <c r="AR246" s="242">
        <v>0</v>
      </c>
    </row>
    <row r="247" spans="1:44" ht="16.8" x14ac:dyDescent="0.25">
      <c r="A247" s="273">
        <v>120711</v>
      </c>
      <c r="B247" t="s">
        <v>474</v>
      </c>
      <c r="C247" t="s">
        <v>739</v>
      </c>
      <c r="D247" t="s">
        <v>739</v>
      </c>
      <c r="E247" t="s">
        <v>739</v>
      </c>
      <c r="F247" t="s">
        <v>739</v>
      </c>
      <c r="G247" t="s">
        <v>739</v>
      </c>
      <c r="H247" t="s">
        <v>739</v>
      </c>
      <c r="I247" t="s">
        <v>739</v>
      </c>
      <c r="J247" t="s">
        <v>739</v>
      </c>
      <c r="K247" t="s">
        <v>739</v>
      </c>
      <c r="L247" t="s">
        <v>739</v>
      </c>
      <c r="M247"/>
      <c r="N247"/>
      <c r="O247"/>
      <c r="P247"/>
      <c r="Q247"/>
      <c r="R247"/>
      <c r="S247"/>
      <c r="T247"/>
      <c r="U247"/>
      <c r="V247"/>
      <c r="W247"/>
      <c r="X247"/>
      <c r="Y247"/>
      <c r="Z247"/>
      <c r="AA247"/>
      <c r="AB247"/>
      <c r="AC247"/>
      <c r="AD247"/>
      <c r="AE247"/>
      <c r="AF247"/>
      <c r="AG247"/>
      <c r="AH247"/>
      <c r="AI247"/>
      <c r="AJ247"/>
      <c r="AK247"/>
      <c r="AL247"/>
      <c r="AM247"/>
      <c r="AN247"/>
      <c r="AO247"/>
      <c r="AP247"/>
      <c r="AQ247" s="242">
        <v>0</v>
      </c>
      <c r="AR247" s="242">
        <v>0</v>
      </c>
    </row>
    <row r="248" spans="1:44" ht="16.8" x14ac:dyDescent="0.25">
      <c r="A248" s="273">
        <v>120717</v>
      </c>
      <c r="B248" t="s">
        <v>474</v>
      </c>
      <c r="C248" t="s">
        <v>739</v>
      </c>
      <c r="D248" t="s">
        <v>739</v>
      </c>
      <c r="E248" t="s">
        <v>739</v>
      </c>
      <c r="F248" t="s">
        <v>739</v>
      </c>
      <c r="G248" t="s">
        <v>739</v>
      </c>
      <c r="H248" t="s">
        <v>739</v>
      </c>
      <c r="I248" t="s">
        <v>739</v>
      </c>
      <c r="J248" t="s">
        <v>739</v>
      </c>
      <c r="K248" t="s">
        <v>739</v>
      </c>
      <c r="L248" t="s">
        <v>739</v>
      </c>
      <c r="M248"/>
      <c r="N248"/>
      <c r="O248"/>
      <c r="P248"/>
      <c r="Q248"/>
      <c r="R248"/>
      <c r="S248"/>
      <c r="T248"/>
      <c r="U248"/>
      <c r="V248"/>
      <c r="W248"/>
      <c r="X248"/>
      <c r="Y248"/>
      <c r="Z248"/>
      <c r="AA248"/>
      <c r="AB248"/>
      <c r="AC248"/>
      <c r="AD248"/>
      <c r="AE248"/>
      <c r="AF248"/>
      <c r="AG248"/>
      <c r="AH248"/>
      <c r="AI248"/>
      <c r="AJ248"/>
      <c r="AK248"/>
      <c r="AL248"/>
      <c r="AM248"/>
      <c r="AN248"/>
      <c r="AO248"/>
      <c r="AP248"/>
      <c r="AQ248" s="242">
        <v>0</v>
      </c>
      <c r="AR248" s="242">
        <v>0</v>
      </c>
    </row>
    <row r="249" spans="1:44" ht="16.8" x14ac:dyDescent="0.25">
      <c r="A249" s="273">
        <v>120731</v>
      </c>
      <c r="B249" t="s">
        <v>474</v>
      </c>
      <c r="C249" t="s">
        <v>739</v>
      </c>
      <c r="D249" t="s">
        <v>739</v>
      </c>
      <c r="E249" t="s">
        <v>739</v>
      </c>
      <c r="F249" t="s">
        <v>739</v>
      </c>
      <c r="G249" t="s">
        <v>739</v>
      </c>
      <c r="H249" t="s">
        <v>739</v>
      </c>
      <c r="I249" t="s">
        <v>739</v>
      </c>
      <c r="J249" t="s">
        <v>739</v>
      </c>
      <c r="K249" t="s">
        <v>739</v>
      </c>
      <c r="L249" t="s">
        <v>739</v>
      </c>
      <c r="M249"/>
      <c r="N249"/>
      <c r="O249"/>
      <c r="P249"/>
      <c r="Q249"/>
      <c r="R249"/>
      <c r="S249"/>
      <c r="T249"/>
      <c r="U249"/>
      <c r="V249"/>
      <c r="W249"/>
      <c r="X249"/>
      <c r="Y249"/>
      <c r="Z249"/>
      <c r="AA249"/>
      <c r="AB249"/>
      <c r="AC249"/>
      <c r="AD249"/>
      <c r="AE249"/>
      <c r="AF249"/>
      <c r="AG249"/>
      <c r="AH249"/>
      <c r="AI249"/>
      <c r="AJ249"/>
      <c r="AK249"/>
      <c r="AL249"/>
      <c r="AM249"/>
      <c r="AN249"/>
      <c r="AO249"/>
      <c r="AP249"/>
      <c r="AQ249" s="242">
        <v>0</v>
      </c>
      <c r="AR249" s="242">
        <v>0</v>
      </c>
    </row>
    <row r="250" spans="1:44" ht="16.8" x14ac:dyDescent="0.25">
      <c r="A250" s="273">
        <v>120732</v>
      </c>
      <c r="B250" t="s">
        <v>474</v>
      </c>
      <c r="C250" t="s">
        <v>739</v>
      </c>
      <c r="D250" t="s">
        <v>739</v>
      </c>
      <c r="E250" t="s">
        <v>739</v>
      </c>
      <c r="F250" t="s">
        <v>739</v>
      </c>
      <c r="G250" t="s">
        <v>739</v>
      </c>
      <c r="H250" t="s">
        <v>739</v>
      </c>
      <c r="I250" t="s">
        <v>739</v>
      </c>
      <c r="J250" t="s">
        <v>739</v>
      </c>
      <c r="K250" t="s">
        <v>739</v>
      </c>
      <c r="L250" t="s">
        <v>739</v>
      </c>
      <c r="M250"/>
      <c r="N250"/>
      <c r="O250"/>
      <c r="P250"/>
      <c r="Q250"/>
      <c r="R250"/>
      <c r="S250"/>
      <c r="T250"/>
      <c r="U250"/>
      <c r="V250"/>
      <c r="W250"/>
      <c r="X250"/>
      <c r="Y250"/>
      <c r="Z250"/>
      <c r="AA250"/>
      <c r="AB250"/>
      <c r="AC250"/>
      <c r="AD250"/>
      <c r="AE250"/>
      <c r="AF250"/>
      <c r="AG250"/>
      <c r="AH250"/>
      <c r="AI250"/>
      <c r="AJ250"/>
      <c r="AK250"/>
      <c r="AL250"/>
      <c r="AM250"/>
      <c r="AN250"/>
      <c r="AO250"/>
      <c r="AP250"/>
      <c r="AQ250" s="242">
        <v>0</v>
      </c>
      <c r="AR250" s="242">
        <v>0</v>
      </c>
    </row>
    <row r="251" spans="1:44" ht="16.8" x14ac:dyDescent="0.25">
      <c r="A251" s="273">
        <v>120741</v>
      </c>
      <c r="B251" t="s">
        <v>474</v>
      </c>
      <c r="C251" t="s">
        <v>739</v>
      </c>
      <c r="D251" t="s">
        <v>739</v>
      </c>
      <c r="E251" t="s">
        <v>739</v>
      </c>
      <c r="F251" t="s">
        <v>739</v>
      </c>
      <c r="G251" t="s">
        <v>739</v>
      </c>
      <c r="H251" t="s">
        <v>739</v>
      </c>
      <c r="I251" t="s">
        <v>739</v>
      </c>
      <c r="J251" t="s">
        <v>739</v>
      </c>
      <c r="K251" t="s">
        <v>739</v>
      </c>
      <c r="L251" t="s">
        <v>739</v>
      </c>
      <c r="M251"/>
      <c r="N251"/>
      <c r="O251"/>
      <c r="P251"/>
      <c r="Q251"/>
      <c r="R251"/>
      <c r="S251"/>
      <c r="T251"/>
      <c r="U251"/>
      <c r="V251"/>
      <c r="W251"/>
      <c r="X251"/>
      <c r="Y251"/>
      <c r="Z251"/>
      <c r="AA251"/>
      <c r="AB251"/>
      <c r="AC251"/>
      <c r="AD251"/>
      <c r="AE251"/>
      <c r="AF251"/>
      <c r="AG251"/>
      <c r="AH251"/>
      <c r="AI251"/>
      <c r="AJ251"/>
      <c r="AK251"/>
      <c r="AL251"/>
      <c r="AM251"/>
      <c r="AN251"/>
      <c r="AO251"/>
      <c r="AP251"/>
      <c r="AQ251" s="242">
        <v>0</v>
      </c>
      <c r="AR251" s="242">
        <v>0</v>
      </c>
    </row>
    <row r="252" spans="1:44" ht="16.8" x14ac:dyDescent="0.25">
      <c r="A252" s="273">
        <v>120742</v>
      </c>
      <c r="B252" t="s">
        <v>474</v>
      </c>
      <c r="C252" t="s">
        <v>739</v>
      </c>
      <c r="D252" t="s">
        <v>739</v>
      </c>
      <c r="E252" t="s">
        <v>739</v>
      </c>
      <c r="F252" t="s">
        <v>739</v>
      </c>
      <c r="G252" t="s">
        <v>739</v>
      </c>
      <c r="H252" t="s">
        <v>739</v>
      </c>
      <c r="I252" t="s">
        <v>739</v>
      </c>
      <c r="J252" t="s">
        <v>739</v>
      </c>
      <c r="K252" t="s">
        <v>739</v>
      </c>
      <c r="L252" t="s">
        <v>739</v>
      </c>
      <c r="M252"/>
      <c r="N252"/>
      <c r="O252"/>
      <c r="P252"/>
      <c r="Q252"/>
      <c r="R252"/>
      <c r="S252"/>
      <c r="T252"/>
      <c r="U252"/>
      <c r="V252"/>
      <c r="W252"/>
      <c r="X252"/>
      <c r="Y252"/>
      <c r="Z252"/>
      <c r="AA252"/>
      <c r="AB252"/>
      <c r="AC252"/>
      <c r="AD252"/>
      <c r="AE252"/>
      <c r="AF252"/>
      <c r="AG252"/>
      <c r="AH252"/>
      <c r="AI252"/>
      <c r="AJ252"/>
      <c r="AK252"/>
      <c r="AL252"/>
      <c r="AM252"/>
      <c r="AN252"/>
      <c r="AO252"/>
      <c r="AP252"/>
      <c r="AQ252" s="242">
        <v>0</v>
      </c>
      <c r="AR252" s="242">
        <v>0</v>
      </c>
    </row>
    <row r="253" spans="1:44" ht="16.8" x14ac:dyDescent="0.25">
      <c r="A253" s="273">
        <v>120743</v>
      </c>
      <c r="B253" t="s">
        <v>474</v>
      </c>
      <c r="C253" t="s">
        <v>739</v>
      </c>
      <c r="D253" t="s">
        <v>739</v>
      </c>
      <c r="E253" t="s">
        <v>739</v>
      </c>
      <c r="F253" t="s">
        <v>739</v>
      </c>
      <c r="G253" t="s">
        <v>739</v>
      </c>
      <c r="H253" t="s">
        <v>739</v>
      </c>
      <c r="I253" t="s">
        <v>739</v>
      </c>
      <c r="J253" t="s">
        <v>739</v>
      </c>
      <c r="K253" t="s">
        <v>739</v>
      </c>
      <c r="L253" t="s">
        <v>739</v>
      </c>
      <c r="M253"/>
      <c r="N253"/>
      <c r="O253"/>
      <c r="P253"/>
      <c r="Q253"/>
      <c r="R253"/>
      <c r="S253"/>
      <c r="T253"/>
      <c r="U253"/>
      <c r="V253"/>
      <c r="W253"/>
      <c r="X253"/>
      <c r="Y253"/>
      <c r="Z253"/>
      <c r="AA253"/>
      <c r="AB253"/>
      <c r="AC253"/>
      <c r="AD253"/>
      <c r="AE253"/>
      <c r="AF253"/>
      <c r="AG253"/>
      <c r="AH253"/>
      <c r="AI253"/>
      <c r="AJ253"/>
      <c r="AK253"/>
      <c r="AL253"/>
      <c r="AM253"/>
      <c r="AN253"/>
      <c r="AO253"/>
      <c r="AP253"/>
      <c r="AQ253" s="242">
        <v>0</v>
      </c>
      <c r="AR253" s="242">
        <v>0</v>
      </c>
    </row>
    <row r="254" spans="1:44" ht="16.8" x14ac:dyDescent="0.25">
      <c r="A254" s="273">
        <v>120759</v>
      </c>
      <c r="B254" t="s">
        <v>474</v>
      </c>
      <c r="C254" t="s">
        <v>739</v>
      </c>
      <c r="D254" t="s">
        <v>739</v>
      </c>
      <c r="E254" t="s">
        <v>739</v>
      </c>
      <c r="F254" t="s">
        <v>739</v>
      </c>
      <c r="G254" t="s">
        <v>739</v>
      </c>
      <c r="H254" t="s">
        <v>739</v>
      </c>
      <c r="I254" t="s">
        <v>739</v>
      </c>
      <c r="J254" t="s">
        <v>739</v>
      </c>
      <c r="K254" t="s">
        <v>739</v>
      </c>
      <c r="L254" t="s">
        <v>739</v>
      </c>
      <c r="M254"/>
      <c r="N254"/>
      <c r="O254"/>
      <c r="P254"/>
      <c r="Q254"/>
      <c r="R254"/>
      <c r="S254"/>
      <c r="T254"/>
      <c r="U254"/>
      <c r="V254"/>
      <c r="W254"/>
      <c r="X254"/>
      <c r="Y254"/>
      <c r="Z254"/>
      <c r="AA254"/>
      <c r="AB254"/>
      <c r="AC254"/>
      <c r="AD254"/>
      <c r="AE254"/>
      <c r="AF254"/>
      <c r="AG254"/>
      <c r="AH254"/>
      <c r="AI254"/>
      <c r="AJ254"/>
      <c r="AK254"/>
      <c r="AL254"/>
      <c r="AM254"/>
      <c r="AN254"/>
      <c r="AO254"/>
      <c r="AP254"/>
      <c r="AQ254" s="242">
        <v>0</v>
      </c>
      <c r="AR254" s="242">
        <v>0</v>
      </c>
    </row>
    <row r="255" spans="1:44" ht="16.8" x14ac:dyDescent="0.25">
      <c r="A255" s="273">
        <v>120761</v>
      </c>
      <c r="B255" t="s">
        <v>474</v>
      </c>
      <c r="C255" t="s">
        <v>739</v>
      </c>
      <c r="D255" t="s">
        <v>739</v>
      </c>
      <c r="E255" t="s">
        <v>739</v>
      </c>
      <c r="F255" t="s">
        <v>739</v>
      </c>
      <c r="G255" t="s">
        <v>739</v>
      </c>
      <c r="H255" t="s">
        <v>739</v>
      </c>
      <c r="I255" t="s">
        <v>739</v>
      </c>
      <c r="J255" t="s">
        <v>739</v>
      </c>
      <c r="K255" t="s">
        <v>739</v>
      </c>
      <c r="L255" t="s">
        <v>739</v>
      </c>
      <c r="M255"/>
      <c r="N255"/>
      <c r="O255"/>
      <c r="P255"/>
      <c r="Q255"/>
      <c r="R255"/>
      <c r="S255"/>
      <c r="T255"/>
      <c r="U255"/>
      <c r="V255"/>
      <c r="W255"/>
      <c r="X255"/>
      <c r="Y255"/>
      <c r="Z255"/>
      <c r="AA255"/>
      <c r="AB255"/>
      <c r="AC255"/>
      <c r="AD255"/>
      <c r="AE255"/>
      <c r="AF255"/>
      <c r="AG255"/>
      <c r="AH255"/>
      <c r="AI255"/>
      <c r="AJ255"/>
      <c r="AK255"/>
      <c r="AL255"/>
      <c r="AM255"/>
      <c r="AN255"/>
      <c r="AO255"/>
      <c r="AP255"/>
      <c r="AQ255" s="242">
        <v>0</v>
      </c>
      <c r="AR255" s="242">
        <v>0</v>
      </c>
    </row>
    <row r="256" spans="1:44" ht="16.8" x14ac:dyDescent="0.25">
      <c r="A256" s="273">
        <v>120773</v>
      </c>
      <c r="B256" t="s">
        <v>474</v>
      </c>
      <c r="C256" t="s">
        <v>739</v>
      </c>
      <c r="D256" t="s">
        <v>739</v>
      </c>
      <c r="E256" t="s">
        <v>739</v>
      </c>
      <c r="F256" t="s">
        <v>739</v>
      </c>
      <c r="G256" t="s">
        <v>739</v>
      </c>
      <c r="H256" t="s">
        <v>739</v>
      </c>
      <c r="I256" t="s">
        <v>739</v>
      </c>
      <c r="J256" t="s">
        <v>739</v>
      </c>
      <c r="K256" t="s">
        <v>739</v>
      </c>
      <c r="L256" t="s">
        <v>739</v>
      </c>
      <c r="M256"/>
      <c r="N256"/>
      <c r="O256"/>
      <c r="P256"/>
      <c r="Q256"/>
      <c r="R256"/>
      <c r="S256"/>
      <c r="T256"/>
      <c r="U256"/>
      <c r="V256"/>
      <c r="W256"/>
      <c r="X256"/>
      <c r="Y256"/>
      <c r="Z256"/>
      <c r="AA256"/>
      <c r="AB256"/>
      <c r="AC256"/>
      <c r="AD256"/>
      <c r="AE256"/>
      <c r="AF256"/>
      <c r="AG256"/>
      <c r="AH256"/>
      <c r="AI256"/>
      <c r="AJ256"/>
      <c r="AK256"/>
      <c r="AL256"/>
      <c r="AM256"/>
      <c r="AN256"/>
      <c r="AO256"/>
      <c r="AP256"/>
      <c r="AQ256" s="242">
        <v>0</v>
      </c>
      <c r="AR256" s="242">
        <v>0</v>
      </c>
    </row>
    <row r="257" spans="1:44" ht="16.8" x14ac:dyDescent="0.25">
      <c r="A257" s="273">
        <v>120783</v>
      </c>
      <c r="B257" t="s">
        <v>474</v>
      </c>
      <c r="C257" t="s">
        <v>739</v>
      </c>
      <c r="D257" t="s">
        <v>739</v>
      </c>
      <c r="E257" t="s">
        <v>739</v>
      </c>
      <c r="F257" t="s">
        <v>739</v>
      </c>
      <c r="G257" t="s">
        <v>739</v>
      </c>
      <c r="H257" t="s">
        <v>739</v>
      </c>
      <c r="I257" t="s">
        <v>739</v>
      </c>
      <c r="J257" t="s">
        <v>739</v>
      </c>
      <c r="K257" t="s">
        <v>739</v>
      </c>
      <c r="L257" t="s">
        <v>739</v>
      </c>
      <c r="M257"/>
      <c r="N257"/>
      <c r="O257"/>
      <c r="P257"/>
      <c r="Q257"/>
      <c r="R257"/>
      <c r="S257"/>
      <c r="T257"/>
      <c r="U257"/>
      <c r="V257"/>
      <c r="W257"/>
      <c r="X257"/>
      <c r="Y257"/>
      <c r="Z257"/>
      <c r="AA257"/>
      <c r="AB257"/>
      <c r="AC257"/>
      <c r="AD257"/>
      <c r="AE257"/>
      <c r="AF257"/>
      <c r="AG257"/>
      <c r="AH257"/>
      <c r="AI257"/>
      <c r="AJ257"/>
      <c r="AK257"/>
      <c r="AL257"/>
      <c r="AM257"/>
      <c r="AN257"/>
      <c r="AO257"/>
      <c r="AP257"/>
      <c r="AQ257" s="242">
        <v>0</v>
      </c>
      <c r="AR257" s="242">
        <v>0</v>
      </c>
    </row>
    <row r="258" spans="1:44" ht="16.8" x14ac:dyDescent="0.25">
      <c r="A258" s="273">
        <v>120790</v>
      </c>
      <c r="B258" t="s">
        <v>474</v>
      </c>
      <c r="C258" t="s">
        <v>739</v>
      </c>
      <c r="D258" t="s">
        <v>739</v>
      </c>
      <c r="E258" t="s">
        <v>739</v>
      </c>
      <c r="F258" t="s">
        <v>739</v>
      </c>
      <c r="G258" t="s">
        <v>739</v>
      </c>
      <c r="H258" t="s">
        <v>739</v>
      </c>
      <c r="I258" t="s">
        <v>739</v>
      </c>
      <c r="J258" t="s">
        <v>739</v>
      </c>
      <c r="K258" t="s">
        <v>739</v>
      </c>
      <c r="L258" t="s">
        <v>739</v>
      </c>
      <c r="M258"/>
      <c r="N258"/>
      <c r="O258"/>
      <c r="P258"/>
      <c r="Q258"/>
      <c r="R258"/>
      <c r="S258"/>
      <c r="T258"/>
      <c r="U258"/>
      <c r="V258"/>
      <c r="W258"/>
      <c r="X258"/>
      <c r="Y258"/>
      <c r="Z258"/>
      <c r="AA258"/>
      <c r="AB258"/>
      <c r="AC258"/>
      <c r="AD258"/>
      <c r="AE258"/>
      <c r="AF258"/>
      <c r="AG258"/>
      <c r="AH258"/>
      <c r="AI258"/>
      <c r="AJ258"/>
      <c r="AK258"/>
      <c r="AL258"/>
      <c r="AM258"/>
      <c r="AN258"/>
      <c r="AO258"/>
      <c r="AP258"/>
      <c r="AQ258" s="242">
        <v>0</v>
      </c>
      <c r="AR258" s="242">
        <v>0</v>
      </c>
    </row>
    <row r="259" spans="1:44" ht="16.8" x14ac:dyDescent="0.25">
      <c r="A259" s="273">
        <v>120792</v>
      </c>
      <c r="B259" t="s">
        <v>474</v>
      </c>
      <c r="C259" t="s">
        <v>739</v>
      </c>
      <c r="D259" t="s">
        <v>739</v>
      </c>
      <c r="E259" t="s">
        <v>739</v>
      </c>
      <c r="F259" t="s">
        <v>739</v>
      </c>
      <c r="G259" t="s">
        <v>739</v>
      </c>
      <c r="H259" t="s">
        <v>739</v>
      </c>
      <c r="I259" t="s">
        <v>739</v>
      </c>
      <c r="J259" t="s">
        <v>739</v>
      </c>
      <c r="K259" t="s">
        <v>739</v>
      </c>
      <c r="L259" t="s">
        <v>739</v>
      </c>
      <c r="M259"/>
      <c r="N259"/>
      <c r="O259"/>
      <c r="P259"/>
      <c r="Q259"/>
      <c r="R259"/>
      <c r="S259"/>
      <c r="T259"/>
      <c r="U259"/>
      <c r="V259"/>
      <c r="W259"/>
      <c r="X259"/>
      <c r="Y259"/>
      <c r="Z259"/>
      <c r="AA259"/>
      <c r="AB259"/>
      <c r="AC259"/>
      <c r="AD259"/>
      <c r="AE259"/>
      <c r="AF259"/>
      <c r="AG259"/>
      <c r="AH259"/>
      <c r="AI259"/>
      <c r="AJ259"/>
      <c r="AK259"/>
      <c r="AL259"/>
      <c r="AM259"/>
      <c r="AN259"/>
      <c r="AO259"/>
      <c r="AP259"/>
      <c r="AQ259" s="242">
        <v>0</v>
      </c>
      <c r="AR259" s="242">
        <v>0</v>
      </c>
    </row>
    <row r="260" spans="1:44" ht="16.8" x14ac:dyDescent="0.25">
      <c r="A260" s="273">
        <v>120797</v>
      </c>
      <c r="B260" t="s">
        <v>474</v>
      </c>
      <c r="C260" t="s">
        <v>739</v>
      </c>
      <c r="D260" t="s">
        <v>739</v>
      </c>
      <c r="E260" t="s">
        <v>739</v>
      </c>
      <c r="F260" t="s">
        <v>739</v>
      </c>
      <c r="G260" t="s">
        <v>739</v>
      </c>
      <c r="H260" t="s">
        <v>739</v>
      </c>
      <c r="I260" t="s">
        <v>739</v>
      </c>
      <c r="J260" t="s">
        <v>739</v>
      </c>
      <c r="K260" t="s">
        <v>739</v>
      </c>
      <c r="L260" t="s">
        <v>739</v>
      </c>
      <c r="M260"/>
      <c r="N260"/>
      <c r="O260"/>
      <c r="P260"/>
      <c r="Q260"/>
      <c r="R260"/>
      <c r="S260"/>
      <c r="T260"/>
      <c r="U260"/>
      <c r="V260"/>
      <c r="W260"/>
      <c r="X260"/>
      <c r="Y260"/>
      <c r="Z260"/>
      <c r="AA260"/>
      <c r="AB260"/>
      <c r="AC260"/>
      <c r="AD260"/>
      <c r="AE260"/>
      <c r="AF260"/>
      <c r="AG260"/>
      <c r="AH260"/>
      <c r="AI260"/>
      <c r="AJ260"/>
      <c r="AK260"/>
      <c r="AL260"/>
      <c r="AM260"/>
      <c r="AN260"/>
      <c r="AO260"/>
      <c r="AP260"/>
      <c r="AQ260" s="242">
        <v>0</v>
      </c>
      <c r="AR260" s="242">
        <v>0</v>
      </c>
    </row>
    <row r="261" spans="1:44" ht="16.8" x14ac:dyDescent="0.25">
      <c r="A261" s="273">
        <v>120819</v>
      </c>
      <c r="B261" t="s">
        <v>474</v>
      </c>
      <c r="C261" t="s">
        <v>739</v>
      </c>
      <c r="D261" t="s">
        <v>739</v>
      </c>
      <c r="E261" t="s">
        <v>739</v>
      </c>
      <c r="F261" t="s">
        <v>739</v>
      </c>
      <c r="G261" t="s">
        <v>739</v>
      </c>
      <c r="H261" t="s">
        <v>739</v>
      </c>
      <c r="I261" t="s">
        <v>739</v>
      </c>
      <c r="J261" t="s">
        <v>739</v>
      </c>
      <c r="K261" t="s">
        <v>739</v>
      </c>
      <c r="L261" t="s">
        <v>739</v>
      </c>
      <c r="M261"/>
      <c r="N261"/>
      <c r="O261"/>
      <c r="P261"/>
      <c r="Q261"/>
      <c r="R261"/>
      <c r="S261"/>
      <c r="T261"/>
      <c r="U261"/>
      <c r="V261"/>
      <c r="W261"/>
      <c r="X261"/>
      <c r="Y261"/>
      <c r="Z261"/>
      <c r="AA261"/>
      <c r="AB261"/>
      <c r="AC261"/>
      <c r="AD261"/>
      <c r="AE261"/>
      <c r="AF261"/>
      <c r="AG261"/>
      <c r="AH261"/>
      <c r="AI261"/>
      <c r="AJ261"/>
      <c r="AK261"/>
      <c r="AL261"/>
      <c r="AM261"/>
      <c r="AN261"/>
      <c r="AO261"/>
      <c r="AP261"/>
      <c r="AQ261" s="242">
        <v>0</v>
      </c>
      <c r="AR261" s="242">
        <v>0</v>
      </c>
    </row>
    <row r="262" spans="1:44" ht="16.8" x14ac:dyDescent="0.25">
      <c r="A262" s="273">
        <v>120821</v>
      </c>
      <c r="B262" t="s">
        <v>474</v>
      </c>
      <c r="C262" t="s">
        <v>739</v>
      </c>
      <c r="D262" t="s">
        <v>739</v>
      </c>
      <c r="E262" t="s">
        <v>739</v>
      </c>
      <c r="F262" t="s">
        <v>739</v>
      </c>
      <c r="G262" t="s">
        <v>739</v>
      </c>
      <c r="H262" t="s">
        <v>739</v>
      </c>
      <c r="I262" t="s">
        <v>739</v>
      </c>
      <c r="J262" t="s">
        <v>739</v>
      </c>
      <c r="K262" t="s">
        <v>739</v>
      </c>
      <c r="L262" t="s">
        <v>739</v>
      </c>
      <c r="M262"/>
      <c r="N262"/>
      <c r="O262"/>
      <c r="P262"/>
      <c r="Q262"/>
      <c r="R262"/>
      <c r="S262"/>
      <c r="T262"/>
      <c r="U262"/>
      <c r="V262"/>
      <c r="W262"/>
      <c r="X262"/>
      <c r="Y262"/>
      <c r="Z262"/>
      <c r="AA262"/>
      <c r="AB262"/>
      <c r="AC262"/>
      <c r="AD262"/>
      <c r="AE262"/>
      <c r="AF262"/>
      <c r="AG262"/>
      <c r="AH262"/>
      <c r="AI262"/>
      <c r="AJ262"/>
      <c r="AK262"/>
      <c r="AL262"/>
      <c r="AM262"/>
      <c r="AN262"/>
      <c r="AO262"/>
      <c r="AP262"/>
      <c r="AQ262" s="242">
        <v>0</v>
      </c>
      <c r="AR262" s="242">
        <v>0</v>
      </c>
    </row>
    <row r="263" spans="1:44" ht="16.8" x14ac:dyDescent="0.25">
      <c r="A263" s="273">
        <v>120843</v>
      </c>
      <c r="B263" t="s">
        <v>474</v>
      </c>
      <c r="C263" t="s">
        <v>739</v>
      </c>
      <c r="D263" t="s">
        <v>739</v>
      </c>
      <c r="E263" t="s">
        <v>739</v>
      </c>
      <c r="F263" t="s">
        <v>739</v>
      </c>
      <c r="G263" t="s">
        <v>739</v>
      </c>
      <c r="H263" t="s">
        <v>739</v>
      </c>
      <c r="I263" t="s">
        <v>739</v>
      </c>
      <c r="J263" t="s">
        <v>739</v>
      </c>
      <c r="K263" t="s">
        <v>739</v>
      </c>
      <c r="L263" t="s">
        <v>739</v>
      </c>
      <c r="M263"/>
      <c r="N263"/>
      <c r="O263"/>
      <c r="P263"/>
      <c r="Q263"/>
      <c r="R263"/>
      <c r="S263"/>
      <c r="T263"/>
      <c r="U263"/>
      <c r="V263"/>
      <c r="W263"/>
      <c r="X263"/>
      <c r="Y263"/>
      <c r="Z263"/>
      <c r="AA263"/>
      <c r="AB263"/>
      <c r="AC263"/>
      <c r="AD263"/>
      <c r="AE263"/>
      <c r="AF263"/>
      <c r="AG263"/>
      <c r="AH263"/>
      <c r="AI263"/>
      <c r="AJ263"/>
      <c r="AK263"/>
      <c r="AL263"/>
      <c r="AM263"/>
      <c r="AN263"/>
      <c r="AO263"/>
      <c r="AP263"/>
      <c r="AQ263" s="242">
        <v>0</v>
      </c>
      <c r="AR263" s="242">
        <v>0</v>
      </c>
    </row>
    <row r="264" spans="1:44" ht="16.8" x14ac:dyDescent="0.25">
      <c r="A264" s="273">
        <v>120855</v>
      </c>
      <c r="B264" t="s">
        <v>474</v>
      </c>
      <c r="C264" t="s">
        <v>739</v>
      </c>
      <c r="D264" t="s">
        <v>739</v>
      </c>
      <c r="E264" t="s">
        <v>739</v>
      </c>
      <c r="F264" t="s">
        <v>739</v>
      </c>
      <c r="G264" t="s">
        <v>739</v>
      </c>
      <c r="H264" t="s">
        <v>739</v>
      </c>
      <c r="I264" t="s">
        <v>739</v>
      </c>
      <c r="J264" t="s">
        <v>739</v>
      </c>
      <c r="K264" t="s">
        <v>739</v>
      </c>
      <c r="L264" t="s">
        <v>739</v>
      </c>
      <c r="M264"/>
      <c r="N264"/>
      <c r="O264"/>
      <c r="P264"/>
      <c r="Q264"/>
      <c r="R264"/>
      <c r="S264"/>
      <c r="T264"/>
      <c r="U264"/>
      <c r="V264"/>
      <c r="W264"/>
      <c r="X264"/>
      <c r="Y264"/>
      <c r="Z264"/>
      <c r="AA264"/>
      <c r="AB264"/>
      <c r="AC264"/>
      <c r="AD264"/>
      <c r="AE264"/>
      <c r="AF264"/>
      <c r="AG264"/>
      <c r="AH264"/>
      <c r="AI264"/>
      <c r="AJ264"/>
      <c r="AK264"/>
      <c r="AL264"/>
      <c r="AM264"/>
      <c r="AN264"/>
      <c r="AO264"/>
      <c r="AP264"/>
      <c r="AQ264" s="242">
        <v>0</v>
      </c>
      <c r="AR264" s="242">
        <v>0</v>
      </c>
    </row>
    <row r="265" spans="1:44" ht="16.8" x14ac:dyDescent="0.25">
      <c r="A265" s="273">
        <v>120862</v>
      </c>
      <c r="B265" t="s">
        <v>474</v>
      </c>
      <c r="C265" t="s">
        <v>739</v>
      </c>
      <c r="D265" t="s">
        <v>739</v>
      </c>
      <c r="E265" t="s">
        <v>739</v>
      </c>
      <c r="F265" t="s">
        <v>739</v>
      </c>
      <c r="G265" t="s">
        <v>739</v>
      </c>
      <c r="H265" t="s">
        <v>739</v>
      </c>
      <c r="I265" t="s">
        <v>739</v>
      </c>
      <c r="J265" t="s">
        <v>739</v>
      </c>
      <c r="K265" t="s">
        <v>739</v>
      </c>
      <c r="L265" t="s">
        <v>739</v>
      </c>
      <c r="M265"/>
      <c r="N265"/>
      <c r="O265"/>
      <c r="P265"/>
      <c r="Q265"/>
      <c r="R265"/>
      <c r="S265"/>
      <c r="T265"/>
      <c r="U265"/>
      <c r="V265"/>
      <c r="W265"/>
      <c r="X265"/>
      <c r="Y265"/>
      <c r="Z265"/>
      <c r="AA265"/>
      <c r="AB265"/>
      <c r="AC265"/>
      <c r="AD265"/>
      <c r="AE265"/>
      <c r="AF265"/>
      <c r="AG265"/>
      <c r="AH265"/>
      <c r="AI265"/>
      <c r="AJ265"/>
      <c r="AK265"/>
      <c r="AL265"/>
      <c r="AM265"/>
      <c r="AN265"/>
      <c r="AO265"/>
      <c r="AP265"/>
      <c r="AQ265" s="242">
        <v>0</v>
      </c>
      <c r="AR265" s="242">
        <v>0</v>
      </c>
    </row>
    <row r="266" spans="1:44" ht="16.8" x14ac:dyDescent="0.25">
      <c r="A266" s="273">
        <v>120865</v>
      </c>
      <c r="B266" t="s">
        <v>474</v>
      </c>
      <c r="C266" t="s">
        <v>739</v>
      </c>
      <c r="D266" t="s">
        <v>739</v>
      </c>
      <c r="E266" t="s">
        <v>739</v>
      </c>
      <c r="F266" t="s">
        <v>739</v>
      </c>
      <c r="G266" t="s">
        <v>739</v>
      </c>
      <c r="H266" t="s">
        <v>739</v>
      </c>
      <c r="I266" t="s">
        <v>739</v>
      </c>
      <c r="J266" t="s">
        <v>739</v>
      </c>
      <c r="K266" t="s">
        <v>739</v>
      </c>
      <c r="L266" t="s">
        <v>739</v>
      </c>
      <c r="M266"/>
      <c r="N266"/>
      <c r="O266"/>
      <c r="P266"/>
      <c r="Q266"/>
      <c r="R266"/>
      <c r="S266"/>
      <c r="T266"/>
      <c r="U266"/>
      <c r="V266"/>
      <c r="W266"/>
      <c r="X266"/>
      <c r="Y266"/>
      <c r="Z266"/>
      <c r="AA266"/>
      <c r="AB266"/>
      <c r="AC266"/>
      <c r="AD266"/>
      <c r="AE266"/>
      <c r="AF266"/>
      <c r="AG266"/>
      <c r="AH266"/>
      <c r="AI266"/>
      <c r="AJ266"/>
      <c r="AK266"/>
      <c r="AL266"/>
      <c r="AM266"/>
      <c r="AN266"/>
      <c r="AO266"/>
      <c r="AP266"/>
      <c r="AQ266" s="242">
        <v>0</v>
      </c>
      <c r="AR266" s="242">
        <v>0</v>
      </c>
    </row>
    <row r="267" spans="1:44" ht="16.8" x14ac:dyDescent="0.25">
      <c r="A267" s="273">
        <v>120871</v>
      </c>
      <c r="B267" t="s">
        <v>474</v>
      </c>
      <c r="C267" t="s">
        <v>739</v>
      </c>
      <c r="D267" t="s">
        <v>739</v>
      </c>
      <c r="E267" t="s">
        <v>739</v>
      </c>
      <c r="F267" t="s">
        <v>739</v>
      </c>
      <c r="G267" t="s">
        <v>739</v>
      </c>
      <c r="H267" t="s">
        <v>739</v>
      </c>
      <c r="I267" t="s">
        <v>739</v>
      </c>
      <c r="J267" t="s">
        <v>739</v>
      </c>
      <c r="K267" t="s">
        <v>739</v>
      </c>
      <c r="L267" t="s">
        <v>739</v>
      </c>
      <c r="M267"/>
      <c r="N267"/>
      <c r="O267"/>
      <c r="P267"/>
      <c r="Q267"/>
      <c r="R267"/>
      <c r="S267"/>
      <c r="T267"/>
      <c r="U267"/>
      <c r="V267"/>
      <c r="W267"/>
      <c r="X267"/>
      <c r="Y267"/>
      <c r="Z267"/>
      <c r="AA267"/>
      <c r="AB267"/>
      <c r="AC267"/>
      <c r="AD267"/>
      <c r="AE267"/>
      <c r="AF267"/>
      <c r="AG267"/>
      <c r="AH267"/>
      <c r="AI267"/>
      <c r="AJ267"/>
      <c r="AK267"/>
      <c r="AL267"/>
      <c r="AM267"/>
      <c r="AN267"/>
      <c r="AO267"/>
      <c r="AP267"/>
      <c r="AQ267" s="242">
        <v>0</v>
      </c>
      <c r="AR267" s="242">
        <v>0</v>
      </c>
    </row>
    <row r="268" spans="1:44" ht="16.8" x14ac:dyDescent="0.25">
      <c r="A268" s="273">
        <v>120877</v>
      </c>
      <c r="B268" t="s">
        <v>474</v>
      </c>
      <c r="C268" t="s">
        <v>739</v>
      </c>
      <c r="D268" t="s">
        <v>739</v>
      </c>
      <c r="E268" t="s">
        <v>739</v>
      </c>
      <c r="F268" t="s">
        <v>739</v>
      </c>
      <c r="G268" t="s">
        <v>739</v>
      </c>
      <c r="H268" t="s">
        <v>739</v>
      </c>
      <c r="I268" t="s">
        <v>739</v>
      </c>
      <c r="J268" t="s">
        <v>739</v>
      </c>
      <c r="K268" t="s">
        <v>739</v>
      </c>
      <c r="L268" t="s">
        <v>739</v>
      </c>
      <c r="M268"/>
      <c r="N268"/>
      <c r="O268"/>
      <c r="P268"/>
      <c r="Q268"/>
      <c r="R268"/>
      <c r="S268"/>
      <c r="T268"/>
      <c r="U268"/>
      <c r="V268"/>
      <c r="W268"/>
      <c r="X268"/>
      <c r="Y268"/>
      <c r="Z268"/>
      <c r="AA268"/>
      <c r="AB268"/>
      <c r="AC268"/>
      <c r="AD268"/>
      <c r="AE268"/>
      <c r="AF268"/>
      <c r="AG268"/>
      <c r="AH268"/>
      <c r="AI268"/>
      <c r="AJ268"/>
      <c r="AK268"/>
      <c r="AL268"/>
      <c r="AM268"/>
      <c r="AN268"/>
      <c r="AO268"/>
      <c r="AP268"/>
      <c r="AQ268" s="242">
        <v>0</v>
      </c>
      <c r="AR268" s="242">
        <v>0</v>
      </c>
    </row>
    <row r="269" spans="1:44" ht="16.8" x14ac:dyDescent="0.25">
      <c r="A269" s="273">
        <v>120878</v>
      </c>
      <c r="B269" t="s">
        <v>474</v>
      </c>
      <c r="C269" t="s">
        <v>739</v>
      </c>
      <c r="D269" t="s">
        <v>739</v>
      </c>
      <c r="E269" t="s">
        <v>739</v>
      </c>
      <c r="F269" t="s">
        <v>739</v>
      </c>
      <c r="G269" t="s">
        <v>739</v>
      </c>
      <c r="H269" t="s">
        <v>739</v>
      </c>
      <c r="I269" t="s">
        <v>739</v>
      </c>
      <c r="J269" t="s">
        <v>739</v>
      </c>
      <c r="K269" t="s">
        <v>739</v>
      </c>
      <c r="L269" t="s">
        <v>739</v>
      </c>
      <c r="M269"/>
      <c r="N269"/>
      <c r="O269"/>
      <c r="P269"/>
      <c r="Q269"/>
      <c r="R269"/>
      <c r="S269"/>
      <c r="T269"/>
      <c r="U269"/>
      <c r="V269"/>
      <c r="W269"/>
      <c r="X269"/>
      <c r="Y269"/>
      <c r="Z269"/>
      <c r="AA269"/>
      <c r="AB269"/>
      <c r="AC269"/>
      <c r="AD269"/>
      <c r="AE269"/>
      <c r="AF269"/>
      <c r="AG269"/>
      <c r="AH269"/>
      <c r="AI269"/>
      <c r="AJ269"/>
      <c r="AK269"/>
      <c r="AL269"/>
      <c r="AM269"/>
      <c r="AN269"/>
      <c r="AO269"/>
      <c r="AP269"/>
      <c r="AQ269" s="242">
        <v>0</v>
      </c>
      <c r="AR269" s="242">
        <v>0</v>
      </c>
    </row>
    <row r="270" spans="1:44" ht="16.8" x14ac:dyDescent="0.25">
      <c r="A270" s="273">
        <v>120884</v>
      </c>
      <c r="B270" t="s">
        <v>474</v>
      </c>
      <c r="C270" t="s">
        <v>739</v>
      </c>
      <c r="D270" t="s">
        <v>739</v>
      </c>
      <c r="E270" t="s">
        <v>739</v>
      </c>
      <c r="F270" t="s">
        <v>739</v>
      </c>
      <c r="G270" t="s">
        <v>739</v>
      </c>
      <c r="H270" t="s">
        <v>739</v>
      </c>
      <c r="I270" t="s">
        <v>739</v>
      </c>
      <c r="J270" t="s">
        <v>739</v>
      </c>
      <c r="K270" t="s">
        <v>739</v>
      </c>
      <c r="L270" t="s">
        <v>739</v>
      </c>
      <c r="M270"/>
      <c r="N270"/>
      <c r="O270"/>
      <c r="P270"/>
      <c r="Q270"/>
      <c r="R270"/>
      <c r="S270"/>
      <c r="T270"/>
      <c r="U270"/>
      <c r="V270"/>
      <c r="W270"/>
      <c r="X270"/>
      <c r="Y270"/>
      <c r="Z270"/>
      <c r="AA270"/>
      <c r="AB270"/>
      <c r="AC270"/>
      <c r="AD270"/>
      <c r="AE270"/>
      <c r="AF270"/>
      <c r="AG270"/>
      <c r="AH270"/>
      <c r="AI270"/>
      <c r="AJ270"/>
      <c r="AK270"/>
      <c r="AL270"/>
      <c r="AM270"/>
      <c r="AN270"/>
      <c r="AO270"/>
      <c r="AP270"/>
      <c r="AQ270" s="242">
        <v>0</v>
      </c>
      <c r="AR270" s="242">
        <v>0</v>
      </c>
    </row>
    <row r="271" spans="1:44" ht="16.8" x14ac:dyDescent="0.25">
      <c r="A271" s="273">
        <v>120893</v>
      </c>
      <c r="B271" t="s">
        <v>474</v>
      </c>
      <c r="C271" t="s">
        <v>739</v>
      </c>
      <c r="D271" t="s">
        <v>739</v>
      </c>
      <c r="E271" t="s">
        <v>739</v>
      </c>
      <c r="F271" t="s">
        <v>739</v>
      </c>
      <c r="G271" t="s">
        <v>739</v>
      </c>
      <c r="H271" t="s">
        <v>739</v>
      </c>
      <c r="I271" t="s">
        <v>739</v>
      </c>
      <c r="J271" t="s">
        <v>739</v>
      </c>
      <c r="K271" t="s">
        <v>739</v>
      </c>
      <c r="L271" t="s">
        <v>739</v>
      </c>
      <c r="M271"/>
      <c r="N271"/>
      <c r="O271"/>
      <c r="P271"/>
      <c r="Q271"/>
      <c r="R271"/>
      <c r="S271"/>
      <c r="T271"/>
      <c r="U271"/>
      <c r="V271"/>
      <c r="W271"/>
      <c r="X271"/>
      <c r="Y271"/>
      <c r="Z271"/>
      <c r="AA271"/>
      <c r="AB271"/>
      <c r="AC271"/>
      <c r="AD271"/>
      <c r="AE271"/>
      <c r="AF271"/>
      <c r="AG271"/>
      <c r="AH271"/>
      <c r="AI271"/>
      <c r="AJ271"/>
      <c r="AK271"/>
      <c r="AL271"/>
      <c r="AM271"/>
      <c r="AN271"/>
      <c r="AO271"/>
      <c r="AP271"/>
      <c r="AQ271" s="242">
        <v>0</v>
      </c>
      <c r="AR271" s="242">
        <v>0</v>
      </c>
    </row>
    <row r="272" spans="1:44" ht="16.8" x14ac:dyDescent="0.25">
      <c r="A272" s="273">
        <v>120905</v>
      </c>
      <c r="B272" t="s">
        <v>474</v>
      </c>
      <c r="C272" t="s">
        <v>739</v>
      </c>
      <c r="D272" t="s">
        <v>739</v>
      </c>
      <c r="E272" t="s">
        <v>739</v>
      </c>
      <c r="F272" t="s">
        <v>739</v>
      </c>
      <c r="G272" t="s">
        <v>739</v>
      </c>
      <c r="H272" t="s">
        <v>739</v>
      </c>
      <c r="I272" t="s">
        <v>739</v>
      </c>
      <c r="J272" t="s">
        <v>739</v>
      </c>
      <c r="K272" t="s">
        <v>739</v>
      </c>
      <c r="L272" t="s">
        <v>739</v>
      </c>
      <c r="M272"/>
      <c r="N272"/>
      <c r="O272"/>
      <c r="P272"/>
      <c r="Q272"/>
      <c r="R272"/>
      <c r="S272"/>
      <c r="T272"/>
      <c r="U272"/>
      <c r="V272"/>
      <c r="W272"/>
      <c r="X272"/>
      <c r="Y272"/>
      <c r="Z272"/>
      <c r="AA272"/>
      <c r="AB272"/>
      <c r="AC272"/>
      <c r="AD272"/>
      <c r="AE272"/>
      <c r="AF272"/>
      <c r="AG272"/>
      <c r="AH272"/>
      <c r="AI272"/>
      <c r="AJ272"/>
      <c r="AK272"/>
      <c r="AL272"/>
      <c r="AM272"/>
      <c r="AN272"/>
      <c r="AO272"/>
      <c r="AP272"/>
      <c r="AQ272" s="242">
        <v>0</v>
      </c>
      <c r="AR272" s="242">
        <v>0</v>
      </c>
    </row>
    <row r="273" spans="1:44" ht="16.8" x14ac:dyDescent="0.25">
      <c r="A273" s="273">
        <v>120913</v>
      </c>
      <c r="B273" t="s">
        <v>474</v>
      </c>
      <c r="C273" t="s">
        <v>739</v>
      </c>
      <c r="D273" t="s">
        <v>739</v>
      </c>
      <c r="E273" t="s">
        <v>739</v>
      </c>
      <c r="F273" t="s">
        <v>739</v>
      </c>
      <c r="G273" t="s">
        <v>739</v>
      </c>
      <c r="H273" t="s">
        <v>739</v>
      </c>
      <c r="I273" t="s">
        <v>739</v>
      </c>
      <c r="J273" t="s">
        <v>739</v>
      </c>
      <c r="K273" t="s">
        <v>739</v>
      </c>
      <c r="L273" t="s">
        <v>739</v>
      </c>
      <c r="M273"/>
      <c r="N273"/>
      <c r="O273"/>
      <c r="P273"/>
      <c r="Q273"/>
      <c r="R273"/>
      <c r="S273"/>
      <c r="T273"/>
      <c r="U273"/>
      <c r="V273"/>
      <c r="W273"/>
      <c r="X273"/>
      <c r="Y273"/>
      <c r="Z273"/>
      <c r="AA273"/>
      <c r="AB273"/>
      <c r="AC273"/>
      <c r="AD273"/>
      <c r="AE273"/>
      <c r="AF273"/>
      <c r="AG273"/>
      <c r="AH273"/>
      <c r="AI273"/>
      <c r="AJ273"/>
      <c r="AK273"/>
      <c r="AL273"/>
      <c r="AM273"/>
      <c r="AN273"/>
      <c r="AO273"/>
      <c r="AP273"/>
      <c r="AQ273" s="242">
        <v>0</v>
      </c>
      <c r="AR273" s="242">
        <v>0</v>
      </c>
    </row>
    <row r="274" spans="1:44" ht="16.8" x14ac:dyDescent="0.25">
      <c r="A274" s="273">
        <v>120935</v>
      </c>
      <c r="B274" t="s">
        <v>474</v>
      </c>
      <c r="C274" t="s">
        <v>739</v>
      </c>
      <c r="D274" t="s">
        <v>739</v>
      </c>
      <c r="E274" t="s">
        <v>739</v>
      </c>
      <c r="F274" t="s">
        <v>739</v>
      </c>
      <c r="G274" t="s">
        <v>739</v>
      </c>
      <c r="H274" t="s">
        <v>739</v>
      </c>
      <c r="I274" t="s">
        <v>739</v>
      </c>
      <c r="J274" t="s">
        <v>739</v>
      </c>
      <c r="K274" t="s">
        <v>739</v>
      </c>
      <c r="L274" t="s">
        <v>739</v>
      </c>
      <c r="M274"/>
      <c r="N274"/>
      <c r="O274"/>
      <c r="P274"/>
      <c r="Q274"/>
      <c r="R274"/>
      <c r="S274"/>
      <c r="T274"/>
      <c r="U274"/>
      <c r="V274"/>
      <c r="W274"/>
      <c r="X274"/>
      <c r="Y274"/>
      <c r="Z274"/>
      <c r="AA274"/>
      <c r="AB274"/>
      <c r="AC274"/>
      <c r="AD274"/>
      <c r="AE274"/>
      <c r="AF274"/>
      <c r="AG274"/>
      <c r="AH274"/>
      <c r="AI274"/>
      <c r="AJ274"/>
      <c r="AK274"/>
      <c r="AL274"/>
      <c r="AM274"/>
      <c r="AN274"/>
      <c r="AO274"/>
      <c r="AP274"/>
      <c r="AQ274" s="242">
        <v>0</v>
      </c>
      <c r="AR274" s="242">
        <v>0</v>
      </c>
    </row>
    <row r="275" spans="1:44" ht="16.8" x14ac:dyDescent="0.25">
      <c r="A275" s="273">
        <v>120942</v>
      </c>
      <c r="B275" t="s">
        <v>474</v>
      </c>
      <c r="C275" t="s">
        <v>739</v>
      </c>
      <c r="D275" t="s">
        <v>739</v>
      </c>
      <c r="E275" t="s">
        <v>739</v>
      </c>
      <c r="F275" t="s">
        <v>739</v>
      </c>
      <c r="G275" t="s">
        <v>739</v>
      </c>
      <c r="H275" t="s">
        <v>739</v>
      </c>
      <c r="I275" t="s">
        <v>739</v>
      </c>
      <c r="J275" t="s">
        <v>739</v>
      </c>
      <c r="K275" t="s">
        <v>739</v>
      </c>
      <c r="L275" t="s">
        <v>739</v>
      </c>
      <c r="M275"/>
      <c r="N275"/>
      <c r="O275"/>
      <c r="P275"/>
      <c r="Q275"/>
      <c r="R275"/>
      <c r="S275"/>
      <c r="T275"/>
      <c r="U275"/>
      <c r="V275"/>
      <c r="W275"/>
      <c r="X275"/>
      <c r="Y275"/>
      <c r="Z275"/>
      <c r="AA275"/>
      <c r="AB275"/>
      <c r="AC275"/>
      <c r="AD275"/>
      <c r="AE275"/>
      <c r="AF275"/>
      <c r="AG275"/>
      <c r="AH275"/>
      <c r="AI275"/>
      <c r="AJ275"/>
      <c r="AK275"/>
      <c r="AL275"/>
      <c r="AM275"/>
      <c r="AN275"/>
      <c r="AO275"/>
      <c r="AP275"/>
      <c r="AQ275" s="242">
        <v>0</v>
      </c>
      <c r="AR275" s="242">
        <v>0</v>
      </c>
    </row>
    <row r="276" spans="1:44" ht="16.8" x14ac:dyDescent="0.25">
      <c r="A276" s="273">
        <v>120953</v>
      </c>
      <c r="B276" t="s">
        <v>474</v>
      </c>
      <c r="C276" t="s">
        <v>739</v>
      </c>
      <c r="D276" t="s">
        <v>739</v>
      </c>
      <c r="E276" t="s">
        <v>739</v>
      </c>
      <c r="F276" t="s">
        <v>739</v>
      </c>
      <c r="G276" t="s">
        <v>739</v>
      </c>
      <c r="H276" t="s">
        <v>739</v>
      </c>
      <c r="I276" t="s">
        <v>739</v>
      </c>
      <c r="J276" t="s">
        <v>739</v>
      </c>
      <c r="K276" t="s">
        <v>739</v>
      </c>
      <c r="L276" t="s">
        <v>739</v>
      </c>
      <c r="M276"/>
      <c r="N276"/>
      <c r="O276"/>
      <c r="P276"/>
      <c r="Q276"/>
      <c r="R276"/>
      <c r="S276"/>
      <c r="T276"/>
      <c r="U276"/>
      <c r="V276"/>
      <c r="W276"/>
      <c r="X276"/>
      <c r="Y276"/>
      <c r="Z276"/>
      <c r="AA276"/>
      <c r="AB276"/>
      <c r="AC276"/>
      <c r="AD276"/>
      <c r="AE276"/>
      <c r="AF276"/>
      <c r="AG276"/>
      <c r="AH276"/>
      <c r="AI276"/>
      <c r="AJ276"/>
      <c r="AK276"/>
      <c r="AL276"/>
      <c r="AM276"/>
      <c r="AN276"/>
      <c r="AO276"/>
      <c r="AP276"/>
      <c r="AQ276" s="242">
        <v>0</v>
      </c>
      <c r="AR276" s="242">
        <v>0</v>
      </c>
    </row>
    <row r="277" spans="1:44" ht="16.8" x14ac:dyDescent="0.25">
      <c r="A277" s="273">
        <v>120986</v>
      </c>
      <c r="B277" t="s">
        <v>474</v>
      </c>
      <c r="C277" t="s">
        <v>739</v>
      </c>
      <c r="D277" t="s">
        <v>739</v>
      </c>
      <c r="E277" t="s">
        <v>739</v>
      </c>
      <c r="F277" t="s">
        <v>739</v>
      </c>
      <c r="G277" t="s">
        <v>739</v>
      </c>
      <c r="H277" t="s">
        <v>739</v>
      </c>
      <c r="I277" t="s">
        <v>739</v>
      </c>
      <c r="J277" t="s">
        <v>739</v>
      </c>
      <c r="K277" t="s">
        <v>739</v>
      </c>
      <c r="L277" t="s">
        <v>739</v>
      </c>
      <c r="M277"/>
      <c r="N277"/>
      <c r="O277"/>
      <c r="P277"/>
      <c r="Q277"/>
      <c r="R277"/>
      <c r="S277"/>
      <c r="T277"/>
      <c r="U277"/>
      <c r="V277"/>
      <c r="W277"/>
      <c r="X277"/>
      <c r="Y277"/>
      <c r="Z277"/>
      <c r="AA277"/>
      <c r="AB277"/>
      <c r="AC277"/>
      <c r="AD277"/>
      <c r="AE277"/>
      <c r="AF277"/>
      <c r="AG277"/>
      <c r="AH277"/>
      <c r="AI277"/>
      <c r="AJ277"/>
      <c r="AK277"/>
      <c r="AL277"/>
      <c r="AM277"/>
      <c r="AN277"/>
      <c r="AO277"/>
      <c r="AP277"/>
      <c r="AQ277" s="242">
        <v>0</v>
      </c>
      <c r="AR277" s="242">
        <v>0</v>
      </c>
    </row>
    <row r="278" spans="1:44" ht="16.8" x14ac:dyDescent="0.25">
      <c r="A278" s="273">
        <v>121004</v>
      </c>
      <c r="B278" t="s">
        <v>474</v>
      </c>
      <c r="C278" t="s">
        <v>739</v>
      </c>
      <c r="D278" t="s">
        <v>739</v>
      </c>
      <c r="E278" t="s">
        <v>739</v>
      </c>
      <c r="F278" t="s">
        <v>739</v>
      </c>
      <c r="G278" t="s">
        <v>739</v>
      </c>
      <c r="H278" t="s">
        <v>739</v>
      </c>
      <c r="I278" t="s">
        <v>739</v>
      </c>
      <c r="J278" t="s">
        <v>739</v>
      </c>
      <c r="K278" t="s">
        <v>739</v>
      </c>
      <c r="L278" t="s">
        <v>739</v>
      </c>
      <c r="M278"/>
      <c r="N278"/>
      <c r="O278"/>
      <c r="P278"/>
      <c r="Q278"/>
      <c r="R278"/>
      <c r="S278"/>
      <c r="T278"/>
      <c r="U278"/>
      <c r="V278"/>
      <c r="W278"/>
      <c r="X278"/>
      <c r="Y278"/>
      <c r="Z278"/>
      <c r="AA278"/>
      <c r="AB278"/>
      <c r="AC278"/>
      <c r="AD278"/>
      <c r="AE278"/>
      <c r="AF278"/>
      <c r="AG278"/>
      <c r="AH278"/>
      <c r="AI278"/>
      <c r="AJ278"/>
      <c r="AK278"/>
      <c r="AL278"/>
      <c r="AM278"/>
      <c r="AN278"/>
      <c r="AO278"/>
      <c r="AP278"/>
      <c r="AQ278" s="242">
        <v>0</v>
      </c>
      <c r="AR278" s="242">
        <v>0</v>
      </c>
    </row>
    <row r="279" spans="1:44" ht="16.8" x14ac:dyDescent="0.25">
      <c r="A279" s="273">
        <v>121005</v>
      </c>
      <c r="B279" t="s">
        <v>474</v>
      </c>
      <c r="C279" t="s">
        <v>739</v>
      </c>
      <c r="D279" t="s">
        <v>739</v>
      </c>
      <c r="E279" t="s">
        <v>739</v>
      </c>
      <c r="F279" t="s">
        <v>739</v>
      </c>
      <c r="G279" t="s">
        <v>739</v>
      </c>
      <c r="H279" t="s">
        <v>739</v>
      </c>
      <c r="I279" t="s">
        <v>739</v>
      </c>
      <c r="J279" t="s">
        <v>739</v>
      </c>
      <c r="K279" t="s">
        <v>739</v>
      </c>
      <c r="L279" t="s">
        <v>739</v>
      </c>
      <c r="M279"/>
      <c r="N279"/>
      <c r="O279"/>
      <c r="P279"/>
      <c r="Q279"/>
      <c r="R279"/>
      <c r="S279"/>
      <c r="T279"/>
      <c r="U279"/>
      <c r="V279"/>
      <c r="W279"/>
      <c r="X279"/>
      <c r="Y279"/>
      <c r="Z279"/>
      <c r="AA279"/>
      <c r="AB279"/>
      <c r="AC279"/>
      <c r="AD279"/>
      <c r="AE279"/>
      <c r="AF279"/>
      <c r="AG279"/>
      <c r="AH279"/>
      <c r="AI279"/>
      <c r="AJ279"/>
      <c r="AK279"/>
      <c r="AL279"/>
      <c r="AM279"/>
      <c r="AN279"/>
      <c r="AO279"/>
      <c r="AP279"/>
      <c r="AQ279" s="242">
        <v>0</v>
      </c>
      <c r="AR279" s="242">
        <v>0</v>
      </c>
    </row>
    <row r="280" spans="1:44" ht="16.8" x14ac:dyDescent="0.25">
      <c r="A280" s="273">
        <v>121013</v>
      </c>
      <c r="B280" t="s">
        <v>474</v>
      </c>
      <c r="C280" t="s">
        <v>739</v>
      </c>
      <c r="D280" t="s">
        <v>739</v>
      </c>
      <c r="E280" t="s">
        <v>739</v>
      </c>
      <c r="F280" t="s">
        <v>739</v>
      </c>
      <c r="G280" t="s">
        <v>739</v>
      </c>
      <c r="H280" t="s">
        <v>739</v>
      </c>
      <c r="I280" t="s">
        <v>739</v>
      </c>
      <c r="J280" t="s">
        <v>739</v>
      </c>
      <c r="K280" t="s">
        <v>739</v>
      </c>
      <c r="L280" t="s">
        <v>739</v>
      </c>
      <c r="M280"/>
      <c r="N280"/>
      <c r="O280"/>
      <c r="P280"/>
      <c r="Q280"/>
      <c r="R280"/>
      <c r="S280"/>
      <c r="T280"/>
      <c r="U280"/>
      <c r="V280"/>
      <c r="W280"/>
      <c r="X280"/>
      <c r="Y280"/>
      <c r="Z280"/>
      <c r="AA280"/>
      <c r="AB280"/>
      <c r="AC280"/>
      <c r="AD280"/>
      <c r="AE280"/>
      <c r="AF280"/>
      <c r="AG280"/>
      <c r="AH280"/>
      <c r="AI280"/>
      <c r="AJ280"/>
      <c r="AK280"/>
      <c r="AL280"/>
      <c r="AM280"/>
      <c r="AN280"/>
      <c r="AO280"/>
      <c r="AP280"/>
      <c r="AQ280" s="242">
        <v>0</v>
      </c>
      <c r="AR280" s="242">
        <v>0</v>
      </c>
    </row>
    <row r="281" spans="1:44" ht="16.8" x14ac:dyDescent="0.25">
      <c r="A281" s="273">
        <v>121015</v>
      </c>
      <c r="B281" t="s">
        <v>474</v>
      </c>
      <c r="C281" t="s">
        <v>739</v>
      </c>
      <c r="D281" t="s">
        <v>739</v>
      </c>
      <c r="E281" t="s">
        <v>739</v>
      </c>
      <c r="F281" t="s">
        <v>739</v>
      </c>
      <c r="G281" t="s">
        <v>739</v>
      </c>
      <c r="H281" t="s">
        <v>739</v>
      </c>
      <c r="I281" t="s">
        <v>739</v>
      </c>
      <c r="J281" t="s">
        <v>739</v>
      </c>
      <c r="K281" t="s">
        <v>739</v>
      </c>
      <c r="L281" t="s">
        <v>739</v>
      </c>
      <c r="M281"/>
      <c r="N281"/>
      <c r="O281"/>
      <c r="P281"/>
      <c r="Q281"/>
      <c r="R281"/>
      <c r="S281"/>
      <c r="T281"/>
      <c r="U281"/>
      <c r="V281"/>
      <c r="W281"/>
      <c r="X281"/>
      <c r="Y281"/>
      <c r="Z281"/>
      <c r="AA281"/>
      <c r="AB281"/>
      <c r="AC281"/>
      <c r="AD281"/>
      <c r="AE281"/>
      <c r="AF281"/>
      <c r="AG281"/>
      <c r="AH281"/>
      <c r="AI281"/>
      <c r="AJ281"/>
      <c r="AK281"/>
      <c r="AL281"/>
      <c r="AM281"/>
      <c r="AN281"/>
      <c r="AO281"/>
      <c r="AP281"/>
      <c r="AQ281" s="242">
        <v>0</v>
      </c>
      <c r="AR281" s="242">
        <v>0</v>
      </c>
    </row>
    <row r="282" spans="1:44" ht="16.8" x14ac:dyDescent="0.25">
      <c r="A282" s="273">
        <v>121025</v>
      </c>
      <c r="B282" t="s">
        <v>474</v>
      </c>
      <c r="C282" t="s">
        <v>739</v>
      </c>
      <c r="D282" t="s">
        <v>739</v>
      </c>
      <c r="E282" t="s">
        <v>739</v>
      </c>
      <c r="F282" t="s">
        <v>739</v>
      </c>
      <c r="G282" t="s">
        <v>739</v>
      </c>
      <c r="H282" t="s">
        <v>739</v>
      </c>
      <c r="I282" t="s">
        <v>739</v>
      </c>
      <c r="J282" t="s">
        <v>739</v>
      </c>
      <c r="K282" t="s">
        <v>739</v>
      </c>
      <c r="L282" t="s">
        <v>739</v>
      </c>
      <c r="M282"/>
      <c r="N282"/>
      <c r="O282"/>
      <c r="P282"/>
      <c r="Q282"/>
      <c r="R282"/>
      <c r="S282"/>
      <c r="T282"/>
      <c r="U282"/>
      <c r="V282"/>
      <c r="W282"/>
      <c r="X282"/>
      <c r="Y282"/>
      <c r="Z282"/>
      <c r="AA282"/>
      <c r="AB282"/>
      <c r="AC282"/>
      <c r="AD282"/>
      <c r="AE282"/>
      <c r="AF282"/>
      <c r="AG282"/>
      <c r="AH282"/>
      <c r="AI282"/>
      <c r="AJ282"/>
      <c r="AK282"/>
      <c r="AL282"/>
      <c r="AM282"/>
      <c r="AN282"/>
      <c r="AO282"/>
      <c r="AP282"/>
      <c r="AQ282" s="242">
        <v>0</v>
      </c>
      <c r="AR282" s="242">
        <v>0</v>
      </c>
    </row>
    <row r="283" spans="1:44" ht="16.8" x14ac:dyDescent="0.25">
      <c r="A283" s="273">
        <v>121036</v>
      </c>
      <c r="B283" t="s">
        <v>474</v>
      </c>
      <c r="C283" t="s">
        <v>739</v>
      </c>
      <c r="D283" t="s">
        <v>739</v>
      </c>
      <c r="E283" t="s">
        <v>739</v>
      </c>
      <c r="F283" t="s">
        <v>739</v>
      </c>
      <c r="G283" t="s">
        <v>739</v>
      </c>
      <c r="H283" t="s">
        <v>739</v>
      </c>
      <c r="I283" t="s">
        <v>739</v>
      </c>
      <c r="J283" t="s">
        <v>739</v>
      </c>
      <c r="K283" t="s">
        <v>739</v>
      </c>
      <c r="L283" t="s">
        <v>739</v>
      </c>
      <c r="M283"/>
      <c r="N283"/>
      <c r="O283"/>
      <c r="P283"/>
      <c r="Q283"/>
      <c r="R283"/>
      <c r="S283"/>
      <c r="T283"/>
      <c r="U283"/>
      <c r="V283"/>
      <c r="W283"/>
      <c r="X283"/>
      <c r="Y283"/>
      <c r="Z283"/>
      <c r="AA283"/>
      <c r="AB283"/>
      <c r="AC283"/>
      <c r="AD283"/>
      <c r="AE283"/>
      <c r="AF283"/>
      <c r="AG283"/>
      <c r="AH283"/>
      <c r="AI283"/>
      <c r="AJ283"/>
      <c r="AK283"/>
      <c r="AL283"/>
      <c r="AM283"/>
      <c r="AN283"/>
      <c r="AO283"/>
      <c r="AP283"/>
      <c r="AQ283" s="242">
        <v>0</v>
      </c>
      <c r="AR283" s="242">
        <v>0</v>
      </c>
    </row>
    <row r="284" spans="1:44" ht="16.8" x14ac:dyDescent="0.25">
      <c r="A284" s="273">
        <v>121049</v>
      </c>
      <c r="B284" t="s">
        <v>474</v>
      </c>
      <c r="C284" t="s">
        <v>739</v>
      </c>
      <c r="D284" t="s">
        <v>739</v>
      </c>
      <c r="E284" t="s">
        <v>739</v>
      </c>
      <c r="F284" t="s">
        <v>739</v>
      </c>
      <c r="G284" t="s">
        <v>739</v>
      </c>
      <c r="H284" t="s">
        <v>739</v>
      </c>
      <c r="I284" t="s">
        <v>739</v>
      </c>
      <c r="J284" t="s">
        <v>739</v>
      </c>
      <c r="K284" t="s">
        <v>739</v>
      </c>
      <c r="L284" t="s">
        <v>739</v>
      </c>
      <c r="M284"/>
      <c r="N284"/>
      <c r="O284"/>
      <c r="P284"/>
      <c r="Q284"/>
      <c r="R284"/>
      <c r="S284"/>
      <c r="T284"/>
      <c r="U284"/>
      <c r="V284"/>
      <c r="W284"/>
      <c r="X284"/>
      <c r="Y284"/>
      <c r="Z284"/>
      <c r="AA284"/>
      <c r="AB284"/>
      <c r="AC284"/>
      <c r="AD284"/>
      <c r="AE284"/>
      <c r="AF284"/>
      <c r="AG284"/>
      <c r="AH284"/>
      <c r="AI284"/>
      <c r="AJ284"/>
      <c r="AK284"/>
      <c r="AL284"/>
      <c r="AM284"/>
      <c r="AN284"/>
      <c r="AO284"/>
      <c r="AP284"/>
      <c r="AQ284" s="242">
        <v>0</v>
      </c>
      <c r="AR284" s="242">
        <v>0</v>
      </c>
    </row>
    <row r="285" spans="1:44" ht="16.8" x14ac:dyDescent="0.25">
      <c r="A285" s="273">
        <v>121054</v>
      </c>
      <c r="B285" t="s">
        <v>474</v>
      </c>
      <c r="C285" t="s">
        <v>739</v>
      </c>
      <c r="D285" t="s">
        <v>739</v>
      </c>
      <c r="E285" t="s">
        <v>739</v>
      </c>
      <c r="F285" t="s">
        <v>739</v>
      </c>
      <c r="G285" t="s">
        <v>739</v>
      </c>
      <c r="H285" t="s">
        <v>739</v>
      </c>
      <c r="I285" t="s">
        <v>739</v>
      </c>
      <c r="J285" t="s">
        <v>739</v>
      </c>
      <c r="K285" t="s">
        <v>739</v>
      </c>
      <c r="L285" t="s">
        <v>739</v>
      </c>
      <c r="M285"/>
      <c r="N285"/>
      <c r="O285"/>
      <c r="P285"/>
      <c r="Q285"/>
      <c r="R285"/>
      <c r="S285"/>
      <c r="T285"/>
      <c r="U285"/>
      <c r="V285"/>
      <c r="W285"/>
      <c r="X285"/>
      <c r="Y285"/>
      <c r="Z285"/>
      <c r="AA285"/>
      <c r="AB285"/>
      <c r="AC285"/>
      <c r="AD285"/>
      <c r="AE285"/>
      <c r="AF285"/>
      <c r="AG285"/>
      <c r="AH285"/>
      <c r="AI285"/>
      <c r="AJ285"/>
      <c r="AK285"/>
      <c r="AL285"/>
      <c r="AM285"/>
      <c r="AN285"/>
      <c r="AO285"/>
      <c r="AP285"/>
      <c r="AQ285" s="242">
        <v>0</v>
      </c>
      <c r="AR285" s="242">
        <v>0</v>
      </c>
    </row>
    <row r="286" spans="1:44" ht="16.8" x14ac:dyDescent="0.25">
      <c r="A286" s="273">
        <v>121055</v>
      </c>
      <c r="B286" t="s">
        <v>474</v>
      </c>
      <c r="C286" t="s">
        <v>739</v>
      </c>
      <c r="D286" t="s">
        <v>739</v>
      </c>
      <c r="E286" t="s">
        <v>739</v>
      </c>
      <c r="F286" t="s">
        <v>739</v>
      </c>
      <c r="G286" t="s">
        <v>739</v>
      </c>
      <c r="H286" t="s">
        <v>739</v>
      </c>
      <c r="I286" t="s">
        <v>739</v>
      </c>
      <c r="J286" t="s">
        <v>739</v>
      </c>
      <c r="K286" t="s">
        <v>739</v>
      </c>
      <c r="L286" t="s">
        <v>739</v>
      </c>
      <c r="M286"/>
      <c r="N286"/>
      <c r="O286"/>
      <c r="P286"/>
      <c r="Q286"/>
      <c r="R286"/>
      <c r="S286"/>
      <c r="T286"/>
      <c r="U286"/>
      <c r="V286"/>
      <c r="W286"/>
      <c r="X286"/>
      <c r="Y286"/>
      <c r="Z286"/>
      <c r="AA286"/>
      <c r="AB286"/>
      <c r="AC286"/>
      <c r="AD286"/>
      <c r="AE286"/>
      <c r="AF286"/>
      <c r="AG286"/>
      <c r="AH286"/>
      <c r="AI286"/>
      <c r="AJ286"/>
      <c r="AK286"/>
      <c r="AL286"/>
      <c r="AM286"/>
      <c r="AN286"/>
      <c r="AO286"/>
      <c r="AP286"/>
      <c r="AQ286" s="242">
        <v>0</v>
      </c>
      <c r="AR286" s="242">
        <v>0</v>
      </c>
    </row>
    <row r="287" spans="1:44" ht="16.8" x14ac:dyDescent="0.25">
      <c r="A287" s="273">
        <v>121063</v>
      </c>
      <c r="B287" t="s">
        <v>474</v>
      </c>
      <c r="C287" t="s">
        <v>739</v>
      </c>
      <c r="D287" t="s">
        <v>739</v>
      </c>
      <c r="E287" t="s">
        <v>739</v>
      </c>
      <c r="F287" t="s">
        <v>739</v>
      </c>
      <c r="G287" t="s">
        <v>739</v>
      </c>
      <c r="H287" t="s">
        <v>739</v>
      </c>
      <c r="I287" t="s">
        <v>739</v>
      </c>
      <c r="J287" t="s">
        <v>739</v>
      </c>
      <c r="K287" t="s">
        <v>739</v>
      </c>
      <c r="L287" t="s">
        <v>739</v>
      </c>
      <c r="M287"/>
      <c r="N287"/>
      <c r="O287"/>
      <c r="P287"/>
      <c r="Q287"/>
      <c r="R287"/>
      <c r="S287"/>
      <c r="T287"/>
      <c r="U287"/>
      <c r="V287"/>
      <c r="W287"/>
      <c r="X287"/>
      <c r="Y287"/>
      <c r="Z287"/>
      <c r="AA287"/>
      <c r="AB287"/>
      <c r="AC287"/>
      <c r="AD287"/>
      <c r="AE287"/>
      <c r="AF287"/>
      <c r="AG287"/>
      <c r="AH287"/>
      <c r="AI287"/>
      <c r="AJ287"/>
      <c r="AK287"/>
      <c r="AL287"/>
      <c r="AM287"/>
      <c r="AN287"/>
      <c r="AO287"/>
      <c r="AP287"/>
      <c r="AQ287" s="242">
        <v>0</v>
      </c>
      <c r="AR287" s="242">
        <v>0</v>
      </c>
    </row>
    <row r="288" spans="1:44" ht="16.8" x14ac:dyDescent="0.25">
      <c r="A288" s="273">
        <v>121067</v>
      </c>
      <c r="B288" t="s">
        <v>474</v>
      </c>
      <c r="C288" t="s">
        <v>739</v>
      </c>
      <c r="D288" t="s">
        <v>739</v>
      </c>
      <c r="E288" t="s">
        <v>739</v>
      </c>
      <c r="F288" t="s">
        <v>739</v>
      </c>
      <c r="G288" t="s">
        <v>739</v>
      </c>
      <c r="H288" t="s">
        <v>739</v>
      </c>
      <c r="I288" t="s">
        <v>739</v>
      </c>
      <c r="J288" t="s">
        <v>739</v>
      </c>
      <c r="K288" t="s">
        <v>739</v>
      </c>
      <c r="L288" t="s">
        <v>739</v>
      </c>
      <c r="M288"/>
      <c r="N288"/>
      <c r="O288"/>
      <c r="P288"/>
      <c r="Q288"/>
      <c r="R288"/>
      <c r="S288"/>
      <c r="T288"/>
      <c r="U288"/>
      <c r="V288"/>
      <c r="W288"/>
      <c r="X288"/>
      <c r="Y288"/>
      <c r="Z288"/>
      <c r="AA288"/>
      <c r="AB288"/>
      <c r="AC288"/>
      <c r="AD288"/>
      <c r="AE288"/>
      <c r="AF288"/>
      <c r="AG288"/>
      <c r="AH288"/>
      <c r="AI288"/>
      <c r="AJ288"/>
      <c r="AK288"/>
      <c r="AL288"/>
      <c r="AM288"/>
      <c r="AN288"/>
      <c r="AO288"/>
      <c r="AP288"/>
      <c r="AQ288" s="242">
        <v>0</v>
      </c>
      <c r="AR288" s="242">
        <v>0</v>
      </c>
    </row>
    <row r="289" spans="1:44" ht="16.8" x14ac:dyDescent="0.25">
      <c r="A289" s="273">
        <v>121069</v>
      </c>
      <c r="B289" t="s">
        <v>474</v>
      </c>
      <c r="C289" t="s">
        <v>739</v>
      </c>
      <c r="D289" t="s">
        <v>739</v>
      </c>
      <c r="E289" t="s">
        <v>739</v>
      </c>
      <c r="F289" t="s">
        <v>739</v>
      </c>
      <c r="G289" t="s">
        <v>739</v>
      </c>
      <c r="H289" t="s">
        <v>739</v>
      </c>
      <c r="I289" t="s">
        <v>739</v>
      </c>
      <c r="J289" t="s">
        <v>739</v>
      </c>
      <c r="K289" t="s">
        <v>739</v>
      </c>
      <c r="L289" t="s">
        <v>739</v>
      </c>
      <c r="M289"/>
      <c r="N289"/>
      <c r="O289"/>
      <c r="P289"/>
      <c r="Q289"/>
      <c r="R289"/>
      <c r="S289"/>
      <c r="T289"/>
      <c r="U289"/>
      <c r="V289"/>
      <c r="W289"/>
      <c r="X289"/>
      <c r="Y289"/>
      <c r="Z289"/>
      <c r="AA289"/>
      <c r="AB289"/>
      <c r="AC289"/>
      <c r="AD289"/>
      <c r="AE289"/>
      <c r="AF289"/>
      <c r="AG289"/>
      <c r="AH289"/>
      <c r="AI289"/>
      <c r="AJ289"/>
      <c r="AK289"/>
      <c r="AL289"/>
      <c r="AM289"/>
      <c r="AN289"/>
      <c r="AO289"/>
      <c r="AP289"/>
      <c r="AQ289" s="242">
        <v>0</v>
      </c>
      <c r="AR289" s="242">
        <v>0</v>
      </c>
    </row>
    <row r="290" spans="1:44" ht="16.8" x14ac:dyDescent="0.25">
      <c r="A290" s="273">
        <v>121082</v>
      </c>
      <c r="B290" t="s">
        <v>474</v>
      </c>
      <c r="C290" t="s">
        <v>739</v>
      </c>
      <c r="D290" t="s">
        <v>739</v>
      </c>
      <c r="E290" t="s">
        <v>739</v>
      </c>
      <c r="F290" t="s">
        <v>739</v>
      </c>
      <c r="G290" t="s">
        <v>739</v>
      </c>
      <c r="H290" t="s">
        <v>739</v>
      </c>
      <c r="I290" t="s">
        <v>739</v>
      </c>
      <c r="J290" t="s">
        <v>739</v>
      </c>
      <c r="K290" t="s">
        <v>739</v>
      </c>
      <c r="L290" t="s">
        <v>739</v>
      </c>
      <c r="M290"/>
      <c r="N290"/>
      <c r="O290"/>
      <c r="P290"/>
      <c r="Q290"/>
      <c r="R290"/>
      <c r="S290"/>
      <c r="T290"/>
      <c r="U290"/>
      <c r="V290"/>
      <c r="W290"/>
      <c r="X290"/>
      <c r="Y290"/>
      <c r="Z290"/>
      <c r="AA290"/>
      <c r="AB290"/>
      <c r="AC290"/>
      <c r="AD290"/>
      <c r="AE290"/>
      <c r="AF290"/>
      <c r="AG290"/>
      <c r="AH290"/>
      <c r="AI290"/>
      <c r="AJ290"/>
      <c r="AK290"/>
      <c r="AL290"/>
      <c r="AM290"/>
      <c r="AN290"/>
      <c r="AO290"/>
      <c r="AP290"/>
      <c r="AQ290" s="242">
        <v>0</v>
      </c>
      <c r="AR290" s="242">
        <v>0</v>
      </c>
    </row>
    <row r="291" spans="1:44" ht="16.8" x14ac:dyDescent="0.25">
      <c r="A291" s="273">
        <v>121087</v>
      </c>
      <c r="B291" t="s">
        <v>474</v>
      </c>
      <c r="C291" t="s">
        <v>739</v>
      </c>
      <c r="D291" t="s">
        <v>739</v>
      </c>
      <c r="E291" t="s">
        <v>739</v>
      </c>
      <c r="F291" t="s">
        <v>739</v>
      </c>
      <c r="G291" t="s">
        <v>739</v>
      </c>
      <c r="H291" t="s">
        <v>739</v>
      </c>
      <c r="I291" t="s">
        <v>739</v>
      </c>
      <c r="J291" t="s">
        <v>739</v>
      </c>
      <c r="K291" t="s">
        <v>739</v>
      </c>
      <c r="L291" t="s">
        <v>739</v>
      </c>
      <c r="M291"/>
      <c r="N291"/>
      <c r="O291"/>
      <c r="P291"/>
      <c r="Q291"/>
      <c r="R291"/>
      <c r="S291"/>
      <c r="T291"/>
      <c r="U291"/>
      <c r="V291"/>
      <c r="W291"/>
      <c r="X291"/>
      <c r="Y291"/>
      <c r="Z291"/>
      <c r="AA291"/>
      <c r="AB291"/>
      <c r="AC291"/>
      <c r="AD291"/>
      <c r="AE291"/>
      <c r="AF291"/>
      <c r="AG291"/>
      <c r="AH291"/>
      <c r="AI291"/>
      <c r="AJ291"/>
      <c r="AK291"/>
      <c r="AL291"/>
      <c r="AM291"/>
      <c r="AN291"/>
      <c r="AO291"/>
      <c r="AP291"/>
      <c r="AQ291" s="242">
        <v>0</v>
      </c>
      <c r="AR291" s="242">
        <v>0</v>
      </c>
    </row>
    <row r="292" spans="1:44" ht="16.8" x14ac:dyDescent="0.25">
      <c r="A292" s="273">
        <v>121097</v>
      </c>
      <c r="B292" t="s">
        <v>474</v>
      </c>
      <c r="C292" t="s">
        <v>739</v>
      </c>
      <c r="D292" t="s">
        <v>739</v>
      </c>
      <c r="E292" t="s">
        <v>739</v>
      </c>
      <c r="F292" t="s">
        <v>739</v>
      </c>
      <c r="G292" t="s">
        <v>739</v>
      </c>
      <c r="H292" t="s">
        <v>739</v>
      </c>
      <c r="I292" t="s">
        <v>739</v>
      </c>
      <c r="J292" t="s">
        <v>739</v>
      </c>
      <c r="K292" t="s">
        <v>739</v>
      </c>
      <c r="L292" t="s">
        <v>739</v>
      </c>
      <c r="M292"/>
      <c r="N292"/>
      <c r="O292"/>
      <c r="P292"/>
      <c r="Q292"/>
      <c r="R292"/>
      <c r="S292"/>
      <c r="T292"/>
      <c r="U292"/>
      <c r="V292"/>
      <c r="W292"/>
      <c r="X292"/>
      <c r="Y292"/>
      <c r="Z292"/>
      <c r="AA292"/>
      <c r="AB292"/>
      <c r="AC292"/>
      <c r="AD292"/>
      <c r="AE292"/>
      <c r="AF292"/>
      <c r="AG292"/>
      <c r="AH292"/>
      <c r="AI292"/>
      <c r="AJ292"/>
      <c r="AK292"/>
      <c r="AL292"/>
      <c r="AM292"/>
      <c r="AN292"/>
      <c r="AO292"/>
      <c r="AP292"/>
      <c r="AQ292" s="242">
        <v>0</v>
      </c>
      <c r="AR292" s="242">
        <v>0</v>
      </c>
    </row>
    <row r="293" spans="1:44" ht="16.8" x14ac:dyDescent="0.25">
      <c r="A293" s="273">
        <v>121104</v>
      </c>
      <c r="B293" t="s">
        <v>474</v>
      </c>
      <c r="C293" t="s">
        <v>739</v>
      </c>
      <c r="D293" t="s">
        <v>739</v>
      </c>
      <c r="E293" t="s">
        <v>739</v>
      </c>
      <c r="F293" t="s">
        <v>739</v>
      </c>
      <c r="G293" t="s">
        <v>739</v>
      </c>
      <c r="H293" t="s">
        <v>739</v>
      </c>
      <c r="I293" t="s">
        <v>739</v>
      </c>
      <c r="J293" t="s">
        <v>739</v>
      </c>
      <c r="K293" t="s">
        <v>739</v>
      </c>
      <c r="L293" t="s">
        <v>739</v>
      </c>
      <c r="M293"/>
      <c r="N293"/>
      <c r="O293"/>
      <c r="P293"/>
      <c r="Q293"/>
      <c r="R293"/>
      <c r="S293"/>
      <c r="T293"/>
      <c r="U293"/>
      <c r="V293"/>
      <c r="W293"/>
      <c r="X293"/>
      <c r="Y293"/>
      <c r="Z293"/>
      <c r="AA293"/>
      <c r="AB293"/>
      <c r="AC293"/>
      <c r="AD293"/>
      <c r="AE293"/>
      <c r="AF293"/>
      <c r="AG293"/>
      <c r="AH293"/>
      <c r="AI293"/>
      <c r="AJ293"/>
      <c r="AK293"/>
      <c r="AL293"/>
      <c r="AM293"/>
      <c r="AN293"/>
      <c r="AO293"/>
      <c r="AP293"/>
      <c r="AQ293" s="242">
        <v>0</v>
      </c>
      <c r="AR293" s="242">
        <v>0</v>
      </c>
    </row>
    <row r="294" spans="1:44" ht="16.8" x14ac:dyDescent="0.25">
      <c r="A294" s="273">
        <v>121114</v>
      </c>
      <c r="B294" t="s">
        <v>474</v>
      </c>
      <c r="C294" t="s">
        <v>739</v>
      </c>
      <c r="D294" t="s">
        <v>739</v>
      </c>
      <c r="E294" t="s">
        <v>739</v>
      </c>
      <c r="F294" t="s">
        <v>739</v>
      </c>
      <c r="G294" t="s">
        <v>739</v>
      </c>
      <c r="H294" t="s">
        <v>739</v>
      </c>
      <c r="I294" t="s">
        <v>739</v>
      </c>
      <c r="J294" t="s">
        <v>739</v>
      </c>
      <c r="K294" t="s">
        <v>739</v>
      </c>
      <c r="L294" t="s">
        <v>739</v>
      </c>
      <c r="M294"/>
      <c r="N294"/>
      <c r="O294"/>
      <c r="P294"/>
      <c r="Q294"/>
      <c r="R294"/>
      <c r="S294"/>
      <c r="T294"/>
      <c r="U294"/>
      <c r="V294"/>
      <c r="W294"/>
      <c r="X294"/>
      <c r="Y294"/>
      <c r="Z294"/>
      <c r="AA294"/>
      <c r="AB294"/>
      <c r="AC294"/>
      <c r="AD294"/>
      <c r="AE294"/>
      <c r="AF294"/>
      <c r="AG294"/>
      <c r="AH294"/>
      <c r="AI294"/>
      <c r="AJ294"/>
      <c r="AK294"/>
      <c r="AL294"/>
      <c r="AM294"/>
      <c r="AN294"/>
      <c r="AO294"/>
      <c r="AP294"/>
      <c r="AQ294" s="242">
        <v>0</v>
      </c>
      <c r="AR294" s="242">
        <v>0</v>
      </c>
    </row>
    <row r="295" spans="1:44" ht="16.8" x14ac:dyDescent="0.25">
      <c r="A295" s="273">
        <v>121116</v>
      </c>
      <c r="B295" t="s">
        <v>474</v>
      </c>
      <c r="C295" t="s">
        <v>739</v>
      </c>
      <c r="D295" t="s">
        <v>739</v>
      </c>
      <c r="E295" t="s">
        <v>739</v>
      </c>
      <c r="F295" t="s">
        <v>739</v>
      </c>
      <c r="G295" t="s">
        <v>739</v>
      </c>
      <c r="H295" t="s">
        <v>739</v>
      </c>
      <c r="I295" t="s">
        <v>739</v>
      </c>
      <c r="J295" t="s">
        <v>739</v>
      </c>
      <c r="K295" t="s">
        <v>739</v>
      </c>
      <c r="L295" t="s">
        <v>739</v>
      </c>
      <c r="M295"/>
      <c r="N295"/>
      <c r="O295"/>
      <c r="P295"/>
      <c r="Q295"/>
      <c r="R295"/>
      <c r="S295"/>
      <c r="T295"/>
      <c r="U295"/>
      <c r="V295"/>
      <c r="W295"/>
      <c r="X295"/>
      <c r="Y295"/>
      <c r="Z295"/>
      <c r="AA295"/>
      <c r="AB295"/>
      <c r="AC295"/>
      <c r="AD295"/>
      <c r="AE295"/>
      <c r="AF295"/>
      <c r="AG295"/>
      <c r="AH295"/>
      <c r="AI295"/>
      <c r="AJ295"/>
      <c r="AK295"/>
      <c r="AL295"/>
      <c r="AM295"/>
      <c r="AN295"/>
      <c r="AO295"/>
      <c r="AP295"/>
      <c r="AQ295" s="242">
        <v>0</v>
      </c>
      <c r="AR295" s="242">
        <v>0</v>
      </c>
    </row>
    <row r="296" spans="1:44" ht="16.8" x14ac:dyDescent="0.25">
      <c r="A296" s="273">
        <v>121129</v>
      </c>
      <c r="B296" t="s">
        <v>474</v>
      </c>
      <c r="C296" t="s">
        <v>739</v>
      </c>
      <c r="D296" t="s">
        <v>739</v>
      </c>
      <c r="E296" t="s">
        <v>739</v>
      </c>
      <c r="F296" t="s">
        <v>739</v>
      </c>
      <c r="G296" t="s">
        <v>739</v>
      </c>
      <c r="H296" t="s">
        <v>739</v>
      </c>
      <c r="I296" t="s">
        <v>739</v>
      </c>
      <c r="J296" t="s">
        <v>739</v>
      </c>
      <c r="K296" t="s">
        <v>739</v>
      </c>
      <c r="L296" t="s">
        <v>739</v>
      </c>
      <c r="M296"/>
      <c r="N296"/>
      <c r="O296"/>
      <c r="P296"/>
      <c r="Q296"/>
      <c r="R296"/>
      <c r="S296"/>
      <c r="T296"/>
      <c r="U296"/>
      <c r="V296"/>
      <c r="W296"/>
      <c r="X296"/>
      <c r="Y296"/>
      <c r="Z296"/>
      <c r="AA296"/>
      <c r="AB296"/>
      <c r="AC296"/>
      <c r="AD296"/>
      <c r="AE296"/>
      <c r="AF296"/>
      <c r="AG296"/>
      <c r="AH296"/>
      <c r="AI296"/>
      <c r="AJ296"/>
      <c r="AK296"/>
      <c r="AL296"/>
      <c r="AM296"/>
      <c r="AN296"/>
      <c r="AO296"/>
      <c r="AP296"/>
      <c r="AQ296" s="242">
        <v>0</v>
      </c>
      <c r="AR296" s="242">
        <v>0</v>
      </c>
    </row>
    <row r="297" spans="1:44" ht="16.8" x14ac:dyDescent="0.25">
      <c r="A297" s="273">
        <v>121148</v>
      </c>
      <c r="B297" t="s">
        <v>474</v>
      </c>
      <c r="C297" t="s">
        <v>739</v>
      </c>
      <c r="D297" t="s">
        <v>739</v>
      </c>
      <c r="E297" t="s">
        <v>739</v>
      </c>
      <c r="F297" t="s">
        <v>739</v>
      </c>
      <c r="G297" t="s">
        <v>739</v>
      </c>
      <c r="H297" t="s">
        <v>739</v>
      </c>
      <c r="I297" t="s">
        <v>739</v>
      </c>
      <c r="J297" t="s">
        <v>739</v>
      </c>
      <c r="K297" t="s">
        <v>739</v>
      </c>
      <c r="L297" t="s">
        <v>739</v>
      </c>
      <c r="M297"/>
      <c r="N297"/>
      <c r="O297"/>
      <c r="P297"/>
      <c r="Q297"/>
      <c r="R297"/>
      <c r="S297"/>
      <c r="T297"/>
      <c r="U297"/>
      <c r="V297"/>
      <c r="W297"/>
      <c r="X297"/>
      <c r="Y297"/>
      <c r="Z297"/>
      <c r="AA297"/>
      <c r="AB297"/>
      <c r="AC297"/>
      <c r="AD297"/>
      <c r="AE297"/>
      <c r="AF297"/>
      <c r="AG297"/>
      <c r="AH297"/>
      <c r="AI297"/>
      <c r="AJ297"/>
      <c r="AK297"/>
      <c r="AL297"/>
      <c r="AM297"/>
      <c r="AN297"/>
      <c r="AO297"/>
      <c r="AP297"/>
      <c r="AQ297" s="242">
        <v>0</v>
      </c>
      <c r="AR297" s="242">
        <v>0</v>
      </c>
    </row>
    <row r="298" spans="1:44" ht="16.8" x14ac:dyDescent="0.25">
      <c r="A298" s="273">
        <v>121152</v>
      </c>
      <c r="B298" t="s">
        <v>474</v>
      </c>
      <c r="C298" t="s">
        <v>739</v>
      </c>
      <c r="D298" t="s">
        <v>739</v>
      </c>
      <c r="E298" t="s">
        <v>739</v>
      </c>
      <c r="F298" t="s">
        <v>739</v>
      </c>
      <c r="G298" t="s">
        <v>739</v>
      </c>
      <c r="H298" t="s">
        <v>739</v>
      </c>
      <c r="I298" t="s">
        <v>739</v>
      </c>
      <c r="J298" t="s">
        <v>739</v>
      </c>
      <c r="K298" t="s">
        <v>739</v>
      </c>
      <c r="L298" t="s">
        <v>739</v>
      </c>
      <c r="M298"/>
      <c r="N298"/>
      <c r="O298"/>
      <c r="P298"/>
      <c r="Q298"/>
      <c r="R298"/>
      <c r="S298"/>
      <c r="T298"/>
      <c r="U298"/>
      <c r="V298"/>
      <c r="W298"/>
      <c r="X298"/>
      <c r="Y298"/>
      <c r="Z298"/>
      <c r="AA298"/>
      <c r="AB298"/>
      <c r="AC298"/>
      <c r="AD298"/>
      <c r="AE298"/>
      <c r="AF298"/>
      <c r="AG298"/>
      <c r="AH298"/>
      <c r="AI298"/>
      <c r="AJ298"/>
      <c r="AK298"/>
      <c r="AL298"/>
      <c r="AM298"/>
      <c r="AN298"/>
      <c r="AO298"/>
      <c r="AP298"/>
      <c r="AQ298" s="242">
        <v>0</v>
      </c>
      <c r="AR298" s="242">
        <v>0</v>
      </c>
    </row>
    <row r="299" spans="1:44" ht="16.8" x14ac:dyDescent="0.25">
      <c r="A299" s="273">
        <v>121153</v>
      </c>
      <c r="B299" t="s">
        <v>474</v>
      </c>
      <c r="C299" t="s">
        <v>739</v>
      </c>
      <c r="D299" t="s">
        <v>739</v>
      </c>
      <c r="E299" t="s">
        <v>739</v>
      </c>
      <c r="F299" t="s">
        <v>739</v>
      </c>
      <c r="G299" t="s">
        <v>739</v>
      </c>
      <c r="H299" t="s">
        <v>739</v>
      </c>
      <c r="I299" t="s">
        <v>739</v>
      </c>
      <c r="J299" t="s">
        <v>739</v>
      </c>
      <c r="K299" t="s">
        <v>739</v>
      </c>
      <c r="L299" t="s">
        <v>739</v>
      </c>
      <c r="M299"/>
      <c r="N299"/>
      <c r="O299"/>
      <c r="P299"/>
      <c r="Q299"/>
      <c r="R299"/>
      <c r="S299"/>
      <c r="T299"/>
      <c r="U299"/>
      <c r="V299"/>
      <c r="W299"/>
      <c r="X299"/>
      <c r="Y299"/>
      <c r="Z299"/>
      <c r="AA299"/>
      <c r="AB299"/>
      <c r="AC299"/>
      <c r="AD299"/>
      <c r="AE299"/>
      <c r="AF299"/>
      <c r="AG299"/>
      <c r="AH299"/>
      <c r="AI299"/>
      <c r="AJ299"/>
      <c r="AK299"/>
      <c r="AL299"/>
      <c r="AM299"/>
      <c r="AN299"/>
      <c r="AO299"/>
      <c r="AP299"/>
      <c r="AQ299" s="242">
        <v>0</v>
      </c>
      <c r="AR299" s="242">
        <v>0</v>
      </c>
    </row>
    <row r="300" spans="1:44" ht="16.8" x14ac:dyDescent="0.25">
      <c r="A300" s="273">
        <v>121158</v>
      </c>
      <c r="B300" t="s">
        <v>474</v>
      </c>
      <c r="C300" t="s">
        <v>739</v>
      </c>
      <c r="D300" t="s">
        <v>739</v>
      </c>
      <c r="E300" t="s">
        <v>739</v>
      </c>
      <c r="F300" t="s">
        <v>739</v>
      </c>
      <c r="G300" t="s">
        <v>739</v>
      </c>
      <c r="H300" t="s">
        <v>739</v>
      </c>
      <c r="I300" t="s">
        <v>739</v>
      </c>
      <c r="J300" t="s">
        <v>739</v>
      </c>
      <c r="K300" t="s">
        <v>739</v>
      </c>
      <c r="L300" t="s">
        <v>739</v>
      </c>
      <c r="M300"/>
      <c r="N300"/>
      <c r="O300"/>
      <c r="P300"/>
      <c r="Q300"/>
      <c r="R300"/>
      <c r="S300"/>
      <c r="T300"/>
      <c r="U300"/>
      <c r="V300"/>
      <c r="W300"/>
      <c r="X300"/>
      <c r="Y300"/>
      <c r="Z300"/>
      <c r="AA300"/>
      <c r="AB300"/>
      <c r="AC300"/>
      <c r="AD300"/>
      <c r="AE300"/>
      <c r="AF300"/>
      <c r="AG300"/>
      <c r="AH300"/>
      <c r="AI300"/>
      <c r="AJ300"/>
      <c r="AK300"/>
      <c r="AL300"/>
      <c r="AM300"/>
      <c r="AN300"/>
      <c r="AO300"/>
      <c r="AP300"/>
      <c r="AQ300" s="242">
        <v>0</v>
      </c>
      <c r="AR300" s="242">
        <v>0</v>
      </c>
    </row>
    <row r="301" spans="1:44" ht="16.8" x14ac:dyDescent="0.25">
      <c r="A301" s="273">
        <v>121168</v>
      </c>
      <c r="B301" t="s">
        <v>474</v>
      </c>
      <c r="C301" t="s">
        <v>739</v>
      </c>
      <c r="D301" t="s">
        <v>739</v>
      </c>
      <c r="E301" t="s">
        <v>739</v>
      </c>
      <c r="F301" t="s">
        <v>739</v>
      </c>
      <c r="G301" t="s">
        <v>739</v>
      </c>
      <c r="H301" t="s">
        <v>739</v>
      </c>
      <c r="I301" t="s">
        <v>739</v>
      </c>
      <c r="J301" t="s">
        <v>739</v>
      </c>
      <c r="K301" t="s">
        <v>739</v>
      </c>
      <c r="L301" t="s">
        <v>739</v>
      </c>
      <c r="M301"/>
      <c r="N301"/>
      <c r="O301"/>
      <c r="P301"/>
      <c r="Q301"/>
      <c r="R301"/>
      <c r="S301"/>
      <c r="T301"/>
      <c r="U301"/>
      <c r="V301"/>
      <c r="W301"/>
      <c r="X301"/>
      <c r="Y301"/>
      <c r="Z301"/>
      <c r="AA301"/>
      <c r="AB301"/>
      <c r="AC301"/>
      <c r="AD301"/>
      <c r="AE301"/>
      <c r="AF301"/>
      <c r="AG301"/>
      <c r="AH301"/>
      <c r="AI301"/>
      <c r="AJ301"/>
      <c r="AK301"/>
      <c r="AL301"/>
      <c r="AM301"/>
      <c r="AN301"/>
      <c r="AO301"/>
      <c r="AP301"/>
      <c r="AQ301" s="242">
        <v>0</v>
      </c>
      <c r="AR301" s="242">
        <v>0</v>
      </c>
    </row>
    <row r="302" spans="1:44" ht="16.8" x14ac:dyDescent="0.25">
      <c r="A302" s="273">
        <v>121175</v>
      </c>
      <c r="B302" t="s">
        <v>474</v>
      </c>
      <c r="C302" t="s">
        <v>739</v>
      </c>
      <c r="D302" t="s">
        <v>739</v>
      </c>
      <c r="E302" t="s">
        <v>739</v>
      </c>
      <c r="F302" t="s">
        <v>739</v>
      </c>
      <c r="G302" t="s">
        <v>739</v>
      </c>
      <c r="H302" t="s">
        <v>739</v>
      </c>
      <c r="I302" t="s">
        <v>739</v>
      </c>
      <c r="J302" t="s">
        <v>739</v>
      </c>
      <c r="K302" t="s">
        <v>739</v>
      </c>
      <c r="L302" t="s">
        <v>739</v>
      </c>
      <c r="M302"/>
      <c r="N302"/>
      <c r="O302"/>
      <c r="P302"/>
      <c r="Q302"/>
      <c r="R302"/>
      <c r="S302"/>
      <c r="T302"/>
      <c r="U302"/>
      <c r="V302"/>
      <c r="W302"/>
      <c r="X302"/>
      <c r="Y302"/>
      <c r="Z302"/>
      <c r="AA302"/>
      <c r="AB302"/>
      <c r="AC302"/>
      <c r="AD302"/>
      <c r="AE302"/>
      <c r="AF302"/>
      <c r="AG302"/>
      <c r="AH302"/>
      <c r="AI302"/>
      <c r="AJ302"/>
      <c r="AK302"/>
      <c r="AL302"/>
      <c r="AM302"/>
      <c r="AN302"/>
      <c r="AO302"/>
      <c r="AP302"/>
      <c r="AQ302" s="242">
        <v>0</v>
      </c>
      <c r="AR302" s="242">
        <v>0</v>
      </c>
    </row>
    <row r="303" spans="1:44" ht="16.8" x14ac:dyDescent="0.25">
      <c r="A303" s="273">
        <v>121180</v>
      </c>
      <c r="B303" t="s">
        <v>474</v>
      </c>
      <c r="C303" t="s">
        <v>739</v>
      </c>
      <c r="D303" t="s">
        <v>739</v>
      </c>
      <c r="E303" t="s">
        <v>739</v>
      </c>
      <c r="F303" t="s">
        <v>739</v>
      </c>
      <c r="G303" t="s">
        <v>739</v>
      </c>
      <c r="H303" t="s">
        <v>739</v>
      </c>
      <c r="I303" t="s">
        <v>739</v>
      </c>
      <c r="J303" t="s">
        <v>739</v>
      </c>
      <c r="K303" t="s">
        <v>739</v>
      </c>
      <c r="L303" t="s">
        <v>739</v>
      </c>
      <c r="M303"/>
      <c r="N303"/>
      <c r="O303"/>
      <c r="P303"/>
      <c r="Q303"/>
      <c r="R303"/>
      <c r="S303"/>
      <c r="T303"/>
      <c r="U303"/>
      <c r="V303"/>
      <c r="W303"/>
      <c r="X303"/>
      <c r="Y303"/>
      <c r="Z303"/>
      <c r="AA303"/>
      <c r="AB303"/>
      <c r="AC303"/>
      <c r="AD303"/>
      <c r="AE303"/>
      <c r="AF303"/>
      <c r="AG303"/>
      <c r="AH303"/>
      <c r="AI303"/>
      <c r="AJ303"/>
      <c r="AK303"/>
      <c r="AL303"/>
      <c r="AM303"/>
      <c r="AN303"/>
      <c r="AO303"/>
      <c r="AP303"/>
      <c r="AQ303" s="242">
        <v>0</v>
      </c>
      <c r="AR303" s="242">
        <v>0</v>
      </c>
    </row>
    <row r="304" spans="1:44" ht="16.8" x14ac:dyDescent="0.25">
      <c r="A304" s="273">
        <v>121185</v>
      </c>
      <c r="B304" t="s">
        <v>474</v>
      </c>
      <c r="C304" t="s">
        <v>739</v>
      </c>
      <c r="D304" t="s">
        <v>739</v>
      </c>
      <c r="E304" t="s">
        <v>739</v>
      </c>
      <c r="F304" t="s">
        <v>739</v>
      </c>
      <c r="G304" t="s">
        <v>739</v>
      </c>
      <c r="H304" t="s">
        <v>739</v>
      </c>
      <c r="I304" t="s">
        <v>739</v>
      </c>
      <c r="J304" t="s">
        <v>739</v>
      </c>
      <c r="K304" t="s">
        <v>739</v>
      </c>
      <c r="L304" t="s">
        <v>739</v>
      </c>
      <c r="M304"/>
      <c r="N304"/>
      <c r="O304"/>
      <c r="P304"/>
      <c r="Q304"/>
      <c r="R304"/>
      <c r="S304"/>
      <c r="T304"/>
      <c r="U304"/>
      <c r="V304"/>
      <c r="W304"/>
      <c r="X304"/>
      <c r="Y304"/>
      <c r="Z304"/>
      <c r="AA304"/>
      <c r="AB304"/>
      <c r="AC304"/>
      <c r="AD304"/>
      <c r="AE304"/>
      <c r="AF304"/>
      <c r="AG304"/>
      <c r="AH304"/>
      <c r="AI304"/>
      <c r="AJ304"/>
      <c r="AK304"/>
      <c r="AL304"/>
      <c r="AM304"/>
      <c r="AN304"/>
      <c r="AO304"/>
      <c r="AP304"/>
      <c r="AQ304" s="242">
        <v>0</v>
      </c>
      <c r="AR304" s="242">
        <v>0</v>
      </c>
    </row>
    <row r="305" spans="1:44" ht="16.8" x14ac:dyDescent="0.25">
      <c r="A305" s="273">
        <v>121191</v>
      </c>
      <c r="B305" t="s">
        <v>474</v>
      </c>
      <c r="C305" t="s">
        <v>739</v>
      </c>
      <c r="D305" t="s">
        <v>739</v>
      </c>
      <c r="E305" t="s">
        <v>739</v>
      </c>
      <c r="F305" t="s">
        <v>739</v>
      </c>
      <c r="G305" t="s">
        <v>739</v>
      </c>
      <c r="H305" t="s">
        <v>739</v>
      </c>
      <c r="I305" t="s">
        <v>739</v>
      </c>
      <c r="J305" t="s">
        <v>739</v>
      </c>
      <c r="K305" t="s">
        <v>739</v>
      </c>
      <c r="L305" t="s">
        <v>739</v>
      </c>
      <c r="M305"/>
      <c r="N305"/>
      <c r="O305"/>
      <c r="P305"/>
      <c r="Q305"/>
      <c r="R305"/>
      <c r="S305"/>
      <c r="T305"/>
      <c r="U305"/>
      <c r="V305"/>
      <c r="W305"/>
      <c r="X305"/>
      <c r="Y305"/>
      <c r="Z305"/>
      <c r="AA305"/>
      <c r="AB305"/>
      <c r="AC305"/>
      <c r="AD305"/>
      <c r="AE305"/>
      <c r="AF305"/>
      <c r="AG305"/>
      <c r="AH305"/>
      <c r="AI305"/>
      <c r="AJ305"/>
      <c r="AK305"/>
      <c r="AL305"/>
      <c r="AM305"/>
      <c r="AN305"/>
      <c r="AO305"/>
      <c r="AP305"/>
      <c r="AQ305" s="242">
        <v>0</v>
      </c>
      <c r="AR305" s="242">
        <v>0</v>
      </c>
    </row>
    <row r="306" spans="1:44" ht="16.8" x14ac:dyDescent="0.25">
      <c r="A306" s="273">
        <v>121208</v>
      </c>
      <c r="B306" t="s">
        <v>474</v>
      </c>
      <c r="C306" t="s">
        <v>739</v>
      </c>
      <c r="D306" t="s">
        <v>739</v>
      </c>
      <c r="E306" t="s">
        <v>739</v>
      </c>
      <c r="F306" t="s">
        <v>739</v>
      </c>
      <c r="G306" t="s">
        <v>739</v>
      </c>
      <c r="H306" t="s">
        <v>739</v>
      </c>
      <c r="I306" t="s">
        <v>739</v>
      </c>
      <c r="J306" t="s">
        <v>739</v>
      </c>
      <c r="K306" t="s">
        <v>739</v>
      </c>
      <c r="L306" t="s">
        <v>739</v>
      </c>
      <c r="M306"/>
      <c r="N306"/>
      <c r="O306"/>
      <c r="P306"/>
      <c r="Q306"/>
      <c r="R306"/>
      <c r="S306"/>
      <c r="T306"/>
      <c r="U306"/>
      <c r="V306"/>
      <c r="W306"/>
      <c r="X306"/>
      <c r="Y306"/>
      <c r="Z306"/>
      <c r="AA306"/>
      <c r="AB306"/>
      <c r="AC306"/>
      <c r="AD306"/>
      <c r="AE306"/>
      <c r="AF306"/>
      <c r="AG306"/>
      <c r="AH306"/>
      <c r="AI306"/>
      <c r="AJ306"/>
      <c r="AK306"/>
      <c r="AL306"/>
      <c r="AM306"/>
      <c r="AN306"/>
      <c r="AO306"/>
      <c r="AP306"/>
      <c r="AQ306" s="242">
        <v>0</v>
      </c>
      <c r="AR306" s="242">
        <v>0</v>
      </c>
    </row>
    <row r="307" spans="1:44" ht="16.8" x14ac:dyDescent="0.25">
      <c r="A307" s="273">
        <v>121229</v>
      </c>
      <c r="B307" t="s">
        <v>474</v>
      </c>
      <c r="C307" t="s">
        <v>739</v>
      </c>
      <c r="D307" t="s">
        <v>739</v>
      </c>
      <c r="E307" t="s">
        <v>739</v>
      </c>
      <c r="F307" t="s">
        <v>739</v>
      </c>
      <c r="G307" t="s">
        <v>739</v>
      </c>
      <c r="H307" t="s">
        <v>739</v>
      </c>
      <c r="I307" t="s">
        <v>739</v>
      </c>
      <c r="J307" t="s">
        <v>739</v>
      </c>
      <c r="K307" t="s">
        <v>739</v>
      </c>
      <c r="L307" t="s">
        <v>739</v>
      </c>
      <c r="M307"/>
      <c r="N307"/>
      <c r="O307"/>
      <c r="P307"/>
      <c r="Q307"/>
      <c r="R307"/>
      <c r="S307"/>
      <c r="T307"/>
      <c r="U307"/>
      <c r="V307"/>
      <c r="W307"/>
      <c r="X307"/>
      <c r="Y307"/>
      <c r="Z307"/>
      <c r="AA307"/>
      <c r="AB307"/>
      <c r="AC307"/>
      <c r="AD307"/>
      <c r="AE307"/>
      <c r="AF307"/>
      <c r="AG307"/>
      <c r="AH307"/>
      <c r="AI307"/>
      <c r="AJ307"/>
      <c r="AK307"/>
      <c r="AL307"/>
      <c r="AM307"/>
      <c r="AN307"/>
      <c r="AO307"/>
      <c r="AP307"/>
      <c r="AQ307" s="242">
        <v>0</v>
      </c>
      <c r="AR307" s="242">
        <v>0</v>
      </c>
    </row>
    <row r="308" spans="1:44" ht="16.8" x14ac:dyDescent="0.25">
      <c r="A308" s="273">
        <v>121243</v>
      </c>
      <c r="B308" t="s">
        <v>474</v>
      </c>
      <c r="C308" t="s">
        <v>739</v>
      </c>
      <c r="D308" t="s">
        <v>739</v>
      </c>
      <c r="E308" t="s">
        <v>739</v>
      </c>
      <c r="F308" t="s">
        <v>739</v>
      </c>
      <c r="G308" t="s">
        <v>739</v>
      </c>
      <c r="H308" t="s">
        <v>739</v>
      </c>
      <c r="I308" t="s">
        <v>739</v>
      </c>
      <c r="J308" t="s">
        <v>739</v>
      </c>
      <c r="K308" t="s">
        <v>739</v>
      </c>
      <c r="L308" t="s">
        <v>739</v>
      </c>
      <c r="M308"/>
      <c r="N308"/>
      <c r="O308"/>
      <c r="P308"/>
      <c r="Q308"/>
      <c r="R308"/>
      <c r="S308"/>
      <c r="T308"/>
      <c r="U308"/>
      <c r="V308"/>
      <c r="W308"/>
      <c r="X308"/>
      <c r="Y308"/>
      <c r="Z308"/>
      <c r="AA308"/>
      <c r="AB308"/>
      <c r="AC308"/>
      <c r="AD308"/>
      <c r="AE308"/>
      <c r="AF308"/>
      <c r="AG308"/>
      <c r="AH308"/>
      <c r="AI308"/>
      <c r="AJ308"/>
      <c r="AK308"/>
      <c r="AL308"/>
      <c r="AM308"/>
      <c r="AN308"/>
      <c r="AO308"/>
      <c r="AP308"/>
      <c r="AQ308" s="242">
        <v>0</v>
      </c>
      <c r="AR308" s="242">
        <v>0</v>
      </c>
    </row>
    <row r="309" spans="1:44" ht="16.8" x14ac:dyDescent="0.25">
      <c r="A309" s="273">
        <v>121254</v>
      </c>
      <c r="B309" t="s">
        <v>474</v>
      </c>
      <c r="C309" t="s">
        <v>739</v>
      </c>
      <c r="D309" t="s">
        <v>739</v>
      </c>
      <c r="E309" t="s">
        <v>739</v>
      </c>
      <c r="F309" t="s">
        <v>739</v>
      </c>
      <c r="G309" t="s">
        <v>739</v>
      </c>
      <c r="H309" t="s">
        <v>739</v>
      </c>
      <c r="I309" t="s">
        <v>739</v>
      </c>
      <c r="J309" t="s">
        <v>739</v>
      </c>
      <c r="K309" t="s">
        <v>739</v>
      </c>
      <c r="L309" t="s">
        <v>739</v>
      </c>
      <c r="M309"/>
      <c r="N309"/>
      <c r="O309"/>
      <c r="P309"/>
      <c r="Q309"/>
      <c r="R309"/>
      <c r="S309"/>
      <c r="T309"/>
      <c r="U309"/>
      <c r="V309"/>
      <c r="W309"/>
      <c r="X309"/>
      <c r="Y309"/>
      <c r="Z309"/>
      <c r="AA309"/>
      <c r="AB309"/>
      <c r="AC309"/>
      <c r="AD309"/>
      <c r="AE309"/>
      <c r="AF309"/>
      <c r="AG309"/>
      <c r="AH309"/>
      <c r="AI309"/>
      <c r="AJ309"/>
      <c r="AK309"/>
      <c r="AL309"/>
      <c r="AM309"/>
      <c r="AN309"/>
      <c r="AO309"/>
      <c r="AP309"/>
      <c r="AQ309" s="242">
        <v>0</v>
      </c>
      <c r="AR309" s="242">
        <v>0</v>
      </c>
    </row>
    <row r="310" spans="1:44" ht="16.8" x14ac:dyDescent="0.25">
      <c r="A310" s="273">
        <v>121265</v>
      </c>
      <c r="B310" t="s">
        <v>474</v>
      </c>
      <c r="C310" t="s">
        <v>739</v>
      </c>
      <c r="D310" t="s">
        <v>739</v>
      </c>
      <c r="E310" t="s">
        <v>739</v>
      </c>
      <c r="F310" t="s">
        <v>739</v>
      </c>
      <c r="G310" t="s">
        <v>739</v>
      </c>
      <c r="H310" t="s">
        <v>739</v>
      </c>
      <c r="I310" t="s">
        <v>739</v>
      </c>
      <c r="J310" t="s">
        <v>739</v>
      </c>
      <c r="K310" t="s">
        <v>739</v>
      </c>
      <c r="L310" t="s">
        <v>739</v>
      </c>
      <c r="M310"/>
      <c r="N310"/>
      <c r="O310"/>
      <c r="P310"/>
      <c r="Q310"/>
      <c r="R310"/>
      <c r="S310"/>
      <c r="T310"/>
      <c r="U310"/>
      <c r="V310"/>
      <c r="W310"/>
      <c r="X310"/>
      <c r="Y310"/>
      <c r="Z310"/>
      <c r="AA310"/>
      <c r="AB310"/>
      <c r="AC310"/>
      <c r="AD310"/>
      <c r="AE310"/>
      <c r="AF310"/>
      <c r="AG310"/>
      <c r="AH310"/>
      <c r="AI310"/>
      <c r="AJ310"/>
      <c r="AK310"/>
      <c r="AL310"/>
      <c r="AM310"/>
      <c r="AN310"/>
      <c r="AO310"/>
      <c r="AP310"/>
      <c r="AQ310" s="242">
        <v>0</v>
      </c>
      <c r="AR310" s="242">
        <v>0</v>
      </c>
    </row>
    <row r="311" spans="1:44" ht="16.8" x14ac:dyDescent="0.25">
      <c r="A311" s="273">
        <v>121299</v>
      </c>
      <c r="B311" t="s">
        <v>474</v>
      </c>
      <c r="C311" t="s">
        <v>739</v>
      </c>
      <c r="D311" t="s">
        <v>739</v>
      </c>
      <c r="E311" t="s">
        <v>739</v>
      </c>
      <c r="F311" t="s">
        <v>739</v>
      </c>
      <c r="G311" t="s">
        <v>739</v>
      </c>
      <c r="H311" t="s">
        <v>739</v>
      </c>
      <c r="I311" t="s">
        <v>739</v>
      </c>
      <c r="J311" t="s">
        <v>739</v>
      </c>
      <c r="K311" t="s">
        <v>739</v>
      </c>
      <c r="L311" t="s">
        <v>739</v>
      </c>
      <c r="M311"/>
      <c r="N311"/>
      <c r="O311"/>
      <c r="P311"/>
      <c r="Q311"/>
      <c r="R311"/>
      <c r="S311"/>
      <c r="T311"/>
      <c r="U311"/>
      <c r="V311"/>
      <c r="W311"/>
      <c r="X311"/>
      <c r="Y311"/>
      <c r="Z311"/>
      <c r="AA311"/>
      <c r="AB311"/>
      <c r="AC311"/>
      <c r="AD311"/>
      <c r="AE311"/>
      <c r="AF311"/>
      <c r="AG311"/>
      <c r="AH311"/>
      <c r="AI311"/>
      <c r="AJ311"/>
      <c r="AK311"/>
      <c r="AL311"/>
      <c r="AM311"/>
      <c r="AN311"/>
      <c r="AO311"/>
      <c r="AP311"/>
      <c r="AQ311" s="242">
        <v>0</v>
      </c>
      <c r="AR311" s="242">
        <v>0</v>
      </c>
    </row>
    <row r="312" spans="1:44" ht="16.8" x14ac:dyDescent="0.25">
      <c r="A312" s="273">
        <v>121307</v>
      </c>
      <c r="B312" t="s">
        <v>474</v>
      </c>
      <c r="C312" t="s">
        <v>739</v>
      </c>
      <c r="D312" t="s">
        <v>739</v>
      </c>
      <c r="E312" t="s">
        <v>739</v>
      </c>
      <c r="F312" t="s">
        <v>739</v>
      </c>
      <c r="G312" t="s">
        <v>739</v>
      </c>
      <c r="H312" t="s">
        <v>739</v>
      </c>
      <c r="I312" t="s">
        <v>739</v>
      </c>
      <c r="J312" t="s">
        <v>739</v>
      </c>
      <c r="K312" t="s">
        <v>739</v>
      </c>
      <c r="L312" t="s">
        <v>739</v>
      </c>
      <c r="M312"/>
      <c r="N312"/>
      <c r="O312"/>
      <c r="P312"/>
      <c r="Q312"/>
      <c r="R312"/>
      <c r="S312"/>
      <c r="T312"/>
      <c r="U312"/>
      <c r="V312"/>
      <c r="W312"/>
      <c r="X312"/>
      <c r="Y312"/>
      <c r="Z312"/>
      <c r="AA312"/>
      <c r="AB312"/>
      <c r="AC312"/>
      <c r="AD312"/>
      <c r="AE312"/>
      <c r="AF312"/>
      <c r="AG312"/>
      <c r="AH312"/>
      <c r="AI312"/>
      <c r="AJ312"/>
      <c r="AK312"/>
      <c r="AL312"/>
      <c r="AM312"/>
      <c r="AN312"/>
      <c r="AO312"/>
      <c r="AP312"/>
      <c r="AQ312" s="242">
        <v>0</v>
      </c>
      <c r="AR312" s="242">
        <v>0</v>
      </c>
    </row>
    <row r="313" spans="1:44" ht="16.8" x14ac:dyDescent="0.25">
      <c r="A313" s="273">
        <v>121347</v>
      </c>
      <c r="B313" t="s">
        <v>474</v>
      </c>
      <c r="C313" t="s">
        <v>739</v>
      </c>
      <c r="D313" t="s">
        <v>739</v>
      </c>
      <c r="E313" t="s">
        <v>739</v>
      </c>
      <c r="F313" t="s">
        <v>739</v>
      </c>
      <c r="G313" t="s">
        <v>739</v>
      </c>
      <c r="H313" t="s">
        <v>739</v>
      </c>
      <c r="I313" t="s">
        <v>739</v>
      </c>
      <c r="J313" t="s">
        <v>739</v>
      </c>
      <c r="K313" t="s">
        <v>739</v>
      </c>
      <c r="L313" t="s">
        <v>739</v>
      </c>
      <c r="M313"/>
      <c r="N313"/>
      <c r="O313"/>
      <c r="P313"/>
      <c r="Q313"/>
      <c r="R313"/>
      <c r="S313"/>
      <c r="T313"/>
      <c r="U313"/>
      <c r="V313"/>
      <c r="W313"/>
      <c r="X313"/>
      <c r="Y313"/>
      <c r="Z313"/>
      <c r="AA313"/>
      <c r="AB313"/>
      <c r="AC313"/>
      <c r="AD313"/>
      <c r="AE313"/>
      <c r="AF313"/>
      <c r="AG313"/>
      <c r="AH313"/>
      <c r="AI313"/>
      <c r="AJ313"/>
      <c r="AK313"/>
      <c r="AL313"/>
      <c r="AM313"/>
      <c r="AN313"/>
      <c r="AO313"/>
      <c r="AP313"/>
      <c r="AQ313" s="242">
        <v>0</v>
      </c>
      <c r="AR313" s="242">
        <v>0</v>
      </c>
    </row>
    <row r="314" spans="1:44" ht="16.8" x14ac:dyDescent="0.25">
      <c r="A314" s="273">
        <v>121380</v>
      </c>
      <c r="B314" t="s">
        <v>474</v>
      </c>
      <c r="C314" t="s">
        <v>739</v>
      </c>
      <c r="D314" t="s">
        <v>739</v>
      </c>
      <c r="E314" t="s">
        <v>739</v>
      </c>
      <c r="F314" t="s">
        <v>739</v>
      </c>
      <c r="G314" t="s">
        <v>739</v>
      </c>
      <c r="H314" t="s">
        <v>739</v>
      </c>
      <c r="I314" t="s">
        <v>739</v>
      </c>
      <c r="J314" t="s">
        <v>739</v>
      </c>
      <c r="K314" t="s">
        <v>739</v>
      </c>
      <c r="L314" t="s">
        <v>739</v>
      </c>
      <c r="M314"/>
      <c r="N314"/>
      <c r="O314"/>
      <c r="P314"/>
      <c r="Q314"/>
      <c r="R314"/>
      <c r="S314"/>
      <c r="T314"/>
      <c r="U314"/>
      <c r="V314"/>
      <c r="W314"/>
      <c r="X314"/>
      <c r="Y314"/>
      <c r="Z314"/>
      <c r="AA314"/>
      <c r="AB314"/>
      <c r="AC314"/>
      <c r="AD314"/>
      <c r="AE314"/>
      <c r="AF314"/>
      <c r="AG314"/>
      <c r="AH314"/>
      <c r="AI314"/>
      <c r="AJ314"/>
      <c r="AK314"/>
      <c r="AL314"/>
      <c r="AM314"/>
      <c r="AN314"/>
      <c r="AO314"/>
      <c r="AP314"/>
      <c r="AQ314" s="242">
        <v>0</v>
      </c>
      <c r="AR314" s="242">
        <v>0</v>
      </c>
    </row>
    <row r="315" spans="1:44" ht="16.8" x14ac:dyDescent="0.25">
      <c r="A315" s="273">
        <v>121382</v>
      </c>
      <c r="B315" t="s">
        <v>474</v>
      </c>
      <c r="C315" t="s">
        <v>739</v>
      </c>
      <c r="D315" t="s">
        <v>739</v>
      </c>
      <c r="E315" t="s">
        <v>739</v>
      </c>
      <c r="F315" t="s">
        <v>739</v>
      </c>
      <c r="G315" t="s">
        <v>739</v>
      </c>
      <c r="H315" t="s">
        <v>739</v>
      </c>
      <c r="I315" t="s">
        <v>739</v>
      </c>
      <c r="J315" t="s">
        <v>739</v>
      </c>
      <c r="K315" t="s">
        <v>739</v>
      </c>
      <c r="L315" t="s">
        <v>739</v>
      </c>
      <c r="M315"/>
      <c r="N315"/>
      <c r="O315"/>
      <c r="P315"/>
      <c r="Q315"/>
      <c r="R315"/>
      <c r="S315"/>
      <c r="T315"/>
      <c r="U315"/>
      <c r="V315"/>
      <c r="W315"/>
      <c r="X315"/>
      <c r="Y315"/>
      <c r="Z315"/>
      <c r="AA315"/>
      <c r="AB315"/>
      <c r="AC315"/>
      <c r="AD315"/>
      <c r="AE315"/>
      <c r="AF315"/>
      <c r="AG315"/>
      <c r="AH315"/>
      <c r="AI315"/>
      <c r="AJ315"/>
      <c r="AK315"/>
      <c r="AL315"/>
      <c r="AM315"/>
      <c r="AN315"/>
      <c r="AO315"/>
      <c r="AP315"/>
      <c r="AQ315" s="242">
        <v>0</v>
      </c>
      <c r="AR315" s="242">
        <v>0</v>
      </c>
    </row>
    <row r="316" spans="1:44" ht="16.8" x14ac:dyDescent="0.25">
      <c r="A316" s="273">
        <v>121387</v>
      </c>
      <c r="B316" t="s">
        <v>474</v>
      </c>
      <c r="C316" t="s">
        <v>739</v>
      </c>
      <c r="D316" t="s">
        <v>739</v>
      </c>
      <c r="E316" t="s">
        <v>739</v>
      </c>
      <c r="F316" t="s">
        <v>739</v>
      </c>
      <c r="G316" t="s">
        <v>739</v>
      </c>
      <c r="H316" t="s">
        <v>739</v>
      </c>
      <c r="I316" t="s">
        <v>739</v>
      </c>
      <c r="J316" t="s">
        <v>739</v>
      </c>
      <c r="K316" t="s">
        <v>739</v>
      </c>
      <c r="L316" t="s">
        <v>739</v>
      </c>
      <c r="M316"/>
      <c r="N316"/>
      <c r="O316"/>
      <c r="P316"/>
      <c r="Q316"/>
      <c r="R316"/>
      <c r="S316"/>
      <c r="T316"/>
      <c r="U316"/>
      <c r="V316"/>
      <c r="W316"/>
      <c r="X316"/>
      <c r="Y316"/>
      <c r="Z316"/>
      <c r="AA316"/>
      <c r="AB316"/>
      <c r="AC316"/>
      <c r="AD316"/>
      <c r="AE316"/>
      <c r="AF316"/>
      <c r="AG316"/>
      <c r="AH316"/>
      <c r="AI316"/>
      <c r="AJ316"/>
      <c r="AK316"/>
      <c r="AL316"/>
      <c r="AM316"/>
      <c r="AN316"/>
      <c r="AO316"/>
      <c r="AP316"/>
      <c r="AQ316" s="242">
        <v>0</v>
      </c>
      <c r="AR316" s="242">
        <v>0</v>
      </c>
    </row>
    <row r="317" spans="1:44" ht="16.8" x14ac:dyDescent="0.25">
      <c r="A317" s="273">
        <v>121389</v>
      </c>
      <c r="B317" t="s">
        <v>474</v>
      </c>
      <c r="C317" t="s">
        <v>739</v>
      </c>
      <c r="D317" t="s">
        <v>739</v>
      </c>
      <c r="E317" t="s">
        <v>739</v>
      </c>
      <c r="F317" t="s">
        <v>739</v>
      </c>
      <c r="G317" t="s">
        <v>739</v>
      </c>
      <c r="H317" t="s">
        <v>739</v>
      </c>
      <c r="I317" t="s">
        <v>739</v>
      </c>
      <c r="J317" t="s">
        <v>739</v>
      </c>
      <c r="K317" t="s">
        <v>739</v>
      </c>
      <c r="L317" t="s">
        <v>739</v>
      </c>
      <c r="M317"/>
      <c r="N317"/>
      <c r="O317"/>
      <c r="P317"/>
      <c r="Q317"/>
      <c r="R317"/>
      <c r="S317"/>
      <c r="T317"/>
      <c r="U317"/>
      <c r="V317"/>
      <c r="W317"/>
      <c r="X317"/>
      <c r="Y317"/>
      <c r="Z317"/>
      <c r="AA317"/>
      <c r="AB317"/>
      <c r="AC317"/>
      <c r="AD317"/>
      <c r="AE317"/>
      <c r="AF317"/>
      <c r="AG317"/>
      <c r="AH317"/>
      <c r="AI317"/>
      <c r="AJ317"/>
      <c r="AK317"/>
      <c r="AL317"/>
      <c r="AM317"/>
      <c r="AN317"/>
      <c r="AO317"/>
      <c r="AP317"/>
      <c r="AQ317" s="242">
        <v>0</v>
      </c>
      <c r="AR317" s="242">
        <v>0</v>
      </c>
    </row>
    <row r="318" spans="1:44" ht="16.8" x14ac:dyDescent="0.25">
      <c r="A318" s="273">
        <v>121408</v>
      </c>
      <c r="B318" t="s">
        <v>474</v>
      </c>
      <c r="C318" t="s">
        <v>739</v>
      </c>
      <c r="D318" t="s">
        <v>739</v>
      </c>
      <c r="E318" t="s">
        <v>739</v>
      </c>
      <c r="F318" t="s">
        <v>739</v>
      </c>
      <c r="G318" t="s">
        <v>739</v>
      </c>
      <c r="H318" t="s">
        <v>739</v>
      </c>
      <c r="I318" t="s">
        <v>739</v>
      </c>
      <c r="J318" t="s">
        <v>739</v>
      </c>
      <c r="K318" t="s">
        <v>739</v>
      </c>
      <c r="L318" t="s">
        <v>739</v>
      </c>
      <c r="M318"/>
      <c r="N318"/>
      <c r="O318"/>
      <c r="P318"/>
      <c r="Q318"/>
      <c r="R318"/>
      <c r="S318"/>
      <c r="T318"/>
      <c r="U318"/>
      <c r="V318"/>
      <c r="W318"/>
      <c r="X318"/>
      <c r="Y318"/>
      <c r="Z318"/>
      <c r="AA318"/>
      <c r="AB318"/>
      <c r="AC318"/>
      <c r="AD318"/>
      <c r="AE318"/>
      <c r="AF318"/>
      <c r="AG318"/>
      <c r="AH318"/>
      <c r="AI318"/>
      <c r="AJ318"/>
      <c r="AK318"/>
      <c r="AL318"/>
      <c r="AM318"/>
      <c r="AN318"/>
      <c r="AO318"/>
      <c r="AP318"/>
      <c r="AQ318" s="242">
        <v>0</v>
      </c>
      <c r="AR318" s="242">
        <v>0</v>
      </c>
    </row>
    <row r="319" spans="1:44" ht="16.8" x14ac:dyDescent="0.25">
      <c r="A319" s="273">
        <v>121409</v>
      </c>
      <c r="B319" t="s">
        <v>474</v>
      </c>
      <c r="C319" t="s">
        <v>739</v>
      </c>
      <c r="D319" t="s">
        <v>739</v>
      </c>
      <c r="E319" t="s">
        <v>739</v>
      </c>
      <c r="F319" t="s">
        <v>739</v>
      </c>
      <c r="G319" t="s">
        <v>739</v>
      </c>
      <c r="H319" t="s">
        <v>739</v>
      </c>
      <c r="I319" t="s">
        <v>739</v>
      </c>
      <c r="J319" t="s">
        <v>739</v>
      </c>
      <c r="K319" t="s">
        <v>739</v>
      </c>
      <c r="L319" t="s">
        <v>739</v>
      </c>
      <c r="M319"/>
      <c r="N319"/>
      <c r="O319"/>
      <c r="P319"/>
      <c r="Q319"/>
      <c r="R319"/>
      <c r="S319"/>
      <c r="T319"/>
      <c r="U319"/>
      <c r="V319"/>
      <c r="W319"/>
      <c r="X319"/>
      <c r="Y319"/>
      <c r="Z319"/>
      <c r="AA319"/>
      <c r="AB319"/>
      <c r="AC319"/>
      <c r="AD319"/>
      <c r="AE319"/>
      <c r="AF319"/>
      <c r="AG319"/>
      <c r="AH319"/>
      <c r="AI319"/>
      <c r="AJ319"/>
      <c r="AK319"/>
      <c r="AL319"/>
      <c r="AM319"/>
      <c r="AN319"/>
      <c r="AO319"/>
      <c r="AP319"/>
      <c r="AQ319" s="242">
        <v>0</v>
      </c>
      <c r="AR319" s="242">
        <v>0</v>
      </c>
    </row>
    <row r="320" spans="1:44" ht="16.8" x14ac:dyDescent="0.25">
      <c r="A320" s="273">
        <v>121413</v>
      </c>
      <c r="B320" t="s">
        <v>474</v>
      </c>
      <c r="C320" t="s">
        <v>739</v>
      </c>
      <c r="D320" t="s">
        <v>739</v>
      </c>
      <c r="E320" t="s">
        <v>739</v>
      </c>
      <c r="F320" t="s">
        <v>739</v>
      </c>
      <c r="G320" t="s">
        <v>739</v>
      </c>
      <c r="H320" t="s">
        <v>739</v>
      </c>
      <c r="I320" t="s">
        <v>739</v>
      </c>
      <c r="J320" t="s">
        <v>739</v>
      </c>
      <c r="K320" t="s">
        <v>739</v>
      </c>
      <c r="L320" t="s">
        <v>739</v>
      </c>
      <c r="M320"/>
      <c r="N320"/>
      <c r="O320"/>
      <c r="P320"/>
      <c r="Q320"/>
      <c r="R320"/>
      <c r="S320"/>
      <c r="T320"/>
      <c r="U320"/>
      <c r="V320"/>
      <c r="W320"/>
      <c r="X320"/>
      <c r="Y320"/>
      <c r="Z320"/>
      <c r="AA320"/>
      <c r="AB320"/>
      <c r="AC320"/>
      <c r="AD320"/>
      <c r="AE320"/>
      <c r="AF320"/>
      <c r="AG320"/>
      <c r="AH320"/>
      <c r="AI320"/>
      <c r="AJ320"/>
      <c r="AK320"/>
      <c r="AL320"/>
      <c r="AM320"/>
      <c r="AN320"/>
      <c r="AO320"/>
      <c r="AP320"/>
      <c r="AQ320" s="242">
        <v>0</v>
      </c>
      <c r="AR320" s="242">
        <v>0</v>
      </c>
    </row>
    <row r="321" spans="1:44" ht="16.8" x14ac:dyDescent="0.25">
      <c r="A321" s="273">
        <v>121424</v>
      </c>
      <c r="B321" t="s">
        <v>474</v>
      </c>
      <c r="C321" t="s">
        <v>739</v>
      </c>
      <c r="D321" t="s">
        <v>739</v>
      </c>
      <c r="E321" t="s">
        <v>739</v>
      </c>
      <c r="F321" t="s">
        <v>739</v>
      </c>
      <c r="G321" t="s">
        <v>739</v>
      </c>
      <c r="H321" t="s">
        <v>739</v>
      </c>
      <c r="I321" t="s">
        <v>739</v>
      </c>
      <c r="J321" t="s">
        <v>739</v>
      </c>
      <c r="K321" t="s">
        <v>739</v>
      </c>
      <c r="L321" t="s">
        <v>739</v>
      </c>
      <c r="M321"/>
      <c r="N321"/>
      <c r="O321"/>
      <c r="P321"/>
      <c r="Q321"/>
      <c r="R321"/>
      <c r="S321"/>
      <c r="T321"/>
      <c r="U321"/>
      <c r="V321"/>
      <c r="W321"/>
      <c r="X321"/>
      <c r="Y321"/>
      <c r="Z321"/>
      <c r="AA321"/>
      <c r="AB321"/>
      <c r="AC321"/>
      <c r="AD321"/>
      <c r="AE321"/>
      <c r="AF321"/>
      <c r="AG321"/>
      <c r="AH321"/>
      <c r="AI321"/>
      <c r="AJ321"/>
      <c r="AK321"/>
      <c r="AL321"/>
      <c r="AM321"/>
      <c r="AN321"/>
      <c r="AO321"/>
      <c r="AP321"/>
      <c r="AQ321" s="242">
        <v>0</v>
      </c>
      <c r="AR321" s="242">
        <v>0</v>
      </c>
    </row>
    <row r="322" spans="1:44" ht="16.8" x14ac:dyDescent="0.25">
      <c r="A322" s="273">
        <v>121443</v>
      </c>
      <c r="B322" t="s">
        <v>474</v>
      </c>
      <c r="C322" t="s">
        <v>739</v>
      </c>
      <c r="D322" t="s">
        <v>739</v>
      </c>
      <c r="E322" t="s">
        <v>739</v>
      </c>
      <c r="F322" t="s">
        <v>739</v>
      </c>
      <c r="G322" t="s">
        <v>739</v>
      </c>
      <c r="H322" t="s">
        <v>739</v>
      </c>
      <c r="I322" t="s">
        <v>739</v>
      </c>
      <c r="J322" t="s">
        <v>739</v>
      </c>
      <c r="K322" t="s">
        <v>739</v>
      </c>
      <c r="L322" t="s">
        <v>739</v>
      </c>
      <c r="M322"/>
      <c r="N322"/>
      <c r="O322"/>
      <c r="P322"/>
      <c r="Q322"/>
      <c r="R322"/>
      <c r="S322"/>
      <c r="T322"/>
      <c r="U322"/>
      <c r="V322"/>
      <c r="W322"/>
      <c r="X322"/>
      <c r="Y322"/>
      <c r="Z322"/>
      <c r="AA322"/>
      <c r="AB322"/>
      <c r="AC322"/>
      <c r="AD322"/>
      <c r="AE322"/>
      <c r="AF322"/>
      <c r="AG322"/>
      <c r="AH322"/>
      <c r="AI322"/>
      <c r="AJ322"/>
      <c r="AK322"/>
      <c r="AL322"/>
      <c r="AM322"/>
      <c r="AN322"/>
      <c r="AO322"/>
      <c r="AP322"/>
      <c r="AQ322" s="242">
        <v>0</v>
      </c>
      <c r="AR322" s="242">
        <v>0</v>
      </c>
    </row>
    <row r="323" spans="1:44" ht="16.8" x14ac:dyDescent="0.25">
      <c r="A323" s="273">
        <v>121445</v>
      </c>
      <c r="B323" t="s">
        <v>474</v>
      </c>
      <c r="C323" t="s">
        <v>739</v>
      </c>
      <c r="D323" t="s">
        <v>739</v>
      </c>
      <c r="E323" t="s">
        <v>739</v>
      </c>
      <c r="F323" t="s">
        <v>739</v>
      </c>
      <c r="G323" t="s">
        <v>739</v>
      </c>
      <c r="H323" t="s">
        <v>739</v>
      </c>
      <c r="I323" t="s">
        <v>739</v>
      </c>
      <c r="J323" t="s">
        <v>739</v>
      </c>
      <c r="K323" t="s">
        <v>739</v>
      </c>
      <c r="L323" t="s">
        <v>739</v>
      </c>
      <c r="M323"/>
      <c r="N323"/>
      <c r="O323"/>
      <c r="P323"/>
      <c r="Q323"/>
      <c r="R323"/>
      <c r="S323"/>
      <c r="T323"/>
      <c r="U323"/>
      <c r="V323"/>
      <c r="W323"/>
      <c r="X323"/>
      <c r="Y323"/>
      <c r="Z323"/>
      <c r="AA323"/>
      <c r="AB323"/>
      <c r="AC323"/>
      <c r="AD323"/>
      <c r="AE323"/>
      <c r="AF323"/>
      <c r="AG323"/>
      <c r="AH323"/>
      <c r="AI323"/>
      <c r="AJ323"/>
      <c r="AK323"/>
      <c r="AL323"/>
      <c r="AM323"/>
      <c r="AN323"/>
      <c r="AO323"/>
      <c r="AP323"/>
      <c r="AQ323" s="242">
        <v>0</v>
      </c>
      <c r="AR323" s="242">
        <v>0</v>
      </c>
    </row>
    <row r="324" spans="1:44" ht="16.8" x14ac:dyDescent="0.25">
      <c r="A324" s="273">
        <v>121446</v>
      </c>
      <c r="B324" t="s">
        <v>474</v>
      </c>
      <c r="C324" t="s">
        <v>739</v>
      </c>
      <c r="D324" t="s">
        <v>739</v>
      </c>
      <c r="E324" t="s">
        <v>739</v>
      </c>
      <c r="F324" t="s">
        <v>739</v>
      </c>
      <c r="G324" t="s">
        <v>739</v>
      </c>
      <c r="H324" t="s">
        <v>739</v>
      </c>
      <c r="I324" t="s">
        <v>739</v>
      </c>
      <c r="J324" t="s">
        <v>739</v>
      </c>
      <c r="K324" t="s">
        <v>739</v>
      </c>
      <c r="L324" t="s">
        <v>739</v>
      </c>
      <c r="M324"/>
      <c r="N324"/>
      <c r="O324"/>
      <c r="P324"/>
      <c r="Q324"/>
      <c r="R324"/>
      <c r="S324"/>
      <c r="T324"/>
      <c r="U324"/>
      <c r="V324"/>
      <c r="W324"/>
      <c r="X324"/>
      <c r="Y324"/>
      <c r="Z324"/>
      <c r="AA324"/>
      <c r="AB324"/>
      <c r="AC324"/>
      <c r="AD324"/>
      <c r="AE324"/>
      <c r="AF324"/>
      <c r="AG324"/>
      <c r="AH324"/>
      <c r="AI324"/>
      <c r="AJ324"/>
      <c r="AK324"/>
      <c r="AL324"/>
      <c r="AM324"/>
      <c r="AN324"/>
      <c r="AO324"/>
      <c r="AP324"/>
      <c r="AQ324" s="242">
        <v>0</v>
      </c>
      <c r="AR324" s="242">
        <v>0</v>
      </c>
    </row>
    <row r="325" spans="1:44" ht="16.8" x14ac:dyDescent="0.25">
      <c r="A325" s="273">
        <v>121449</v>
      </c>
      <c r="B325" t="s">
        <v>474</v>
      </c>
      <c r="C325" t="s">
        <v>739</v>
      </c>
      <c r="D325" t="s">
        <v>739</v>
      </c>
      <c r="E325" t="s">
        <v>739</v>
      </c>
      <c r="F325" t="s">
        <v>739</v>
      </c>
      <c r="G325" t="s">
        <v>739</v>
      </c>
      <c r="H325" t="s">
        <v>739</v>
      </c>
      <c r="I325" t="s">
        <v>739</v>
      </c>
      <c r="J325" t="s">
        <v>739</v>
      </c>
      <c r="K325" t="s">
        <v>739</v>
      </c>
      <c r="L325" t="s">
        <v>739</v>
      </c>
      <c r="M325"/>
      <c r="N325"/>
      <c r="O325"/>
      <c r="P325"/>
      <c r="Q325"/>
      <c r="R325"/>
      <c r="S325"/>
      <c r="T325"/>
      <c r="U325"/>
      <c r="V325"/>
      <c r="W325"/>
      <c r="X325"/>
      <c r="Y325"/>
      <c r="Z325"/>
      <c r="AA325"/>
      <c r="AB325"/>
      <c r="AC325"/>
      <c r="AD325"/>
      <c r="AE325"/>
      <c r="AF325"/>
      <c r="AG325"/>
      <c r="AH325"/>
      <c r="AI325"/>
      <c r="AJ325"/>
      <c r="AK325"/>
      <c r="AL325"/>
      <c r="AM325"/>
      <c r="AN325"/>
      <c r="AO325"/>
      <c r="AP325"/>
      <c r="AQ325" s="242">
        <v>0</v>
      </c>
      <c r="AR325" s="242">
        <v>0</v>
      </c>
    </row>
    <row r="326" spans="1:44" ht="16.8" x14ac:dyDescent="0.25">
      <c r="A326" s="273">
        <v>121458</v>
      </c>
      <c r="B326" t="s">
        <v>474</v>
      </c>
      <c r="C326" t="s">
        <v>739</v>
      </c>
      <c r="D326" t="s">
        <v>739</v>
      </c>
      <c r="E326" t="s">
        <v>739</v>
      </c>
      <c r="F326" t="s">
        <v>739</v>
      </c>
      <c r="G326" t="s">
        <v>739</v>
      </c>
      <c r="H326" t="s">
        <v>739</v>
      </c>
      <c r="I326" t="s">
        <v>739</v>
      </c>
      <c r="J326" t="s">
        <v>739</v>
      </c>
      <c r="K326" t="s">
        <v>739</v>
      </c>
      <c r="L326" t="s">
        <v>739</v>
      </c>
      <c r="M326"/>
      <c r="N326"/>
      <c r="O326"/>
      <c r="P326"/>
      <c r="Q326"/>
      <c r="R326"/>
      <c r="S326"/>
      <c r="T326"/>
      <c r="U326"/>
      <c r="V326"/>
      <c r="W326"/>
      <c r="X326"/>
      <c r="Y326"/>
      <c r="Z326"/>
      <c r="AA326"/>
      <c r="AB326"/>
      <c r="AC326"/>
      <c r="AD326"/>
      <c r="AE326"/>
      <c r="AF326"/>
      <c r="AG326"/>
      <c r="AH326"/>
      <c r="AI326"/>
      <c r="AJ326"/>
      <c r="AK326"/>
      <c r="AL326"/>
      <c r="AM326"/>
      <c r="AN326"/>
      <c r="AO326"/>
      <c r="AP326"/>
      <c r="AQ326" s="242">
        <v>0</v>
      </c>
      <c r="AR326" s="242">
        <v>0</v>
      </c>
    </row>
    <row r="327" spans="1:44" ht="16.8" x14ac:dyDescent="0.25">
      <c r="A327" s="273">
        <v>121478</v>
      </c>
      <c r="B327" t="s">
        <v>474</v>
      </c>
      <c r="C327" t="s">
        <v>739</v>
      </c>
      <c r="D327" t="s">
        <v>739</v>
      </c>
      <c r="E327" t="s">
        <v>739</v>
      </c>
      <c r="F327" t="s">
        <v>739</v>
      </c>
      <c r="G327" t="s">
        <v>739</v>
      </c>
      <c r="H327" t="s">
        <v>739</v>
      </c>
      <c r="I327" t="s">
        <v>739</v>
      </c>
      <c r="J327" t="s">
        <v>739</v>
      </c>
      <c r="K327" t="s">
        <v>739</v>
      </c>
      <c r="L327" t="s">
        <v>739</v>
      </c>
      <c r="M327"/>
      <c r="N327"/>
      <c r="O327"/>
      <c r="P327"/>
      <c r="Q327"/>
      <c r="R327"/>
      <c r="S327"/>
      <c r="T327"/>
      <c r="U327"/>
      <c r="V327"/>
      <c r="W327"/>
      <c r="X327"/>
      <c r="Y327"/>
      <c r="Z327"/>
      <c r="AA327"/>
      <c r="AB327"/>
      <c r="AC327"/>
      <c r="AD327"/>
      <c r="AE327"/>
      <c r="AF327"/>
      <c r="AG327"/>
      <c r="AH327"/>
      <c r="AI327"/>
      <c r="AJ327"/>
      <c r="AK327"/>
      <c r="AL327"/>
      <c r="AM327"/>
      <c r="AN327"/>
      <c r="AO327"/>
      <c r="AP327"/>
      <c r="AQ327" s="242">
        <v>0</v>
      </c>
      <c r="AR327" s="242">
        <v>0</v>
      </c>
    </row>
    <row r="328" spans="1:44" ht="16.8" x14ac:dyDescent="0.25">
      <c r="A328" s="273">
        <v>121479</v>
      </c>
      <c r="B328" t="s">
        <v>474</v>
      </c>
      <c r="C328" t="s">
        <v>739</v>
      </c>
      <c r="D328" t="s">
        <v>739</v>
      </c>
      <c r="E328" t="s">
        <v>739</v>
      </c>
      <c r="F328" t="s">
        <v>739</v>
      </c>
      <c r="G328" t="s">
        <v>739</v>
      </c>
      <c r="H328" t="s">
        <v>739</v>
      </c>
      <c r="I328" t="s">
        <v>739</v>
      </c>
      <c r="J328" t="s">
        <v>739</v>
      </c>
      <c r="K328" t="s">
        <v>739</v>
      </c>
      <c r="L328" t="s">
        <v>739</v>
      </c>
      <c r="M328"/>
      <c r="N328"/>
      <c r="O328"/>
      <c r="P328"/>
      <c r="Q328"/>
      <c r="R328"/>
      <c r="S328"/>
      <c r="T328"/>
      <c r="U328"/>
      <c r="V328"/>
      <c r="W328"/>
      <c r="X328"/>
      <c r="Y328"/>
      <c r="Z328"/>
      <c r="AA328"/>
      <c r="AB328"/>
      <c r="AC328"/>
      <c r="AD328"/>
      <c r="AE328"/>
      <c r="AF328"/>
      <c r="AG328"/>
      <c r="AH328"/>
      <c r="AI328"/>
      <c r="AJ328"/>
      <c r="AK328"/>
      <c r="AL328"/>
      <c r="AM328"/>
      <c r="AN328"/>
      <c r="AO328"/>
      <c r="AP328"/>
      <c r="AQ328" s="242">
        <v>0</v>
      </c>
      <c r="AR328" s="242">
        <v>0</v>
      </c>
    </row>
    <row r="329" spans="1:44" ht="16.8" x14ac:dyDescent="0.25">
      <c r="A329" s="273">
        <v>121482</v>
      </c>
      <c r="B329" t="s">
        <v>474</v>
      </c>
      <c r="C329" t="s">
        <v>739</v>
      </c>
      <c r="D329" t="s">
        <v>739</v>
      </c>
      <c r="E329" t="s">
        <v>739</v>
      </c>
      <c r="F329" t="s">
        <v>739</v>
      </c>
      <c r="G329" t="s">
        <v>739</v>
      </c>
      <c r="H329" t="s">
        <v>739</v>
      </c>
      <c r="I329" t="s">
        <v>739</v>
      </c>
      <c r="J329" t="s">
        <v>739</v>
      </c>
      <c r="K329" t="s">
        <v>739</v>
      </c>
      <c r="L329" t="s">
        <v>739</v>
      </c>
      <c r="M329"/>
      <c r="N329"/>
      <c r="O329"/>
      <c r="P329"/>
      <c r="Q329"/>
      <c r="R329"/>
      <c r="S329"/>
      <c r="T329"/>
      <c r="U329"/>
      <c r="V329"/>
      <c r="W329"/>
      <c r="X329"/>
      <c r="Y329"/>
      <c r="Z329"/>
      <c r="AA329"/>
      <c r="AB329"/>
      <c r="AC329"/>
      <c r="AD329"/>
      <c r="AE329"/>
      <c r="AF329"/>
      <c r="AG329"/>
      <c r="AH329"/>
      <c r="AI329"/>
      <c r="AJ329"/>
      <c r="AK329"/>
      <c r="AL329"/>
      <c r="AM329"/>
      <c r="AN329"/>
      <c r="AO329"/>
      <c r="AP329"/>
      <c r="AQ329" s="242">
        <v>0</v>
      </c>
      <c r="AR329" s="242">
        <v>0</v>
      </c>
    </row>
    <row r="330" spans="1:44" ht="16.8" x14ac:dyDescent="0.25">
      <c r="A330" s="273">
        <v>121484</v>
      </c>
      <c r="B330" t="s">
        <v>474</v>
      </c>
      <c r="C330" t="s">
        <v>739</v>
      </c>
      <c r="D330" t="s">
        <v>739</v>
      </c>
      <c r="E330" t="s">
        <v>739</v>
      </c>
      <c r="F330" t="s">
        <v>739</v>
      </c>
      <c r="G330" t="s">
        <v>739</v>
      </c>
      <c r="H330" t="s">
        <v>739</v>
      </c>
      <c r="I330" t="s">
        <v>739</v>
      </c>
      <c r="J330" t="s">
        <v>739</v>
      </c>
      <c r="K330" t="s">
        <v>739</v>
      </c>
      <c r="L330" t="s">
        <v>739</v>
      </c>
      <c r="M330"/>
      <c r="N330"/>
      <c r="O330"/>
      <c r="P330"/>
      <c r="Q330"/>
      <c r="R330"/>
      <c r="S330"/>
      <c r="T330"/>
      <c r="U330"/>
      <c r="V330"/>
      <c r="W330"/>
      <c r="X330"/>
      <c r="Y330"/>
      <c r="Z330"/>
      <c r="AA330"/>
      <c r="AB330"/>
      <c r="AC330"/>
      <c r="AD330"/>
      <c r="AE330"/>
      <c r="AF330"/>
      <c r="AG330"/>
      <c r="AH330"/>
      <c r="AI330"/>
      <c r="AJ330"/>
      <c r="AK330"/>
      <c r="AL330"/>
      <c r="AM330"/>
      <c r="AN330"/>
      <c r="AO330"/>
      <c r="AP330"/>
      <c r="AQ330" s="242">
        <v>0</v>
      </c>
      <c r="AR330" s="242">
        <v>0</v>
      </c>
    </row>
    <row r="331" spans="1:44" ht="16.8" x14ac:dyDescent="0.25">
      <c r="A331" s="273">
        <v>121485</v>
      </c>
      <c r="B331" t="s">
        <v>474</v>
      </c>
      <c r="C331" t="s">
        <v>739</v>
      </c>
      <c r="D331" t="s">
        <v>739</v>
      </c>
      <c r="E331" t="s">
        <v>739</v>
      </c>
      <c r="F331" t="s">
        <v>739</v>
      </c>
      <c r="G331" t="s">
        <v>739</v>
      </c>
      <c r="H331" t="s">
        <v>739</v>
      </c>
      <c r="I331" t="s">
        <v>739</v>
      </c>
      <c r="J331" t="s">
        <v>739</v>
      </c>
      <c r="K331" t="s">
        <v>739</v>
      </c>
      <c r="L331" t="s">
        <v>739</v>
      </c>
      <c r="M331"/>
      <c r="N331"/>
      <c r="O331"/>
      <c r="P331"/>
      <c r="Q331"/>
      <c r="R331"/>
      <c r="S331"/>
      <c r="T331"/>
      <c r="U331"/>
      <c r="V331"/>
      <c r="W331"/>
      <c r="X331"/>
      <c r="Y331"/>
      <c r="Z331"/>
      <c r="AA331"/>
      <c r="AB331"/>
      <c r="AC331"/>
      <c r="AD331"/>
      <c r="AE331"/>
      <c r="AF331"/>
      <c r="AG331"/>
      <c r="AH331"/>
      <c r="AI331"/>
      <c r="AJ331"/>
      <c r="AK331"/>
      <c r="AL331"/>
      <c r="AM331"/>
      <c r="AN331"/>
      <c r="AO331"/>
      <c r="AP331"/>
      <c r="AQ331" s="242">
        <v>0</v>
      </c>
      <c r="AR331" s="242">
        <v>0</v>
      </c>
    </row>
    <row r="332" spans="1:44" ht="16.8" x14ac:dyDescent="0.25">
      <c r="A332" s="273">
        <v>121493</v>
      </c>
      <c r="B332" t="s">
        <v>474</v>
      </c>
      <c r="C332" t="s">
        <v>739</v>
      </c>
      <c r="D332" t="s">
        <v>739</v>
      </c>
      <c r="E332" t="s">
        <v>739</v>
      </c>
      <c r="F332" t="s">
        <v>739</v>
      </c>
      <c r="G332" t="s">
        <v>739</v>
      </c>
      <c r="H332" t="s">
        <v>739</v>
      </c>
      <c r="I332" t="s">
        <v>739</v>
      </c>
      <c r="J332" t="s">
        <v>739</v>
      </c>
      <c r="K332" t="s">
        <v>739</v>
      </c>
      <c r="L332" t="s">
        <v>739</v>
      </c>
      <c r="M332"/>
      <c r="N332"/>
      <c r="O332"/>
      <c r="P332"/>
      <c r="Q332"/>
      <c r="R332"/>
      <c r="S332"/>
      <c r="T332"/>
      <c r="U332"/>
      <c r="V332"/>
      <c r="W332"/>
      <c r="X332"/>
      <c r="Y332"/>
      <c r="Z332"/>
      <c r="AA332"/>
      <c r="AB332"/>
      <c r="AC332"/>
      <c r="AD332"/>
      <c r="AE332"/>
      <c r="AF332"/>
      <c r="AG332"/>
      <c r="AH332"/>
      <c r="AI332"/>
      <c r="AJ332"/>
      <c r="AK332"/>
      <c r="AL332"/>
      <c r="AM332"/>
      <c r="AN332"/>
      <c r="AO332"/>
      <c r="AP332"/>
      <c r="AQ332" s="242">
        <v>0</v>
      </c>
      <c r="AR332" s="242">
        <v>0</v>
      </c>
    </row>
    <row r="333" spans="1:44" ht="16.8" x14ac:dyDescent="0.25">
      <c r="A333" s="273">
        <v>121500</v>
      </c>
      <c r="B333" t="s">
        <v>474</v>
      </c>
      <c r="C333" t="s">
        <v>739</v>
      </c>
      <c r="D333" t="s">
        <v>739</v>
      </c>
      <c r="E333" t="s">
        <v>739</v>
      </c>
      <c r="F333" t="s">
        <v>739</v>
      </c>
      <c r="G333" t="s">
        <v>739</v>
      </c>
      <c r="H333" t="s">
        <v>739</v>
      </c>
      <c r="I333" t="s">
        <v>739</v>
      </c>
      <c r="J333" t="s">
        <v>739</v>
      </c>
      <c r="K333" t="s">
        <v>739</v>
      </c>
      <c r="L333" t="s">
        <v>739</v>
      </c>
      <c r="M333"/>
      <c r="N333"/>
      <c r="O333"/>
      <c r="P333"/>
      <c r="Q333"/>
      <c r="R333"/>
      <c r="S333"/>
      <c r="T333"/>
      <c r="U333"/>
      <c r="V333"/>
      <c r="W333"/>
      <c r="X333"/>
      <c r="Y333"/>
      <c r="Z333"/>
      <c r="AA333"/>
      <c r="AB333"/>
      <c r="AC333"/>
      <c r="AD333"/>
      <c r="AE333"/>
      <c r="AF333"/>
      <c r="AG333"/>
      <c r="AH333"/>
      <c r="AI333"/>
      <c r="AJ333"/>
      <c r="AK333"/>
      <c r="AL333"/>
      <c r="AM333"/>
      <c r="AN333"/>
      <c r="AO333"/>
      <c r="AP333"/>
      <c r="AQ333" s="242">
        <v>0</v>
      </c>
      <c r="AR333" s="242">
        <v>0</v>
      </c>
    </row>
    <row r="334" spans="1:44" ht="16.8" x14ac:dyDescent="0.25">
      <c r="A334" s="273">
        <v>121504</v>
      </c>
      <c r="B334" t="s">
        <v>474</v>
      </c>
      <c r="C334" t="s">
        <v>739</v>
      </c>
      <c r="D334" t="s">
        <v>739</v>
      </c>
      <c r="E334" t="s">
        <v>739</v>
      </c>
      <c r="F334" t="s">
        <v>739</v>
      </c>
      <c r="G334" t="s">
        <v>739</v>
      </c>
      <c r="H334" t="s">
        <v>739</v>
      </c>
      <c r="I334" t="s">
        <v>739</v>
      </c>
      <c r="J334" t="s">
        <v>739</v>
      </c>
      <c r="K334" t="s">
        <v>739</v>
      </c>
      <c r="L334" t="s">
        <v>739</v>
      </c>
      <c r="M334"/>
      <c r="N334"/>
      <c r="O334"/>
      <c r="P334"/>
      <c r="Q334"/>
      <c r="R334"/>
      <c r="S334"/>
      <c r="T334"/>
      <c r="U334"/>
      <c r="V334"/>
      <c r="W334"/>
      <c r="X334"/>
      <c r="Y334"/>
      <c r="Z334"/>
      <c r="AA334"/>
      <c r="AB334"/>
      <c r="AC334"/>
      <c r="AD334"/>
      <c r="AE334"/>
      <c r="AF334"/>
      <c r="AG334"/>
      <c r="AH334"/>
      <c r="AI334"/>
      <c r="AJ334"/>
      <c r="AK334"/>
      <c r="AL334"/>
      <c r="AM334"/>
      <c r="AN334"/>
      <c r="AO334"/>
      <c r="AP334"/>
      <c r="AQ334" s="242">
        <v>0</v>
      </c>
      <c r="AR334" s="242">
        <v>0</v>
      </c>
    </row>
    <row r="335" spans="1:44" ht="16.8" x14ac:dyDescent="0.25">
      <c r="A335" s="273">
        <v>121515</v>
      </c>
      <c r="B335" t="s">
        <v>474</v>
      </c>
      <c r="C335" t="s">
        <v>739</v>
      </c>
      <c r="D335" t="s">
        <v>739</v>
      </c>
      <c r="E335" t="s">
        <v>739</v>
      </c>
      <c r="F335" t="s">
        <v>739</v>
      </c>
      <c r="G335" t="s">
        <v>739</v>
      </c>
      <c r="H335" t="s">
        <v>739</v>
      </c>
      <c r="I335" t="s">
        <v>739</v>
      </c>
      <c r="J335" t="s">
        <v>739</v>
      </c>
      <c r="K335" t="s">
        <v>739</v>
      </c>
      <c r="L335" t="s">
        <v>739</v>
      </c>
      <c r="M335"/>
      <c r="N335"/>
      <c r="O335"/>
      <c r="P335"/>
      <c r="Q335"/>
      <c r="R335"/>
      <c r="S335"/>
      <c r="T335"/>
      <c r="U335"/>
      <c r="V335"/>
      <c r="W335"/>
      <c r="X335"/>
      <c r="Y335"/>
      <c r="Z335"/>
      <c r="AA335"/>
      <c r="AB335"/>
      <c r="AC335"/>
      <c r="AD335"/>
      <c r="AE335"/>
      <c r="AF335"/>
      <c r="AG335"/>
      <c r="AH335"/>
      <c r="AI335"/>
      <c r="AJ335"/>
      <c r="AK335"/>
      <c r="AL335"/>
      <c r="AM335"/>
      <c r="AN335"/>
      <c r="AO335"/>
      <c r="AP335"/>
      <c r="AQ335" s="242">
        <v>0</v>
      </c>
      <c r="AR335" s="242">
        <v>0</v>
      </c>
    </row>
    <row r="336" spans="1:44" x14ac:dyDescent="0.25">
      <c r="A336" s="274">
        <v>121518</v>
      </c>
      <c r="B336" t="s">
        <v>1224</v>
      </c>
      <c r="C336" s="272" t="s">
        <v>205</v>
      </c>
      <c r="D336" s="272" t="s">
        <v>205</v>
      </c>
      <c r="E336" s="272" t="s">
        <v>205</v>
      </c>
      <c r="F336" s="272" t="s">
        <v>205</v>
      </c>
      <c r="G336" s="272" t="s">
        <v>205</v>
      </c>
      <c r="H336" s="272" t="s">
        <v>205</v>
      </c>
      <c r="I336" s="272" t="s">
        <v>205</v>
      </c>
      <c r="J336" s="272" t="s">
        <v>205</v>
      </c>
      <c r="K336" s="272" t="s">
        <v>205</v>
      </c>
      <c r="L336" s="272" t="s">
        <v>205</v>
      </c>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2"/>
      <c r="AN336" s="272"/>
      <c r="AO336" s="272"/>
      <c r="AP336" s="272"/>
      <c r="AQ336" s="242">
        <v>0</v>
      </c>
      <c r="AR336" s="242" t="s">
        <v>4243</v>
      </c>
    </row>
    <row r="337" spans="1:44" ht="16.8" x14ac:dyDescent="0.25">
      <c r="A337" s="273">
        <v>121519</v>
      </c>
      <c r="B337" t="s">
        <v>474</v>
      </c>
      <c r="C337" t="s">
        <v>739</v>
      </c>
      <c r="D337" t="s">
        <v>739</v>
      </c>
      <c r="E337" t="s">
        <v>739</v>
      </c>
      <c r="F337" t="s">
        <v>739</v>
      </c>
      <c r="G337" t="s">
        <v>739</v>
      </c>
      <c r="H337" t="s">
        <v>739</v>
      </c>
      <c r="I337" t="s">
        <v>739</v>
      </c>
      <c r="J337" t="s">
        <v>739</v>
      </c>
      <c r="K337" t="s">
        <v>739</v>
      </c>
      <c r="L337" t="s">
        <v>739</v>
      </c>
      <c r="M337"/>
      <c r="N337"/>
      <c r="O337"/>
      <c r="P337"/>
      <c r="Q337"/>
      <c r="R337"/>
      <c r="S337"/>
      <c r="T337"/>
      <c r="U337"/>
      <c r="V337"/>
      <c r="W337"/>
      <c r="X337"/>
      <c r="Y337"/>
      <c r="Z337"/>
      <c r="AA337"/>
      <c r="AB337"/>
      <c r="AC337"/>
      <c r="AD337"/>
      <c r="AE337"/>
      <c r="AF337"/>
      <c r="AG337"/>
      <c r="AH337"/>
      <c r="AI337"/>
      <c r="AJ337"/>
      <c r="AK337"/>
      <c r="AL337"/>
      <c r="AM337"/>
      <c r="AN337"/>
      <c r="AO337"/>
      <c r="AP337"/>
      <c r="AQ337" s="242">
        <v>0</v>
      </c>
      <c r="AR337" s="242">
        <v>0</v>
      </c>
    </row>
    <row r="338" spans="1:44" ht="16.8" x14ac:dyDescent="0.25">
      <c r="A338" s="273">
        <v>121523</v>
      </c>
      <c r="B338" t="s">
        <v>474</v>
      </c>
      <c r="C338" t="s">
        <v>739</v>
      </c>
      <c r="D338" t="s">
        <v>739</v>
      </c>
      <c r="E338" t="s">
        <v>739</v>
      </c>
      <c r="F338" t="s">
        <v>739</v>
      </c>
      <c r="G338" t="s">
        <v>739</v>
      </c>
      <c r="H338" t="s">
        <v>739</v>
      </c>
      <c r="I338" t="s">
        <v>739</v>
      </c>
      <c r="J338" t="s">
        <v>739</v>
      </c>
      <c r="K338" t="s">
        <v>739</v>
      </c>
      <c r="L338" t="s">
        <v>739</v>
      </c>
      <c r="M338"/>
      <c r="N338"/>
      <c r="O338"/>
      <c r="P338"/>
      <c r="Q338"/>
      <c r="R338"/>
      <c r="S338"/>
      <c r="T338"/>
      <c r="U338"/>
      <c r="V338"/>
      <c r="W338"/>
      <c r="X338"/>
      <c r="Y338"/>
      <c r="Z338"/>
      <c r="AA338"/>
      <c r="AB338"/>
      <c r="AC338"/>
      <c r="AD338"/>
      <c r="AE338"/>
      <c r="AF338"/>
      <c r="AG338"/>
      <c r="AH338"/>
      <c r="AI338"/>
      <c r="AJ338"/>
      <c r="AK338"/>
      <c r="AL338"/>
      <c r="AM338"/>
      <c r="AN338"/>
      <c r="AO338"/>
      <c r="AP338"/>
      <c r="AQ338" s="242">
        <v>0</v>
      </c>
      <c r="AR338" s="242">
        <v>0</v>
      </c>
    </row>
    <row r="339" spans="1:44" ht="16.8" x14ac:dyDescent="0.25">
      <c r="A339" s="273">
        <v>121528</v>
      </c>
      <c r="B339" t="s">
        <v>474</v>
      </c>
      <c r="C339" t="s">
        <v>739</v>
      </c>
      <c r="D339" t="s">
        <v>739</v>
      </c>
      <c r="E339" t="s">
        <v>739</v>
      </c>
      <c r="F339" t="s">
        <v>739</v>
      </c>
      <c r="G339" t="s">
        <v>739</v>
      </c>
      <c r="H339" t="s">
        <v>739</v>
      </c>
      <c r="I339" t="s">
        <v>739</v>
      </c>
      <c r="J339" t="s">
        <v>739</v>
      </c>
      <c r="K339" t="s">
        <v>739</v>
      </c>
      <c r="L339" t="s">
        <v>739</v>
      </c>
      <c r="M339"/>
      <c r="N339"/>
      <c r="O339"/>
      <c r="P339"/>
      <c r="Q339"/>
      <c r="R339"/>
      <c r="S339"/>
      <c r="T339"/>
      <c r="U339"/>
      <c r="V339"/>
      <c r="W339"/>
      <c r="X339"/>
      <c r="Y339"/>
      <c r="Z339"/>
      <c r="AA339"/>
      <c r="AB339"/>
      <c r="AC339"/>
      <c r="AD339"/>
      <c r="AE339"/>
      <c r="AF339"/>
      <c r="AG339"/>
      <c r="AH339"/>
      <c r="AI339"/>
      <c r="AJ339"/>
      <c r="AK339"/>
      <c r="AL339"/>
      <c r="AM339"/>
      <c r="AN339"/>
      <c r="AO339"/>
      <c r="AP339"/>
      <c r="AQ339" s="242">
        <v>0</v>
      </c>
      <c r="AR339" s="242">
        <v>0</v>
      </c>
    </row>
    <row r="340" spans="1:44" ht="16.8" x14ac:dyDescent="0.25">
      <c r="A340" s="273">
        <v>121533</v>
      </c>
      <c r="B340" t="s">
        <v>474</v>
      </c>
      <c r="C340" t="s">
        <v>739</v>
      </c>
      <c r="D340" t="s">
        <v>739</v>
      </c>
      <c r="E340" t="s">
        <v>739</v>
      </c>
      <c r="F340" t="s">
        <v>739</v>
      </c>
      <c r="G340" t="s">
        <v>739</v>
      </c>
      <c r="H340" t="s">
        <v>739</v>
      </c>
      <c r="I340" t="s">
        <v>739</v>
      </c>
      <c r="J340" t="s">
        <v>739</v>
      </c>
      <c r="K340" t="s">
        <v>739</v>
      </c>
      <c r="L340" t="s">
        <v>739</v>
      </c>
      <c r="M340"/>
      <c r="N340"/>
      <c r="O340"/>
      <c r="P340"/>
      <c r="Q340"/>
      <c r="R340"/>
      <c r="S340"/>
      <c r="T340"/>
      <c r="U340"/>
      <c r="V340"/>
      <c r="W340"/>
      <c r="X340"/>
      <c r="Y340"/>
      <c r="Z340"/>
      <c r="AA340"/>
      <c r="AB340"/>
      <c r="AC340"/>
      <c r="AD340"/>
      <c r="AE340"/>
      <c r="AF340"/>
      <c r="AG340"/>
      <c r="AH340"/>
      <c r="AI340"/>
      <c r="AJ340"/>
      <c r="AK340"/>
      <c r="AL340"/>
      <c r="AM340"/>
      <c r="AN340"/>
      <c r="AO340"/>
      <c r="AP340"/>
      <c r="AQ340" s="242">
        <v>0</v>
      </c>
      <c r="AR340" s="242">
        <v>0</v>
      </c>
    </row>
    <row r="341" spans="1:44" ht="16.8" x14ac:dyDescent="0.25">
      <c r="A341" s="273">
        <v>121539</v>
      </c>
      <c r="B341" t="s">
        <v>474</v>
      </c>
      <c r="C341" t="s">
        <v>739</v>
      </c>
      <c r="D341" t="s">
        <v>739</v>
      </c>
      <c r="E341" t="s">
        <v>739</v>
      </c>
      <c r="F341" t="s">
        <v>739</v>
      </c>
      <c r="G341" t="s">
        <v>739</v>
      </c>
      <c r="H341" t="s">
        <v>739</v>
      </c>
      <c r="I341" t="s">
        <v>739</v>
      </c>
      <c r="J341" t="s">
        <v>739</v>
      </c>
      <c r="K341" t="s">
        <v>739</v>
      </c>
      <c r="L341" t="s">
        <v>739</v>
      </c>
      <c r="M341"/>
      <c r="N341"/>
      <c r="O341"/>
      <c r="P341"/>
      <c r="Q341"/>
      <c r="R341"/>
      <c r="S341"/>
      <c r="T341"/>
      <c r="U341"/>
      <c r="V341"/>
      <c r="W341"/>
      <c r="X341"/>
      <c r="Y341"/>
      <c r="Z341"/>
      <c r="AA341"/>
      <c r="AB341"/>
      <c r="AC341"/>
      <c r="AD341"/>
      <c r="AE341"/>
      <c r="AF341"/>
      <c r="AG341"/>
      <c r="AH341"/>
      <c r="AI341"/>
      <c r="AJ341"/>
      <c r="AK341"/>
      <c r="AL341"/>
      <c r="AM341"/>
      <c r="AN341"/>
      <c r="AO341"/>
      <c r="AP341"/>
      <c r="AQ341" s="242">
        <v>0</v>
      </c>
      <c r="AR341" s="242">
        <v>0</v>
      </c>
    </row>
    <row r="342" spans="1:44" ht="16.8" x14ac:dyDescent="0.25">
      <c r="A342" s="273">
        <v>121540</v>
      </c>
      <c r="B342" t="s">
        <v>474</v>
      </c>
      <c r="C342" t="s">
        <v>739</v>
      </c>
      <c r="D342" t="s">
        <v>739</v>
      </c>
      <c r="E342" t="s">
        <v>739</v>
      </c>
      <c r="F342" t="s">
        <v>739</v>
      </c>
      <c r="G342" t="s">
        <v>739</v>
      </c>
      <c r="H342" t="s">
        <v>739</v>
      </c>
      <c r="I342" t="s">
        <v>739</v>
      </c>
      <c r="J342" t="s">
        <v>739</v>
      </c>
      <c r="K342" t="s">
        <v>739</v>
      </c>
      <c r="L342" t="s">
        <v>739</v>
      </c>
      <c r="M342"/>
      <c r="N342"/>
      <c r="O342"/>
      <c r="P342"/>
      <c r="Q342"/>
      <c r="R342"/>
      <c r="S342"/>
      <c r="T342"/>
      <c r="U342"/>
      <c r="V342"/>
      <c r="W342"/>
      <c r="X342"/>
      <c r="Y342"/>
      <c r="Z342"/>
      <c r="AA342"/>
      <c r="AB342"/>
      <c r="AC342"/>
      <c r="AD342"/>
      <c r="AE342"/>
      <c r="AF342"/>
      <c r="AG342"/>
      <c r="AH342"/>
      <c r="AI342"/>
      <c r="AJ342"/>
      <c r="AK342"/>
      <c r="AL342"/>
      <c r="AM342"/>
      <c r="AN342"/>
      <c r="AO342"/>
      <c r="AP342"/>
      <c r="AQ342" s="242">
        <v>0</v>
      </c>
      <c r="AR342" s="242">
        <v>0</v>
      </c>
    </row>
    <row r="343" spans="1:44" ht="16.8" x14ac:dyDescent="0.25">
      <c r="A343" s="273">
        <v>121545</v>
      </c>
      <c r="B343" t="s">
        <v>474</v>
      </c>
      <c r="C343" t="s">
        <v>739</v>
      </c>
      <c r="D343" t="s">
        <v>739</v>
      </c>
      <c r="E343" t="s">
        <v>739</v>
      </c>
      <c r="F343" t="s">
        <v>739</v>
      </c>
      <c r="G343" t="s">
        <v>739</v>
      </c>
      <c r="H343" t="s">
        <v>739</v>
      </c>
      <c r="I343" t="s">
        <v>739</v>
      </c>
      <c r="J343" t="s">
        <v>739</v>
      </c>
      <c r="K343" t="s">
        <v>739</v>
      </c>
      <c r="L343" t="s">
        <v>739</v>
      </c>
      <c r="M343"/>
      <c r="N343"/>
      <c r="O343"/>
      <c r="P343"/>
      <c r="Q343"/>
      <c r="R343"/>
      <c r="S343"/>
      <c r="T343"/>
      <c r="U343"/>
      <c r="V343"/>
      <c r="W343"/>
      <c r="X343"/>
      <c r="Y343"/>
      <c r="Z343"/>
      <c r="AA343"/>
      <c r="AB343"/>
      <c r="AC343"/>
      <c r="AD343"/>
      <c r="AE343"/>
      <c r="AF343"/>
      <c r="AG343"/>
      <c r="AH343"/>
      <c r="AI343"/>
      <c r="AJ343"/>
      <c r="AK343"/>
      <c r="AL343"/>
      <c r="AM343"/>
      <c r="AN343"/>
      <c r="AO343"/>
      <c r="AP343"/>
      <c r="AQ343" s="242">
        <v>0</v>
      </c>
      <c r="AR343" s="242">
        <v>0</v>
      </c>
    </row>
    <row r="344" spans="1:44" ht="16.8" x14ac:dyDescent="0.25">
      <c r="A344" s="273">
        <v>121548</v>
      </c>
      <c r="B344" t="s">
        <v>474</v>
      </c>
      <c r="C344" t="s">
        <v>739</v>
      </c>
      <c r="D344" t="s">
        <v>739</v>
      </c>
      <c r="E344" t="s">
        <v>739</v>
      </c>
      <c r="F344" t="s">
        <v>739</v>
      </c>
      <c r="G344" t="s">
        <v>739</v>
      </c>
      <c r="H344" t="s">
        <v>739</v>
      </c>
      <c r="I344" t="s">
        <v>739</v>
      </c>
      <c r="J344" t="s">
        <v>739</v>
      </c>
      <c r="K344" t="s">
        <v>739</v>
      </c>
      <c r="L344" t="s">
        <v>739</v>
      </c>
      <c r="M344"/>
      <c r="N344"/>
      <c r="O344"/>
      <c r="P344"/>
      <c r="Q344"/>
      <c r="R344"/>
      <c r="S344"/>
      <c r="T344"/>
      <c r="U344"/>
      <c r="V344"/>
      <c r="W344"/>
      <c r="X344"/>
      <c r="Y344"/>
      <c r="Z344"/>
      <c r="AA344"/>
      <c r="AB344"/>
      <c r="AC344"/>
      <c r="AD344"/>
      <c r="AE344"/>
      <c r="AF344"/>
      <c r="AG344"/>
      <c r="AH344"/>
      <c r="AI344"/>
      <c r="AJ344"/>
      <c r="AK344"/>
      <c r="AL344"/>
      <c r="AM344"/>
      <c r="AN344"/>
      <c r="AO344"/>
      <c r="AP344"/>
      <c r="AQ344" s="242">
        <v>0</v>
      </c>
      <c r="AR344" s="242">
        <v>0</v>
      </c>
    </row>
    <row r="345" spans="1:44" ht="16.8" x14ac:dyDescent="0.25">
      <c r="A345" s="273">
        <v>121549</v>
      </c>
      <c r="B345" t="s">
        <v>474</v>
      </c>
      <c r="C345" t="s">
        <v>739</v>
      </c>
      <c r="D345" t="s">
        <v>739</v>
      </c>
      <c r="E345" t="s">
        <v>739</v>
      </c>
      <c r="F345" t="s">
        <v>739</v>
      </c>
      <c r="G345" t="s">
        <v>739</v>
      </c>
      <c r="H345" t="s">
        <v>739</v>
      </c>
      <c r="I345" t="s">
        <v>739</v>
      </c>
      <c r="J345" t="s">
        <v>739</v>
      </c>
      <c r="K345" t="s">
        <v>739</v>
      </c>
      <c r="L345" t="s">
        <v>739</v>
      </c>
      <c r="M345"/>
      <c r="N345"/>
      <c r="O345"/>
      <c r="P345"/>
      <c r="Q345"/>
      <c r="R345"/>
      <c r="S345"/>
      <c r="T345"/>
      <c r="U345"/>
      <c r="V345"/>
      <c r="W345"/>
      <c r="X345"/>
      <c r="Y345"/>
      <c r="Z345"/>
      <c r="AA345"/>
      <c r="AB345"/>
      <c r="AC345"/>
      <c r="AD345"/>
      <c r="AE345"/>
      <c r="AF345"/>
      <c r="AG345"/>
      <c r="AH345"/>
      <c r="AI345"/>
      <c r="AJ345"/>
      <c r="AK345"/>
      <c r="AL345"/>
      <c r="AM345"/>
      <c r="AN345"/>
      <c r="AO345"/>
      <c r="AP345"/>
      <c r="AQ345" s="242">
        <v>0</v>
      </c>
      <c r="AR345" s="242">
        <v>0</v>
      </c>
    </row>
    <row r="346" spans="1:44" ht="16.8" x14ac:dyDescent="0.25">
      <c r="A346" s="273">
        <v>121551</v>
      </c>
      <c r="B346" t="s">
        <v>474</v>
      </c>
      <c r="C346" t="s">
        <v>739</v>
      </c>
      <c r="D346" t="s">
        <v>739</v>
      </c>
      <c r="E346" t="s">
        <v>739</v>
      </c>
      <c r="F346" t="s">
        <v>739</v>
      </c>
      <c r="G346" t="s">
        <v>739</v>
      </c>
      <c r="H346" t="s">
        <v>739</v>
      </c>
      <c r="I346" t="s">
        <v>739</v>
      </c>
      <c r="J346" t="s">
        <v>739</v>
      </c>
      <c r="K346" t="s">
        <v>739</v>
      </c>
      <c r="L346" t="s">
        <v>739</v>
      </c>
      <c r="M346"/>
      <c r="N346"/>
      <c r="O346"/>
      <c r="P346"/>
      <c r="Q346"/>
      <c r="R346"/>
      <c r="S346"/>
      <c r="T346"/>
      <c r="U346"/>
      <c r="V346"/>
      <c r="W346"/>
      <c r="X346"/>
      <c r="Y346"/>
      <c r="Z346"/>
      <c r="AA346"/>
      <c r="AB346"/>
      <c r="AC346"/>
      <c r="AD346"/>
      <c r="AE346"/>
      <c r="AF346"/>
      <c r="AG346"/>
      <c r="AH346"/>
      <c r="AI346"/>
      <c r="AJ346"/>
      <c r="AK346"/>
      <c r="AL346"/>
      <c r="AM346"/>
      <c r="AN346"/>
      <c r="AO346"/>
      <c r="AP346"/>
      <c r="AQ346" s="242">
        <v>0</v>
      </c>
      <c r="AR346" s="242">
        <v>0</v>
      </c>
    </row>
    <row r="347" spans="1:44" ht="16.8" x14ac:dyDescent="0.25">
      <c r="A347" s="273">
        <v>121552</v>
      </c>
      <c r="B347" t="s">
        <v>474</v>
      </c>
      <c r="C347" t="s">
        <v>739</v>
      </c>
      <c r="D347" t="s">
        <v>739</v>
      </c>
      <c r="E347" t="s">
        <v>739</v>
      </c>
      <c r="F347" t="s">
        <v>739</v>
      </c>
      <c r="G347" t="s">
        <v>739</v>
      </c>
      <c r="H347" t="s">
        <v>739</v>
      </c>
      <c r="I347" t="s">
        <v>739</v>
      </c>
      <c r="J347" t="s">
        <v>739</v>
      </c>
      <c r="K347" t="s">
        <v>739</v>
      </c>
      <c r="L347" t="s">
        <v>739</v>
      </c>
      <c r="M347"/>
      <c r="N347"/>
      <c r="O347"/>
      <c r="P347"/>
      <c r="Q347"/>
      <c r="R347"/>
      <c r="S347"/>
      <c r="T347"/>
      <c r="U347"/>
      <c r="V347"/>
      <c r="W347"/>
      <c r="X347"/>
      <c r="Y347"/>
      <c r="Z347"/>
      <c r="AA347"/>
      <c r="AB347"/>
      <c r="AC347"/>
      <c r="AD347"/>
      <c r="AE347"/>
      <c r="AF347"/>
      <c r="AG347"/>
      <c r="AH347"/>
      <c r="AI347"/>
      <c r="AJ347"/>
      <c r="AK347"/>
      <c r="AL347"/>
      <c r="AM347"/>
      <c r="AN347"/>
      <c r="AO347"/>
      <c r="AP347"/>
      <c r="AQ347" s="242">
        <v>0</v>
      </c>
      <c r="AR347" s="242">
        <v>0</v>
      </c>
    </row>
    <row r="348" spans="1:44" ht="16.8" x14ac:dyDescent="0.25">
      <c r="A348" s="273">
        <v>121553</v>
      </c>
      <c r="B348" t="s">
        <v>474</v>
      </c>
      <c r="C348" t="s">
        <v>739</v>
      </c>
      <c r="D348" t="s">
        <v>739</v>
      </c>
      <c r="E348" t="s">
        <v>739</v>
      </c>
      <c r="F348" t="s">
        <v>739</v>
      </c>
      <c r="G348" t="s">
        <v>739</v>
      </c>
      <c r="H348" t="s">
        <v>739</v>
      </c>
      <c r="I348" t="s">
        <v>739</v>
      </c>
      <c r="J348" t="s">
        <v>739</v>
      </c>
      <c r="K348" t="s">
        <v>739</v>
      </c>
      <c r="L348" t="s">
        <v>739</v>
      </c>
      <c r="M348"/>
      <c r="N348"/>
      <c r="O348"/>
      <c r="P348"/>
      <c r="Q348"/>
      <c r="R348"/>
      <c r="S348"/>
      <c r="T348"/>
      <c r="U348"/>
      <c r="V348"/>
      <c r="W348"/>
      <c r="X348"/>
      <c r="Y348"/>
      <c r="Z348"/>
      <c r="AA348"/>
      <c r="AB348"/>
      <c r="AC348"/>
      <c r="AD348"/>
      <c r="AE348"/>
      <c r="AF348"/>
      <c r="AG348"/>
      <c r="AH348"/>
      <c r="AI348"/>
      <c r="AJ348"/>
      <c r="AK348"/>
      <c r="AL348"/>
      <c r="AM348"/>
      <c r="AN348"/>
      <c r="AO348"/>
      <c r="AP348"/>
      <c r="AQ348" s="242">
        <v>0</v>
      </c>
      <c r="AR348" s="242">
        <v>0</v>
      </c>
    </row>
    <row r="349" spans="1:44" ht="16.8" x14ac:dyDescent="0.25">
      <c r="A349" s="273">
        <v>121554</v>
      </c>
      <c r="B349" t="s">
        <v>474</v>
      </c>
      <c r="C349" t="s">
        <v>739</v>
      </c>
      <c r="D349" t="s">
        <v>739</v>
      </c>
      <c r="E349" t="s">
        <v>739</v>
      </c>
      <c r="F349" t="s">
        <v>739</v>
      </c>
      <c r="G349" t="s">
        <v>739</v>
      </c>
      <c r="H349" t="s">
        <v>739</v>
      </c>
      <c r="I349" t="s">
        <v>739</v>
      </c>
      <c r="J349" t="s">
        <v>739</v>
      </c>
      <c r="K349" t="s">
        <v>739</v>
      </c>
      <c r="L349" t="s">
        <v>739</v>
      </c>
      <c r="M349"/>
      <c r="N349"/>
      <c r="O349"/>
      <c r="P349"/>
      <c r="Q349"/>
      <c r="R349"/>
      <c r="S349"/>
      <c r="T349"/>
      <c r="U349"/>
      <c r="V349"/>
      <c r="W349"/>
      <c r="X349"/>
      <c r="Y349"/>
      <c r="Z349"/>
      <c r="AA349"/>
      <c r="AB349"/>
      <c r="AC349"/>
      <c r="AD349"/>
      <c r="AE349"/>
      <c r="AF349"/>
      <c r="AG349"/>
      <c r="AH349"/>
      <c r="AI349"/>
      <c r="AJ349"/>
      <c r="AK349"/>
      <c r="AL349"/>
      <c r="AM349"/>
      <c r="AN349"/>
      <c r="AO349"/>
      <c r="AP349"/>
      <c r="AQ349" s="242">
        <v>0</v>
      </c>
      <c r="AR349" s="242">
        <v>0</v>
      </c>
    </row>
    <row r="350" spans="1:44" ht="16.8" x14ac:dyDescent="0.25">
      <c r="A350" s="273">
        <v>121559</v>
      </c>
      <c r="B350" t="s">
        <v>474</v>
      </c>
      <c r="C350" t="s">
        <v>739</v>
      </c>
      <c r="D350" t="s">
        <v>739</v>
      </c>
      <c r="E350" t="s">
        <v>739</v>
      </c>
      <c r="F350" t="s">
        <v>739</v>
      </c>
      <c r="G350" t="s">
        <v>739</v>
      </c>
      <c r="H350" t="s">
        <v>739</v>
      </c>
      <c r="I350" t="s">
        <v>739</v>
      </c>
      <c r="J350" t="s">
        <v>739</v>
      </c>
      <c r="K350" t="s">
        <v>739</v>
      </c>
      <c r="L350" t="s">
        <v>739</v>
      </c>
      <c r="M350"/>
      <c r="N350"/>
      <c r="O350"/>
      <c r="P350"/>
      <c r="Q350"/>
      <c r="R350"/>
      <c r="S350"/>
      <c r="T350"/>
      <c r="U350"/>
      <c r="V350"/>
      <c r="W350"/>
      <c r="X350"/>
      <c r="Y350"/>
      <c r="Z350"/>
      <c r="AA350"/>
      <c r="AB350"/>
      <c r="AC350"/>
      <c r="AD350"/>
      <c r="AE350"/>
      <c r="AF350"/>
      <c r="AG350"/>
      <c r="AH350"/>
      <c r="AI350"/>
      <c r="AJ350"/>
      <c r="AK350"/>
      <c r="AL350"/>
      <c r="AM350"/>
      <c r="AN350"/>
      <c r="AO350"/>
      <c r="AP350"/>
      <c r="AQ350" s="242">
        <v>0</v>
      </c>
      <c r="AR350" s="242">
        <v>0</v>
      </c>
    </row>
    <row r="351" spans="1:44" ht="16.8" x14ac:dyDescent="0.25">
      <c r="A351" s="273">
        <v>121561</v>
      </c>
      <c r="B351" t="s">
        <v>474</v>
      </c>
      <c r="C351" t="s">
        <v>739</v>
      </c>
      <c r="D351" t="s">
        <v>739</v>
      </c>
      <c r="E351" t="s">
        <v>739</v>
      </c>
      <c r="F351" t="s">
        <v>739</v>
      </c>
      <c r="G351" t="s">
        <v>739</v>
      </c>
      <c r="H351" t="s">
        <v>739</v>
      </c>
      <c r="I351" t="s">
        <v>739</v>
      </c>
      <c r="J351" t="s">
        <v>739</v>
      </c>
      <c r="K351" t="s">
        <v>739</v>
      </c>
      <c r="L351" t="s">
        <v>739</v>
      </c>
      <c r="M351"/>
      <c r="N351"/>
      <c r="O351"/>
      <c r="P351"/>
      <c r="Q351"/>
      <c r="R351"/>
      <c r="S351"/>
      <c r="T351"/>
      <c r="U351"/>
      <c r="V351"/>
      <c r="W351"/>
      <c r="X351"/>
      <c r="Y351"/>
      <c r="Z351"/>
      <c r="AA351"/>
      <c r="AB351"/>
      <c r="AC351"/>
      <c r="AD351"/>
      <c r="AE351"/>
      <c r="AF351"/>
      <c r="AG351"/>
      <c r="AH351"/>
      <c r="AI351"/>
      <c r="AJ351"/>
      <c r="AK351"/>
      <c r="AL351"/>
      <c r="AM351"/>
      <c r="AN351"/>
      <c r="AO351"/>
      <c r="AP351"/>
      <c r="AQ351" s="242">
        <v>0</v>
      </c>
      <c r="AR351" s="242">
        <v>0</v>
      </c>
    </row>
    <row r="352" spans="1:44" ht="16.8" x14ac:dyDescent="0.25">
      <c r="A352" s="273">
        <v>121562</v>
      </c>
      <c r="B352" t="s">
        <v>474</v>
      </c>
      <c r="C352" t="s">
        <v>739</v>
      </c>
      <c r="D352" t="s">
        <v>739</v>
      </c>
      <c r="E352" t="s">
        <v>739</v>
      </c>
      <c r="F352" t="s">
        <v>739</v>
      </c>
      <c r="G352" t="s">
        <v>739</v>
      </c>
      <c r="H352" t="s">
        <v>739</v>
      </c>
      <c r="I352" t="s">
        <v>739</v>
      </c>
      <c r="J352" t="s">
        <v>739</v>
      </c>
      <c r="K352" t="s">
        <v>739</v>
      </c>
      <c r="L352" t="s">
        <v>739</v>
      </c>
      <c r="M352"/>
      <c r="N352"/>
      <c r="O352"/>
      <c r="P352"/>
      <c r="Q352"/>
      <c r="R352"/>
      <c r="S352"/>
      <c r="T352"/>
      <c r="U352"/>
      <c r="V352"/>
      <c r="W352"/>
      <c r="X352"/>
      <c r="Y352"/>
      <c r="Z352"/>
      <c r="AA352"/>
      <c r="AB352"/>
      <c r="AC352"/>
      <c r="AD352"/>
      <c r="AE352"/>
      <c r="AF352"/>
      <c r="AG352"/>
      <c r="AH352"/>
      <c r="AI352"/>
      <c r="AJ352"/>
      <c r="AK352"/>
      <c r="AL352"/>
      <c r="AM352"/>
      <c r="AN352"/>
      <c r="AO352"/>
      <c r="AP352"/>
      <c r="AQ352" s="242">
        <v>0</v>
      </c>
      <c r="AR352" s="242">
        <v>0</v>
      </c>
    </row>
    <row r="353" spans="1:44" ht="16.8" x14ac:dyDescent="0.25">
      <c r="A353" s="273">
        <v>121568</v>
      </c>
      <c r="B353" t="s">
        <v>474</v>
      </c>
      <c r="C353" t="s">
        <v>739</v>
      </c>
      <c r="D353" t="s">
        <v>739</v>
      </c>
      <c r="E353" t="s">
        <v>739</v>
      </c>
      <c r="F353" t="s">
        <v>739</v>
      </c>
      <c r="G353" t="s">
        <v>739</v>
      </c>
      <c r="H353" t="s">
        <v>739</v>
      </c>
      <c r="I353" t="s">
        <v>739</v>
      </c>
      <c r="J353" t="s">
        <v>739</v>
      </c>
      <c r="K353" t="s">
        <v>739</v>
      </c>
      <c r="L353" t="s">
        <v>739</v>
      </c>
      <c r="M353"/>
      <c r="N353"/>
      <c r="O353"/>
      <c r="P353"/>
      <c r="Q353"/>
      <c r="R353"/>
      <c r="S353"/>
      <c r="T353"/>
      <c r="U353"/>
      <c r="V353"/>
      <c r="W353"/>
      <c r="X353"/>
      <c r="Y353"/>
      <c r="Z353"/>
      <c r="AA353"/>
      <c r="AB353"/>
      <c r="AC353"/>
      <c r="AD353"/>
      <c r="AE353"/>
      <c r="AF353"/>
      <c r="AG353"/>
      <c r="AH353"/>
      <c r="AI353"/>
      <c r="AJ353"/>
      <c r="AK353"/>
      <c r="AL353"/>
      <c r="AM353"/>
      <c r="AN353"/>
      <c r="AO353"/>
      <c r="AP353"/>
      <c r="AQ353" s="242">
        <v>0</v>
      </c>
      <c r="AR353" s="242">
        <v>0</v>
      </c>
    </row>
    <row r="354" spans="1:44" ht="16.8" x14ac:dyDescent="0.25">
      <c r="A354" s="273">
        <v>121570</v>
      </c>
      <c r="B354" t="s">
        <v>474</v>
      </c>
      <c r="C354" t="s">
        <v>739</v>
      </c>
      <c r="D354" t="s">
        <v>739</v>
      </c>
      <c r="E354" t="s">
        <v>739</v>
      </c>
      <c r="F354" t="s">
        <v>739</v>
      </c>
      <c r="G354" t="s">
        <v>739</v>
      </c>
      <c r="H354" t="s">
        <v>739</v>
      </c>
      <c r="I354" t="s">
        <v>739</v>
      </c>
      <c r="J354" t="s">
        <v>739</v>
      </c>
      <c r="K354" t="s">
        <v>739</v>
      </c>
      <c r="L354" t="s">
        <v>739</v>
      </c>
      <c r="M354"/>
      <c r="N354"/>
      <c r="O354"/>
      <c r="P354"/>
      <c r="Q354"/>
      <c r="R354"/>
      <c r="S354"/>
      <c r="T354"/>
      <c r="U354"/>
      <c r="V354"/>
      <c r="W354"/>
      <c r="X354"/>
      <c r="Y354"/>
      <c r="Z354"/>
      <c r="AA354"/>
      <c r="AB354"/>
      <c r="AC354"/>
      <c r="AD354"/>
      <c r="AE354"/>
      <c r="AF354"/>
      <c r="AG354"/>
      <c r="AH354"/>
      <c r="AI354"/>
      <c r="AJ354"/>
      <c r="AK354"/>
      <c r="AL354"/>
      <c r="AM354"/>
      <c r="AN354"/>
      <c r="AO354"/>
      <c r="AP354"/>
      <c r="AQ354" s="242">
        <v>0</v>
      </c>
      <c r="AR354" s="242">
        <v>0</v>
      </c>
    </row>
    <row r="355" spans="1:44" ht="16.8" x14ac:dyDescent="0.25">
      <c r="A355" s="273">
        <v>121571</v>
      </c>
      <c r="B355" t="s">
        <v>474</v>
      </c>
      <c r="C355" t="s">
        <v>739</v>
      </c>
      <c r="D355" t="s">
        <v>739</v>
      </c>
      <c r="E355" t="s">
        <v>739</v>
      </c>
      <c r="F355" t="s">
        <v>739</v>
      </c>
      <c r="G355" t="s">
        <v>739</v>
      </c>
      <c r="H355" t="s">
        <v>739</v>
      </c>
      <c r="I355" t="s">
        <v>739</v>
      </c>
      <c r="J355" t="s">
        <v>739</v>
      </c>
      <c r="K355" t="s">
        <v>739</v>
      </c>
      <c r="L355" t="s">
        <v>739</v>
      </c>
      <c r="M355"/>
      <c r="N355"/>
      <c r="O355"/>
      <c r="P355"/>
      <c r="Q355"/>
      <c r="R355"/>
      <c r="S355"/>
      <c r="T355"/>
      <c r="U355"/>
      <c r="V355"/>
      <c r="W355"/>
      <c r="X355"/>
      <c r="Y355"/>
      <c r="Z355"/>
      <c r="AA355"/>
      <c r="AB355"/>
      <c r="AC355"/>
      <c r="AD355"/>
      <c r="AE355"/>
      <c r="AF355"/>
      <c r="AG355"/>
      <c r="AH355"/>
      <c r="AI355"/>
      <c r="AJ355"/>
      <c r="AK355"/>
      <c r="AL355"/>
      <c r="AM355"/>
      <c r="AN355"/>
      <c r="AO355"/>
      <c r="AP355"/>
      <c r="AQ355" s="242">
        <v>0</v>
      </c>
      <c r="AR355" s="242">
        <v>0</v>
      </c>
    </row>
    <row r="356" spans="1:44" ht="16.8" x14ac:dyDescent="0.25">
      <c r="A356" s="273">
        <v>121572</v>
      </c>
      <c r="B356" t="s">
        <v>474</v>
      </c>
      <c r="C356" t="s">
        <v>739</v>
      </c>
      <c r="D356" t="s">
        <v>739</v>
      </c>
      <c r="E356" t="s">
        <v>739</v>
      </c>
      <c r="F356" t="s">
        <v>739</v>
      </c>
      <c r="G356" t="s">
        <v>739</v>
      </c>
      <c r="H356" t="s">
        <v>739</v>
      </c>
      <c r="I356" t="s">
        <v>739</v>
      </c>
      <c r="J356" t="s">
        <v>739</v>
      </c>
      <c r="K356" t="s">
        <v>739</v>
      </c>
      <c r="L356" t="s">
        <v>739</v>
      </c>
      <c r="M356"/>
      <c r="N356"/>
      <c r="O356"/>
      <c r="P356"/>
      <c r="Q356"/>
      <c r="R356"/>
      <c r="S356"/>
      <c r="T356"/>
      <c r="U356"/>
      <c r="V356"/>
      <c r="W356"/>
      <c r="X356"/>
      <c r="Y356"/>
      <c r="Z356"/>
      <c r="AA356"/>
      <c r="AB356"/>
      <c r="AC356"/>
      <c r="AD356"/>
      <c r="AE356"/>
      <c r="AF356"/>
      <c r="AG356"/>
      <c r="AH356"/>
      <c r="AI356"/>
      <c r="AJ356"/>
      <c r="AK356"/>
      <c r="AL356"/>
      <c r="AM356"/>
      <c r="AN356"/>
      <c r="AO356"/>
      <c r="AP356"/>
      <c r="AQ356" s="242">
        <v>0</v>
      </c>
      <c r="AR356" s="242">
        <v>0</v>
      </c>
    </row>
    <row r="357" spans="1:44" ht="16.8" x14ac:dyDescent="0.25">
      <c r="A357" s="273">
        <v>121575</v>
      </c>
      <c r="B357" t="s">
        <v>474</v>
      </c>
      <c r="C357" t="s">
        <v>739</v>
      </c>
      <c r="D357" t="s">
        <v>739</v>
      </c>
      <c r="E357" t="s">
        <v>739</v>
      </c>
      <c r="F357" t="s">
        <v>739</v>
      </c>
      <c r="G357" t="s">
        <v>739</v>
      </c>
      <c r="H357" t="s">
        <v>739</v>
      </c>
      <c r="I357" t="s">
        <v>739</v>
      </c>
      <c r="J357" t="s">
        <v>739</v>
      </c>
      <c r="K357" t="s">
        <v>739</v>
      </c>
      <c r="L357" t="s">
        <v>739</v>
      </c>
      <c r="M357"/>
      <c r="N357"/>
      <c r="O357"/>
      <c r="P357"/>
      <c r="Q357"/>
      <c r="R357"/>
      <c r="S357"/>
      <c r="T357"/>
      <c r="U357"/>
      <c r="V357"/>
      <c r="W357"/>
      <c r="X357"/>
      <c r="Y357"/>
      <c r="Z357"/>
      <c r="AA357"/>
      <c r="AB357"/>
      <c r="AC357"/>
      <c r="AD357"/>
      <c r="AE357"/>
      <c r="AF357"/>
      <c r="AG357"/>
      <c r="AH357"/>
      <c r="AI357"/>
      <c r="AJ357"/>
      <c r="AK357"/>
      <c r="AL357"/>
      <c r="AM357"/>
      <c r="AN357"/>
      <c r="AO357"/>
      <c r="AP357"/>
      <c r="AQ357" s="242">
        <v>0</v>
      </c>
      <c r="AR357" s="242">
        <v>0</v>
      </c>
    </row>
    <row r="358" spans="1:44" ht="16.8" x14ac:dyDescent="0.25">
      <c r="A358" s="273">
        <v>121577</v>
      </c>
      <c r="B358" t="s">
        <v>474</v>
      </c>
      <c r="C358" t="s">
        <v>739</v>
      </c>
      <c r="D358" t="s">
        <v>739</v>
      </c>
      <c r="E358" t="s">
        <v>739</v>
      </c>
      <c r="F358" t="s">
        <v>739</v>
      </c>
      <c r="G358" t="s">
        <v>739</v>
      </c>
      <c r="H358" t="s">
        <v>739</v>
      </c>
      <c r="I358" t="s">
        <v>739</v>
      </c>
      <c r="J358" t="s">
        <v>739</v>
      </c>
      <c r="K358" t="s">
        <v>739</v>
      </c>
      <c r="L358" t="s">
        <v>739</v>
      </c>
      <c r="M358"/>
      <c r="N358"/>
      <c r="O358"/>
      <c r="P358"/>
      <c r="Q358"/>
      <c r="R358"/>
      <c r="S358"/>
      <c r="T358"/>
      <c r="U358"/>
      <c r="V358"/>
      <c r="W358"/>
      <c r="X358"/>
      <c r="Y358"/>
      <c r="Z358"/>
      <c r="AA358"/>
      <c r="AB358"/>
      <c r="AC358"/>
      <c r="AD358"/>
      <c r="AE358"/>
      <c r="AF358"/>
      <c r="AG358"/>
      <c r="AH358"/>
      <c r="AI358"/>
      <c r="AJ358"/>
      <c r="AK358"/>
      <c r="AL358"/>
      <c r="AM358"/>
      <c r="AN358"/>
      <c r="AO358"/>
      <c r="AP358"/>
      <c r="AQ358" s="242">
        <v>0</v>
      </c>
      <c r="AR358" s="242">
        <v>0</v>
      </c>
    </row>
    <row r="359" spans="1:44" ht="16.8" x14ac:dyDescent="0.25">
      <c r="A359" s="273">
        <v>121579</v>
      </c>
      <c r="B359" t="s">
        <v>474</v>
      </c>
      <c r="C359" t="s">
        <v>739</v>
      </c>
      <c r="D359" t="s">
        <v>739</v>
      </c>
      <c r="E359" t="s">
        <v>739</v>
      </c>
      <c r="F359" t="s">
        <v>739</v>
      </c>
      <c r="G359" t="s">
        <v>739</v>
      </c>
      <c r="H359" t="s">
        <v>739</v>
      </c>
      <c r="I359" t="s">
        <v>739</v>
      </c>
      <c r="J359" t="s">
        <v>739</v>
      </c>
      <c r="K359" t="s">
        <v>739</v>
      </c>
      <c r="L359" t="s">
        <v>739</v>
      </c>
      <c r="M359"/>
      <c r="N359"/>
      <c r="O359"/>
      <c r="P359"/>
      <c r="Q359"/>
      <c r="R359"/>
      <c r="S359"/>
      <c r="T359"/>
      <c r="U359"/>
      <c r="V359"/>
      <c r="W359"/>
      <c r="X359"/>
      <c r="Y359"/>
      <c r="Z359"/>
      <c r="AA359"/>
      <c r="AB359"/>
      <c r="AC359"/>
      <c r="AD359"/>
      <c r="AE359"/>
      <c r="AF359"/>
      <c r="AG359"/>
      <c r="AH359"/>
      <c r="AI359"/>
      <c r="AJ359"/>
      <c r="AK359"/>
      <c r="AL359"/>
      <c r="AM359"/>
      <c r="AN359"/>
      <c r="AO359"/>
      <c r="AP359"/>
      <c r="AQ359" s="242">
        <v>0</v>
      </c>
      <c r="AR359" s="242">
        <v>0</v>
      </c>
    </row>
    <row r="360" spans="1:44" x14ac:dyDescent="0.25">
      <c r="A360">
        <v>121580</v>
      </c>
      <c r="B360" t="s">
        <v>474</v>
      </c>
      <c r="C360" t="s">
        <v>739</v>
      </c>
      <c r="D360" t="s">
        <v>739</v>
      </c>
      <c r="E360" t="s">
        <v>739</v>
      </c>
      <c r="F360" t="s">
        <v>739</v>
      </c>
      <c r="G360" t="s">
        <v>739</v>
      </c>
      <c r="H360" t="s">
        <v>739</v>
      </c>
      <c r="I360" t="s">
        <v>739</v>
      </c>
      <c r="J360" t="s">
        <v>739</v>
      </c>
      <c r="K360" t="s">
        <v>739</v>
      </c>
      <c r="L360" t="s">
        <v>739</v>
      </c>
      <c r="M360"/>
      <c r="N360"/>
      <c r="O360"/>
      <c r="P360"/>
      <c r="Q360"/>
      <c r="R360"/>
      <c r="S360"/>
      <c r="T360"/>
      <c r="U360"/>
      <c r="V360"/>
      <c r="W360"/>
      <c r="X360"/>
      <c r="Y360"/>
      <c r="Z360"/>
      <c r="AA360"/>
      <c r="AB360"/>
      <c r="AC360"/>
      <c r="AD360"/>
      <c r="AE360"/>
      <c r="AF360"/>
      <c r="AG360"/>
      <c r="AH360"/>
      <c r="AI360"/>
      <c r="AJ360"/>
      <c r="AK360"/>
      <c r="AL360"/>
      <c r="AM360"/>
      <c r="AN360"/>
      <c r="AO360"/>
      <c r="AP360"/>
      <c r="AQ360" s="242">
        <v>0</v>
      </c>
      <c r="AR360" s="242">
        <v>0</v>
      </c>
    </row>
    <row r="361" spans="1:44" ht="16.8" x14ac:dyDescent="0.25">
      <c r="A361" s="273">
        <v>121583</v>
      </c>
      <c r="B361" t="s">
        <v>474</v>
      </c>
      <c r="C361" t="s">
        <v>739</v>
      </c>
      <c r="D361" t="s">
        <v>739</v>
      </c>
      <c r="E361" t="s">
        <v>739</v>
      </c>
      <c r="F361" t="s">
        <v>739</v>
      </c>
      <c r="G361" t="s">
        <v>739</v>
      </c>
      <c r="H361" t="s">
        <v>739</v>
      </c>
      <c r="I361" t="s">
        <v>739</v>
      </c>
      <c r="J361" t="s">
        <v>739</v>
      </c>
      <c r="K361" t="s">
        <v>739</v>
      </c>
      <c r="L361" t="s">
        <v>739</v>
      </c>
      <c r="M361"/>
      <c r="N361"/>
      <c r="O361"/>
      <c r="P361"/>
      <c r="Q361"/>
      <c r="R361"/>
      <c r="S361"/>
      <c r="T361"/>
      <c r="U361"/>
      <c r="V361"/>
      <c r="W361"/>
      <c r="X361"/>
      <c r="Y361"/>
      <c r="Z361"/>
      <c r="AA361"/>
      <c r="AB361"/>
      <c r="AC361"/>
      <c r="AD361"/>
      <c r="AE361"/>
      <c r="AF361"/>
      <c r="AG361"/>
      <c r="AH361"/>
      <c r="AI361"/>
      <c r="AJ361"/>
      <c r="AK361"/>
      <c r="AL361"/>
      <c r="AM361"/>
      <c r="AN361"/>
      <c r="AO361"/>
      <c r="AP361"/>
      <c r="AQ361" s="242">
        <v>0</v>
      </c>
      <c r="AR361" s="242">
        <v>0</v>
      </c>
    </row>
    <row r="362" spans="1:44" ht="16.8" x14ac:dyDescent="0.25">
      <c r="A362" s="273">
        <v>121585</v>
      </c>
      <c r="B362" t="s">
        <v>474</v>
      </c>
      <c r="C362" t="s">
        <v>739</v>
      </c>
      <c r="D362" t="s">
        <v>739</v>
      </c>
      <c r="E362" t="s">
        <v>739</v>
      </c>
      <c r="F362" t="s">
        <v>739</v>
      </c>
      <c r="G362" t="s">
        <v>739</v>
      </c>
      <c r="H362" t="s">
        <v>739</v>
      </c>
      <c r="I362" t="s">
        <v>739</v>
      </c>
      <c r="J362" t="s">
        <v>739</v>
      </c>
      <c r="K362" t="s">
        <v>739</v>
      </c>
      <c r="L362" t="s">
        <v>739</v>
      </c>
      <c r="M362"/>
      <c r="N362"/>
      <c r="O362"/>
      <c r="P362"/>
      <c r="Q362"/>
      <c r="R362"/>
      <c r="S362"/>
      <c r="T362"/>
      <c r="U362"/>
      <c r="V362"/>
      <c r="W362"/>
      <c r="X362"/>
      <c r="Y362"/>
      <c r="Z362"/>
      <c r="AA362"/>
      <c r="AB362"/>
      <c r="AC362"/>
      <c r="AD362"/>
      <c r="AE362"/>
      <c r="AF362"/>
      <c r="AG362"/>
      <c r="AH362"/>
      <c r="AI362"/>
      <c r="AJ362"/>
      <c r="AK362"/>
      <c r="AL362"/>
      <c r="AM362"/>
      <c r="AN362"/>
      <c r="AO362"/>
      <c r="AP362"/>
      <c r="AQ362" s="242">
        <v>0</v>
      </c>
      <c r="AR362" s="242">
        <v>0</v>
      </c>
    </row>
    <row r="363" spans="1:44" ht="16.8" x14ac:dyDescent="0.25">
      <c r="A363" s="273">
        <v>121586</v>
      </c>
      <c r="B363" t="s">
        <v>474</v>
      </c>
      <c r="C363" t="s">
        <v>739</v>
      </c>
      <c r="D363" t="s">
        <v>739</v>
      </c>
      <c r="E363" t="s">
        <v>739</v>
      </c>
      <c r="F363" t="s">
        <v>739</v>
      </c>
      <c r="G363" t="s">
        <v>739</v>
      </c>
      <c r="H363" t="s">
        <v>739</v>
      </c>
      <c r="I363" t="s">
        <v>739</v>
      </c>
      <c r="J363" t="s">
        <v>739</v>
      </c>
      <c r="K363" t="s">
        <v>739</v>
      </c>
      <c r="L363" t="s">
        <v>739</v>
      </c>
      <c r="M363"/>
      <c r="N363"/>
      <c r="O363"/>
      <c r="P363"/>
      <c r="Q363"/>
      <c r="R363"/>
      <c r="S363"/>
      <c r="T363"/>
      <c r="U363"/>
      <c r="V363"/>
      <c r="W363"/>
      <c r="X363"/>
      <c r="Y363"/>
      <c r="Z363"/>
      <c r="AA363"/>
      <c r="AB363"/>
      <c r="AC363"/>
      <c r="AD363"/>
      <c r="AE363"/>
      <c r="AF363"/>
      <c r="AG363"/>
      <c r="AH363"/>
      <c r="AI363"/>
      <c r="AJ363"/>
      <c r="AK363"/>
      <c r="AL363"/>
      <c r="AM363"/>
      <c r="AN363"/>
      <c r="AO363"/>
      <c r="AP363"/>
      <c r="AQ363" s="242">
        <v>0</v>
      </c>
      <c r="AR363" s="242">
        <v>0</v>
      </c>
    </row>
    <row r="364" spans="1:44" ht="16.8" x14ac:dyDescent="0.25">
      <c r="A364" s="273">
        <v>121588</v>
      </c>
      <c r="B364" t="s">
        <v>474</v>
      </c>
      <c r="C364" t="s">
        <v>739</v>
      </c>
      <c r="D364" t="s">
        <v>739</v>
      </c>
      <c r="E364" t="s">
        <v>739</v>
      </c>
      <c r="F364" t="s">
        <v>739</v>
      </c>
      <c r="G364" t="s">
        <v>739</v>
      </c>
      <c r="H364" t="s">
        <v>739</v>
      </c>
      <c r="I364" t="s">
        <v>739</v>
      </c>
      <c r="J364" t="s">
        <v>739</v>
      </c>
      <c r="K364" t="s">
        <v>739</v>
      </c>
      <c r="L364" t="s">
        <v>739</v>
      </c>
      <c r="M364"/>
      <c r="N364"/>
      <c r="O364"/>
      <c r="P364"/>
      <c r="Q364"/>
      <c r="R364"/>
      <c r="S364"/>
      <c r="T364"/>
      <c r="U364"/>
      <c r="V364"/>
      <c r="W364"/>
      <c r="X364"/>
      <c r="Y364"/>
      <c r="Z364"/>
      <c r="AA364"/>
      <c r="AB364"/>
      <c r="AC364"/>
      <c r="AD364"/>
      <c r="AE364"/>
      <c r="AF364"/>
      <c r="AG364"/>
      <c r="AH364"/>
      <c r="AI364"/>
      <c r="AJ364"/>
      <c r="AK364"/>
      <c r="AL364"/>
      <c r="AM364"/>
      <c r="AN364"/>
      <c r="AO364"/>
      <c r="AP364"/>
      <c r="AQ364" s="242">
        <v>0</v>
      </c>
      <c r="AR364" s="242">
        <v>0</v>
      </c>
    </row>
    <row r="365" spans="1:44" ht="16.8" x14ac:dyDescent="0.25">
      <c r="A365" s="273">
        <v>121591</v>
      </c>
      <c r="B365" t="s">
        <v>474</v>
      </c>
      <c r="C365" t="s">
        <v>739</v>
      </c>
      <c r="D365" t="s">
        <v>739</v>
      </c>
      <c r="E365" t="s">
        <v>739</v>
      </c>
      <c r="F365" t="s">
        <v>739</v>
      </c>
      <c r="G365" t="s">
        <v>739</v>
      </c>
      <c r="H365" t="s">
        <v>739</v>
      </c>
      <c r="I365" t="s">
        <v>739</v>
      </c>
      <c r="J365" t="s">
        <v>739</v>
      </c>
      <c r="K365" t="s">
        <v>739</v>
      </c>
      <c r="L365" t="s">
        <v>739</v>
      </c>
      <c r="M365"/>
      <c r="N365"/>
      <c r="O365"/>
      <c r="P365"/>
      <c r="Q365"/>
      <c r="R365"/>
      <c r="S365"/>
      <c r="T365"/>
      <c r="U365"/>
      <c r="V365"/>
      <c r="W365"/>
      <c r="X365"/>
      <c r="Y365"/>
      <c r="Z365"/>
      <c r="AA365"/>
      <c r="AB365"/>
      <c r="AC365"/>
      <c r="AD365"/>
      <c r="AE365"/>
      <c r="AF365"/>
      <c r="AG365"/>
      <c r="AH365"/>
      <c r="AI365"/>
      <c r="AJ365"/>
      <c r="AK365"/>
      <c r="AL365"/>
      <c r="AM365"/>
      <c r="AN365"/>
      <c r="AO365"/>
      <c r="AP365"/>
      <c r="AQ365" s="242">
        <v>0</v>
      </c>
      <c r="AR365" s="242">
        <v>0</v>
      </c>
    </row>
    <row r="366" spans="1:44" ht="16.8" x14ac:dyDescent="0.25">
      <c r="A366" s="273">
        <v>121594</v>
      </c>
      <c r="B366" t="s">
        <v>474</v>
      </c>
      <c r="C366" t="s">
        <v>739</v>
      </c>
      <c r="D366" t="s">
        <v>739</v>
      </c>
      <c r="E366" t="s">
        <v>739</v>
      </c>
      <c r="F366" t="s">
        <v>739</v>
      </c>
      <c r="G366" t="s">
        <v>739</v>
      </c>
      <c r="H366" t="s">
        <v>739</v>
      </c>
      <c r="I366" t="s">
        <v>739</v>
      </c>
      <c r="J366" t="s">
        <v>739</v>
      </c>
      <c r="K366" t="s">
        <v>739</v>
      </c>
      <c r="L366" t="s">
        <v>739</v>
      </c>
      <c r="M366"/>
      <c r="N366"/>
      <c r="O366"/>
      <c r="P366"/>
      <c r="Q366"/>
      <c r="R366"/>
      <c r="S366"/>
      <c r="T366"/>
      <c r="U366"/>
      <c r="V366"/>
      <c r="W366"/>
      <c r="X366"/>
      <c r="Y366"/>
      <c r="Z366"/>
      <c r="AA366"/>
      <c r="AB366"/>
      <c r="AC366"/>
      <c r="AD366"/>
      <c r="AE366"/>
      <c r="AF366"/>
      <c r="AG366"/>
      <c r="AH366"/>
      <c r="AI366"/>
      <c r="AJ366"/>
      <c r="AK366"/>
      <c r="AL366"/>
      <c r="AM366"/>
      <c r="AN366"/>
      <c r="AO366"/>
      <c r="AP366"/>
      <c r="AQ366" s="242">
        <v>0</v>
      </c>
      <c r="AR366" s="242">
        <v>0</v>
      </c>
    </row>
    <row r="367" spans="1:44" ht="16.8" x14ac:dyDescent="0.25">
      <c r="A367" s="273">
        <v>121596</v>
      </c>
      <c r="B367" t="s">
        <v>474</v>
      </c>
      <c r="C367" t="s">
        <v>739</v>
      </c>
      <c r="D367" t="s">
        <v>739</v>
      </c>
      <c r="E367" t="s">
        <v>739</v>
      </c>
      <c r="F367" t="s">
        <v>739</v>
      </c>
      <c r="G367" t="s">
        <v>739</v>
      </c>
      <c r="H367" t="s">
        <v>739</v>
      </c>
      <c r="I367" t="s">
        <v>739</v>
      </c>
      <c r="J367" t="s">
        <v>739</v>
      </c>
      <c r="K367" t="s">
        <v>739</v>
      </c>
      <c r="L367" t="s">
        <v>739</v>
      </c>
      <c r="M367"/>
      <c r="N367"/>
      <c r="O367"/>
      <c r="P367"/>
      <c r="Q367"/>
      <c r="R367"/>
      <c r="S367"/>
      <c r="T367"/>
      <c r="U367"/>
      <c r="V367"/>
      <c r="W367"/>
      <c r="X367"/>
      <c r="Y367"/>
      <c r="Z367"/>
      <c r="AA367"/>
      <c r="AB367"/>
      <c r="AC367"/>
      <c r="AD367"/>
      <c r="AE367"/>
      <c r="AF367"/>
      <c r="AG367"/>
      <c r="AH367"/>
      <c r="AI367"/>
      <c r="AJ367"/>
      <c r="AK367"/>
      <c r="AL367"/>
      <c r="AM367"/>
      <c r="AN367"/>
      <c r="AO367"/>
      <c r="AP367"/>
      <c r="AQ367" s="242">
        <v>0</v>
      </c>
      <c r="AR367" s="242">
        <v>0</v>
      </c>
    </row>
    <row r="368" spans="1:44" ht="16.8" x14ac:dyDescent="0.25">
      <c r="A368" s="273">
        <v>121601</v>
      </c>
      <c r="B368" t="s">
        <v>474</v>
      </c>
      <c r="C368" t="s">
        <v>739</v>
      </c>
      <c r="D368" t="s">
        <v>739</v>
      </c>
      <c r="E368" t="s">
        <v>739</v>
      </c>
      <c r="F368" t="s">
        <v>739</v>
      </c>
      <c r="G368" t="s">
        <v>739</v>
      </c>
      <c r="H368" t="s">
        <v>739</v>
      </c>
      <c r="I368" t="s">
        <v>739</v>
      </c>
      <c r="J368" t="s">
        <v>739</v>
      </c>
      <c r="K368" t="s">
        <v>739</v>
      </c>
      <c r="L368" t="s">
        <v>739</v>
      </c>
      <c r="M368"/>
      <c r="N368"/>
      <c r="O368"/>
      <c r="P368"/>
      <c r="Q368"/>
      <c r="R368"/>
      <c r="S368"/>
      <c r="T368"/>
      <c r="U368"/>
      <c r="V368"/>
      <c r="W368"/>
      <c r="X368"/>
      <c r="Y368"/>
      <c r="Z368"/>
      <c r="AA368"/>
      <c r="AB368"/>
      <c r="AC368"/>
      <c r="AD368"/>
      <c r="AE368"/>
      <c r="AF368"/>
      <c r="AG368"/>
      <c r="AH368"/>
      <c r="AI368"/>
      <c r="AJ368"/>
      <c r="AK368"/>
      <c r="AL368"/>
      <c r="AM368"/>
      <c r="AN368"/>
      <c r="AO368"/>
      <c r="AP368"/>
      <c r="AQ368" s="242">
        <v>0</v>
      </c>
      <c r="AR368" s="242">
        <v>0</v>
      </c>
    </row>
    <row r="369" spans="1:44" ht="16.8" x14ac:dyDescent="0.25">
      <c r="A369" s="273">
        <v>121603</v>
      </c>
      <c r="B369" t="s">
        <v>474</v>
      </c>
      <c r="C369" t="s">
        <v>739</v>
      </c>
      <c r="D369" t="s">
        <v>739</v>
      </c>
      <c r="E369" t="s">
        <v>739</v>
      </c>
      <c r="F369" t="s">
        <v>739</v>
      </c>
      <c r="G369" t="s">
        <v>739</v>
      </c>
      <c r="H369" t="s">
        <v>739</v>
      </c>
      <c r="I369" t="s">
        <v>739</v>
      </c>
      <c r="J369" t="s">
        <v>739</v>
      </c>
      <c r="K369" t="s">
        <v>739</v>
      </c>
      <c r="L369" t="s">
        <v>739</v>
      </c>
      <c r="M369"/>
      <c r="N369"/>
      <c r="O369"/>
      <c r="P369"/>
      <c r="Q369"/>
      <c r="R369"/>
      <c r="S369"/>
      <c r="T369"/>
      <c r="U369"/>
      <c r="V369"/>
      <c r="W369"/>
      <c r="X369"/>
      <c r="Y369"/>
      <c r="Z369"/>
      <c r="AA369"/>
      <c r="AB369"/>
      <c r="AC369"/>
      <c r="AD369"/>
      <c r="AE369"/>
      <c r="AF369"/>
      <c r="AG369"/>
      <c r="AH369"/>
      <c r="AI369"/>
      <c r="AJ369"/>
      <c r="AK369"/>
      <c r="AL369"/>
      <c r="AM369"/>
      <c r="AN369"/>
      <c r="AO369"/>
      <c r="AP369"/>
      <c r="AQ369" s="242">
        <v>0</v>
      </c>
      <c r="AR369" s="242">
        <v>0</v>
      </c>
    </row>
    <row r="370" spans="1:44" ht="16.8" x14ac:dyDescent="0.25">
      <c r="A370" s="273">
        <v>121610</v>
      </c>
      <c r="B370" t="s">
        <v>474</v>
      </c>
      <c r="C370" t="s">
        <v>739</v>
      </c>
      <c r="D370" t="s">
        <v>739</v>
      </c>
      <c r="E370" t="s">
        <v>739</v>
      </c>
      <c r="F370" t="s">
        <v>739</v>
      </c>
      <c r="G370" t="s">
        <v>739</v>
      </c>
      <c r="H370" t="s">
        <v>739</v>
      </c>
      <c r="I370" t="s">
        <v>739</v>
      </c>
      <c r="J370" t="s">
        <v>739</v>
      </c>
      <c r="K370" t="s">
        <v>739</v>
      </c>
      <c r="L370" t="s">
        <v>739</v>
      </c>
      <c r="M370"/>
      <c r="N370"/>
      <c r="O370"/>
      <c r="P370"/>
      <c r="Q370"/>
      <c r="R370"/>
      <c r="S370"/>
      <c r="T370"/>
      <c r="U370"/>
      <c r="V370"/>
      <c r="W370"/>
      <c r="X370"/>
      <c r="Y370"/>
      <c r="Z370"/>
      <c r="AA370"/>
      <c r="AB370"/>
      <c r="AC370"/>
      <c r="AD370"/>
      <c r="AE370"/>
      <c r="AF370"/>
      <c r="AG370"/>
      <c r="AH370"/>
      <c r="AI370"/>
      <c r="AJ370"/>
      <c r="AK370"/>
      <c r="AL370"/>
      <c r="AM370"/>
      <c r="AN370"/>
      <c r="AO370"/>
      <c r="AP370"/>
      <c r="AQ370" s="242">
        <v>0</v>
      </c>
      <c r="AR370" s="242">
        <v>0</v>
      </c>
    </row>
    <row r="371" spans="1:44" ht="16.8" x14ac:dyDescent="0.25">
      <c r="A371" s="273">
        <v>121613</v>
      </c>
      <c r="B371" t="s">
        <v>474</v>
      </c>
      <c r="C371" t="s">
        <v>739</v>
      </c>
      <c r="D371" t="s">
        <v>739</v>
      </c>
      <c r="E371" t="s">
        <v>739</v>
      </c>
      <c r="F371" t="s">
        <v>739</v>
      </c>
      <c r="G371" t="s">
        <v>739</v>
      </c>
      <c r="H371" t="s">
        <v>739</v>
      </c>
      <c r="I371" t="s">
        <v>739</v>
      </c>
      <c r="J371" t="s">
        <v>739</v>
      </c>
      <c r="K371" t="s">
        <v>739</v>
      </c>
      <c r="L371" t="s">
        <v>739</v>
      </c>
      <c r="M371"/>
      <c r="N371"/>
      <c r="O371"/>
      <c r="P371"/>
      <c r="Q371"/>
      <c r="R371"/>
      <c r="S371"/>
      <c r="T371"/>
      <c r="U371"/>
      <c r="V371"/>
      <c r="W371"/>
      <c r="X371"/>
      <c r="Y371"/>
      <c r="Z371"/>
      <c r="AA371"/>
      <c r="AB371"/>
      <c r="AC371"/>
      <c r="AD371"/>
      <c r="AE371"/>
      <c r="AF371"/>
      <c r="AG371"/>
      <c r="AH371"/>
      <c r="AI371"/>
      <c r="AJ371"/>
      <c r="AK371"/>
      <c r="AL371"/>
      <c r="AM371"/>
      <c r="AN371"/>
      <c r="AO371"/>
      <c r="AP371"/>
      <c r="AQ371" s="242">
        <v>0</v>
      </c>
      <c r="AR371" s="242">
        <v>0</v>
      </c>
    </row>
    <row r="372" spans="1:44" ht="16.8" x14ac:dyDescent="0.25">
      <c r="A372" s="273">
        <v>121614</v>
      </c>
      <c r="B372" t="s">
        <v>474</v>
      </c>
      <c r="C372" t="s">
        <v>739</v>
      </c>
      <c r="D372" t="s">
        <v>739</v>
      </c>
      <c r="E372" t="s">
        <v>739</v>
      </c>
      <c r="F372" t="s">
        <v>739</v>
      </c>
      <c r="G372" t="s">
        <v>739</v>
      </c>
      <c r="H372" t="s">
        <v>739</v>
      </c>
      <c r="I372" t="s">
        <v>739</v>
      </c>
      <c r="J372" t="s">
        <v>739</v>
      </c>
      <c r="K372" t="s">
        <v>739</v>
      </c>
      <c r="L372" t="s">
        <v>739</v>
      </c>
      <c r="M372"/>
      <c r="N372"/>
      <c r="O372"/>
      <c r="P372"/>
      <c r="Q372"/>
      <c r="R372"/>
      <c r="S372"/>
      <c r="T372"/>
      <c r="U372"/>
      <c r="V372"/>
      <c r="W372"/>
      <c r="X372"/>
      <c r="Y372"/>
      <c r="Z372"/>
      <c r="AA372"/>
      <c r="AB372"/>
      <c r="AC372"/>
      <c r="AD372"/>
      <c r="AE372"/>
      <c r="AF372"/>
      <c r="AG372"/>
      <c r="AH372"/>
      <c r="AI372"/>
      <c r="AJ372"/>
      <c r="AK372"/>
      <c r="AL372"/>
      <c r="AM372"/>
      <c r="AN372"/>
      <c r="AO372"/>
      <c r="AP372"/>
      <c r="AQ372" s="242">
        <v>0</v>
      </c>
      <c r="AR372" s="242">
        <v>0</v>
      </c>
    </row>
    <row r="373" spans="1:44" ht="16.8" x14ac:dyDescent="0.25">
      <c r="A373" s="273">
        <v>121615</v>
      </c>
      <c r="B373" t="s">
        <v>474</v>
      </c>
      <c r="C373" t="s">
        <v>739</v>
      </c>
      <c r="D373" t="s">
        <v>739</v>
      </c>
      <c r="E373" t="s">
        <v>739</v>
      </c>
      <c r="F373" t="s">
        <v>739</v>
      </c>
      <c r="G373" t="s">
        <v>739</v>
      </c>
      <c r="H373" t="s">
        <v>739</v>
      </c>
      <c r="I373" t="s">
        <v>739</v>
      </c>
      <c r="J373" t="s">
        <v>739</v>
      </c>
      <c r="K373" t="s">
        <v>739</v>
      </c>
      <c r="L373" t="s">
        <v>739</v>
      </c>
      <c r="M373"/>
      <c r="N373"/>
      <c r="O373"/>
      <c r="P373"/>
      <c r="Q373"/>
      <c r="R373"/>
      <c r="S373"/>
      <c r="T373"/>
      <c r="U373"/>
      <c r="V373"/>
      <c r="W373"/>
      <c r="X373"/>
      <c r="Y373"/>
      <c r="Z373"/>
      <c r="AA373"/>
      <c r="AB373"/>
      <c r="AC373"/>
      <c r="AD373"/>
      <c r="AE373"/>
      <c r="AF373"/>
      <c r="AG373"/>
      <c r="AH373"/>
      <c r="AI373"/>
      <c r="AJ373"/>
      <c r="AK373"/>
      <c r="AL373"/>
      <c r="AM373"/>
      <c r="AN373"/>
      <c r="AO373"/>
      <c r="AP373"/>
      <c r="AQ373" s="242">
        <v>0</v>
      </c>
      <c r="AR373" s="242">
        <v>0</v>
      </c>
    </row>
    <row r="374" spans="1:44" ht="16.8" x14ac:dyDescent="0.25">
      <c r="A374" s="273">
        <v>121617</v>
      </c>
      <c r="B374" t="s">
        <v>474</v>
      </c>
      <c r="C374" t="s">
        <v>739</v>
      </c>
      <c r="D374" t="s">
        <v>739</v>
      </c>
      <c r="E374" t="s">
        <v>739</v>
      </c>
      <c r="F374" t="s">
        <v>739</v>
      </c>
      <c r="G374" t="s">
        <v>739</v>
      </c>
      <c r="H374" t="s">
        <v>739</v>
      </c>
      <c r="I374" t="s">
        <v>739</v>
      </c>
      <c r="J374" t="s">
        <v>739</v>
      </c>
      <c r="K374" t="s">
        <v>739</v>
      </c>
      <c r="L374" t="s">
        <v>739</v>
      </c>
      <c r="M374"/>
      <c r="N374"/>
      <c r="O374"/>
      <c r="P374"/>
      <c r="Q374"/>
      <c r="R374"/>
      <c r="S374"/>
      <c r="T374"/>
      <c r="U374"/>
      <c r="V374"/>
      <c r="W374"/>
      <c r="X374"/>
      <c r="Y374"/>
      <c r="Z374"/>
      <c r="AA374"/>
      <c r="AB374"/>
      <c r="AC374"/>
      <c r="AD374"/>
      <c r="AE374"/>
      <c r="AF374"/>
      <c r="AG374"/>
      <c r="AH374"/>
      <c r="AI374"/>
      <c r="AJ374"/>
      <c r="AK374"/>
      <c r="AL374"/>
      <c r="AM374"/>
      <c r="AN374"/>
      <c r="AO374"/>
      <c r="AP374"/>
      <c r="AQ374" s="242">
        <v>0</v>
      </c>
      <c r="AR374" s="242">
        <v>0</v>
      </c>
    </row>
    <row r="375" spans="1:44" ht="16.8" x14ac:dyDescent="0.25">
      <c r="A375" s="273">
        <v>121621</v>
      </c>
      <c r="B375" t="s">
        <v>474</v>
      </c>
      <c r="C375" t="s">
        <v>739</v>
      </c>
      <c r="D375" t="s">
        <v>739</v>
      </c>
      <c r="E375" t="s">
        <v>739</v>
      </c>
      <c r="F375" t="s">
        <v>739</v>
      </c>
      <c r="G375" t="s">
        <v>739</v>
      </c>
      <c r="H375" t="s">
        <v>739</v>
      </c>
      <c r="I375" t="s">
        <v>739</v>
      </c>
      <c r="J375" t="s">
        <v>739</v>
      </c>
      <c r="K375" t="s">
        <v>739</v>
      </c>
      <c r="L375" t="s">
        <v>739</v>
      </c>
      <c r="M375"/>
      <c r="N375"/>
      <c r="O375"/>
      <c r="P375"/>
      <c r="Q375"/>
      <c r="R375"/>
      <c r="S375"/>
      <c r="T375"/>
      <c r="U375"/>
      <c r="V375"/>
      <c r="W375"/>
      <c r="X375"/>
      <c r="Y375"/>
      <c r="Z375"/>
      <c r="AA375"/>
      <c r="AB375"/>
      <c r="AC375"/>
      <c r="AD375"/>
      <c r="AE375"/>
      <c r="AF375"/>
      <c r="AG375"/>
      <c r="AH375"/>
      <c r="AI375"/>
      <c r="AJ375"/>
      <c r="AK375"/>
      <c r="AL375"/>
      <c r="AM375"/>
      <c r="AN375"/>
      <c r="AO375"/>
      <c r="AP375"/>
      <c r="AQ375" s="242">
        <v>0</v>
      </c>
      <c r="AR375" s="242">
        <v>0</v>
      </c>
    </row>
    <row r="376" spans="1:44" ht="16.8" x14ac:dyDescent="0.25">
      <c r="A376" s="273">
        <v>121623</v>
      </c>
      <c r="B376" t="s">
        <v>474</v>
      </c>
      <c r="C376" t="s">
        <v>739</v>
      </c>
      <c r="D376" t="s">
        <v>739</v>
      </c>
      <c r="E376" t="s">
        <v>739</v>
      </c>
      <c r="F376" t="s">
        <v>739</v>
      </c>
      <c r="G376" t="s">
        <v>739</v>
      </c>
      <c r="H376" t="s">
        <v>739</v>
      </c>
      <c r="I376" t="s">
        <v>739</v>
      </c>
      <c r="J376" t="s">
        <v>739</v>
      </c>
      <c r="K376" t="s">
        <v>739</v>
      </c>
      <c r="L376" t="s">
        <v>739</v>
      </c>
      <c r="M376"/>
      <c r="N376"/>
      <c r="O376"/>
      <c r="P376"/>
      <c r="Q376"/>
      <c r="R376"/>
      <c r="S376"/>
      <c r="T376"/>
      <c r="U376"/>
      <c r="V376"/>
      <c r="W376"/>
      <c r="X376"/>
      <c r="Y376"/>
      <c r="Z376"/>
      <c r="AA376"/>
      <c r="AB376"/>
      <c r="AC376"/>
      <c r="AD376"/>
      <c r="AE376"/>
      <c r="AF376"/>
      <c r="AG376"/>
      <c r="AH376"/>
      <c r="AI376"/>
      <c r="AJ376"/>
      <c r="AK376"/>
      <c r="AL376"/>
      <c r="AM376"/>
      <c r="AN376"/>
      <c r="AO376"/>
      <c r="AP376"/>
      <c r="AQ376" s="242">
        <v>0</v>
      </c>
      <c r="AR376" s="242">
        <v>0</v>
      </c>
    </row>
    <row r="377" spans="1:44" ht="16.8" x14ac:dyDescent="0.25">
      <c r="A377" s="273">
        <v>121628</v>
      </c>
      <c r="B377" t="s">
        <v>474</v>
      </c>
      <c r="C377" t="s">
        <v>739</v>
      </c>
      <c r="D377" t="s">
        <v>739</v>
      </c>
      <c r="E377" t="s">
        <v>739</v>
      </c>
      <c r="F377" t="s">
        <v>739</v>
      </c>
      <c r="G377" t="s">
        <v>739</v>
      </c>
      <c r="H377" t="s">
        <v>739</v>
      </c>
      <c r="I377" t="s">
        <v>739</v>
      </c>
      <c r="J377" t="s">
        <v>739</v>
      </c>
      <c r="K377" t="s">
        <v>739</v>
      </c>
      <c r="L377" t="s">
        <v>739</v>
      </c>
      <c r="M377"/>
      <c r="N377"/>
      <c r="O377"/>
      <c r="P377"/>
      <c r="Q377"/>
      <c r="R377"/>
      <c r="S377"/>
      <c r="T377"/>
      <c r="U377"/>
      <c r="V377"/>
      <c r="W377"/>
      <c r="X377"/>
      <c r="Y377"/>
      <c r="Z377"/>
      <c r="AA377"/>
      <c r="AB377"/>
      <c r="AC377"/>
      <c r="AD377"/>
      <c r="AE377"/>
      <c r="AF377"/>
      <c r="AG377"/>
      <c r="AH377"/>
      <c r="AI377"/>
      <c r="AJ377"/>
      <c r="AK377"/>
      <c r="AL377"/>
      <c r="AM377"/>
      <c r="AN377"/>
      <c r="AO377"/>
      <c r="AP377"/>
      <c r="AQ377" s="242">
        <v>0</v>
      </c>
      <c r="AR377" s="242">
        <v>0</v>
      </c>
    </row>
    <row r="378" spans="1:44" ht="16.8" x14ac:dyDescent="0.25">
      <c r="A378" s="273">
        <v>121636</v>
      </c>
      <c r="B378" t="s">
        <v>474</v>
      </c>
      <c r="C378" t="s">
        <v>739</v>
      </c>
      <c r="D378" t="s">
        <v>739</v>
      </c>
      <c r="E378" t="s">
        <v>739</v>
      </c>
      <c r="F378" t="s">
        <v>739</v>
      </c>
      <c r="G378" t="s">
        <v>739</v>
      </c>
      <c r="H378" t="s">
        <v>739</v>
      </c>
      <c r="I378" t="s">
        <v>739</v>
      </c>
      <c r="J378" t="s">
        <v>739</v>
      </c>
      <c r="K378" t="s">
        <v>739</v>
      </c>
      <c r="L378" t="s">
        <v>739</v>
      </c>
      <c r="M378"/>
      <c r="N378"/>
      <c r="O378"/>
      <c r="P378"/>
      <c r="Q378"/>
      <c r="R378"/>
      <c r="S378"/>
      <c r="T378"/>
      <c r="U378"/>
      <c r="V378"/>
      <c r="W378"/>
      <c r="X378"/>
      <c r="Y378"/>
      <c r="Z378"/>
      <c r="AA378"/>
      <c r="AB378"/>
      <c r="AC378"/>
      <c r="AD378"/>
      <c r="AE378"/>
      <c r="AF378"/>
      <c r="AG378"/>
      <c r="AH378"/>
      <c r="AI378"/>
      <c r="AJ378"/>
      <c r="AK378"/>
      <c r="AL378"/>
      <c r="AM378"/>
      <c r="AN378"/>
      <c r="AO378"/>
      <c r="AP378"/>
      <c r="AQ378" s="242">
        <v>0</v>
      </c>
      <c r="AR378" s="242">
        <v>0</v>
      </c>
    </row>
    <row r="379" spans="1:44" ht="16.8" x14ac:dyDescent="0.25">
      <c r="A379" s="273">
        <v>121639</v>
      </c>
      <c r="B379" t="s">
        <v>474</v>
      </c>
      <c r="C379" t="s">
        <v>739</v>
      </c>
      <c r="D379" t="s">
        <v>739</v>
      </c>
      <c r="E379" t="s">
        <v>739</v>
      </c>
      <c r="F379" t="s">
        <v>739</v>
      </c>
      <c r="G379" t="s">
        <v>739</v>
      </c>
      <c r="H379" t="s">
        <v>739</v>
      </c>
      <c r="I379" t="s">
        <v>739</v>
      </c>
      <c r="J379" t="s">
        <v>739</v>
      </c>
      <c r="K379" t="s">
        <v>739</v>
      </c>
      <c r="L379" t="s">
        <v>739</v>
      </c>
      <c r="M379"/>
      <c r="N379"/>
      <c r="O379"/>
      <c r="P379"/>
      <c r="Q379"/>
      <c r="R379"/>
      <c r="S379"/>
      <c r="T379"/>
      <c r="U379"/>
      <c r="V379"/>
      <c r="W379"/>
      <c r="X379"/>
      <c r="Y379"/>
      <c r="Z379"/>
      <c r="AA379"/>
      <c r="AB379"/>
      <c r="AC379"/>
      <c r="AD379"/>
      <c r="AE379"/>
      <c r="AF379"/>
      <c r="AG379"/>
      <c r="AH379"/>
      <c r="AI379"/>
      <c r="AJ379"/>
      <c r="AK379"/>
      <c r="AL379"/>
      <c r="AM379"/>
      <c r="AN379"/>
      <c r="AO379"/>
      <c r="AP379"/>
      <c r="AQ379" s="242">
        <v>0</v>
      </c>
      <c r="AR379" s="242">
        <v>0</v>
      </c>
    </row>
    <row r="380" spans="1:44" ht="16.8" x14ac:dyDescent="0.25">
      <c r="A380" s="273">
        <v>121645</v>
      </c>
      <c r="B380" t="s">
        <v>474</v>
      </c>
      <c r="C380" t="s">
        <v>739</v>
      </c>
      <c r="D380" t="s">
        <v>739</v>
      </c>
      <c r="E380" t="s">
        <v>739</v>
      </c>
      <c r="F380" t="s">
        <v>739</v>
      </c>
      <c r="G380" t="s">
        <v>739</v>
      </c>
      <c r="H380" t="s">
        <v>739</v>
      </c>
      <c r="I380" t="s">
        <v>739</v>
      </c>
      <c r="J380" t="s">
        <v>739</v>
      </c>
      <c r="K380" t="s">
        <v>739</v>
      </c>
      <c r="L380" t="s">
        <v>739</v>
      </c>
      <c r="M380"/>
      <c r="N380"/>
      <c r="O380"/>
      <c r="P380"/>
      <c r="Q380"/>
      <c r="R380"/>
      <c r="S380"/>
      <c r="T380"/>
      <c r="U380"/>
      <c r="V380"/>
      <c r="W380"/>
      <c r="X380"/>
      <c r="Y380"/>
      <c r="Z380"/>
      <c r="AA380"/>
      <c r="AB380"/>
      <c r="AC380"/>
      <c r="AD380"/>
      <c r="AE380"/>
      <c r="AF380"/>
      <c r="AG380"/>
      <c r="AH380"/>
      <c r="AI380"/>
      <c r="AJ380"/>
      <c r="AK380"/>
      <c r="AL380"/>
      <c r="AM380"/>
      <c r="AN380"/>
      <c r="AO380"/>
      <c r="AP380"/>
      <c r="AQ380" s="242">
        <v>0</v>
      </c>
      <c r="AR380" s="242">
        <v>0</v>
      </c>
    </row>
    <row r="381" spans="1:44" ht="16.8" x14ac:dyDescent="0.25">
      <c r="A381" s="273">
        <v>121646</v>
      </c>
      <c r="B381" t="s">
        <v>474</v>
      </c>
      <c r="C381" t="s">
        <v>739</v>
      </c>
      <c r="D381" t="s">
        <v>739</v>
      </c>
      <c r="E381" t="s">
        <v>739</v>
      </c>
      <c r="F381" t="s">
        <v>739</v>
      </c>
      <c r="G381" t="s">
        <v>739</v>
      </c>
      <c r="H381" t="s">
        <v>739</v>
      </c>
      <c r="I381" t="s">
        <v>739</v>
      </c>
      <c r="J381" t="s">
        <v>739</v>
      </c>
      <c r="K381" t="s">
        <v>739</v>
      </c>
      <c r="L381" t="s">
        <v>739</v>
      </c>
      <c r="M381"/>
      <c r="N381"/>
      <c r="O381"/>
      <c r="P381"/>
      <c r="Q381"/>
      <c r="R381"/>
      <c r="S381"/>
      <c r="T381"/>
      <c r="U381"/>
      <c r="V381"/>
      <c r="W381"/>
      <c r="X381"/>
      <c r="Y381"/>
      <c r="Z381"/>
      <c r="AA381"/>
      <c r="AB381"/>
      <c r="AC381"/>
      <c r="AD381"/>
      <c r="AE381"/>
      <c r="AF381"/>
      <c r="AG381"/>
      <c r="AH381"/>
      <c r="AI381"/>
      <c r="AJ381"/>
      <c r="AK381"/>
      <c r="AL381"/>
      <c r="AM381"/>
      <c r="AN381"/>
      <c r="AO381"/>
      <c r="AP381"/>
      <c r="AQ381" s="242">
        <v>0</v>
      </c>
      <c r="AR381" s="242">
        <v>0</v>
      </c>
    </row>
    <row r="382" spans="1:44" ht="16.8" x14ac:dyDescent="0.25">
      <c r="A382" s="273">
        <v>121650</v>
      </c>
      <c r="B382" t="s">
        <v>474</v>
      </c>
      <c r="C382" t="s">
        <v>739</v>
      </c>
      <c r="D382" t="s">
        <v>739</v>
      </c>
      <c r="E382" t="s">
        <v>739</v>
      </c>
      <c r="F382" t="s">
        <v>739</v>
      </c>
      <c r="G382" t="s">
        <v>739</v>
      </c>
      <c r="H382" t="s">
        <v>739</v>
      </c>
      <c r="I382" t="s">
        <v>739</v>
      </c>
      <c r="J382" t="s">
        <v>739</v>
      </c>
      <c r="K382" t="s">
        <v>739</v>
      </c>
      <c r="L382" t="s">
        <v>739</v>
      </c>
      <c r="M382"/>
      <c r="N382"/>
      <c r="O382"/>
      <c r="P382"/>
      <c r="Q382"/>
      <c r="R382"/>
      <c r="S382"/>
      <c r="T382"/>
      <c r="U382"/>
      <c r="V382"/>
      <c r="W382"/>
      <c r="X382"/>
      <c r="Y382"/>
      <c r="Z382"/>
      <c r="AA382"/>
      <c r="AB382"/>
      <c r="AC382"/>
      <c r="AD382"/>
      <c r="AE382"/>
      <c r="AF382"/>
      <c r="AG382"/>
      <c r="AH382"/>
      <c r="AI382"/>
      <c r="AJ382"/>
      <c r="AK382"/>
      <c r="AL382"/>
      <c r="AM382"/>
      <c r="AN382"/>
      <c r="AO382"/>
      <c r="AP382"/>
      <c r="AQ382" s="242">
        <v>0</v>
      </c>
      <c r="AR382" s="242">
        <v>0</v>
      </c>
    </row>
    <row r="383" spans="1:44" ht="16.8" x14ac:dyDescent="0.25">
      <c r="A383" s="273">
        <v>121654</v>
      </c>
      <c r="B383" t="s">
        <v>474</v>
      </c>
      <c r="C383" t="s">
        <v>739</v>
      </c>
      <c r="D383" t="s">
        <v>739</v>
      </c>
      <c r="E383" t="s">
        <v>739</v>
      </c>
      <c r="F383" t="s">
        <v>739</v>
      </c>
      <c r="G383" t="s">
        <v>739</v>
      </c>
      <c r="H383" t="s">
        <v>739</v>
      </c>
      <c r="I383" t="s">
        <v>739</v>
      </c>
      <c r="J383" t="s">
        <v>739</v>
      </c>
      <c r="K383" t="s">
        <v>739</v>
      </c>
      <c r="L383" t="s">
        <v>739</v>
      </c>
      <c r="M383"/>
      <c r="N383"/>
      <c r="O383"/>
      <c r="P383"/>
      <c r="Q383"/>
      <c r="R383"/>
      <c r="S383"/>
      <c r="T383"/>
      <c r="U383"/>
      <c r="V383"/>
      <c r="W383"/>
      <c r="X383"/>
      <c r="Y383"/>
      <c r="Z383"/>
      <c r="AA383"/>
      <c r="AB383"/>
      <c r="AC383"/>
      <c r="AD383"/>
      <c r="AE383"/>
      <c r="AF383"/>
      <c r="AG383"/>
      <c r="AH383"/>
      <c r="AI383"/>
      <c r="AJ383"/>
      <c r="AK383"/>
      <c r="AL383"/>
      <c r="AM383"/>
      <c r="AN383"/>
      <c r="AO383"/>
      <c r="AP383"/>
      <c r="AQ383" s="242">
        <v>0</v>
      </c>
      <c r="AR383" s="242">
        <v>0</v>
      </c>
    </row>
    <row r="384" spans="1:44" ht="16.8" x14ac:dyDescent="0.25">
      <c r="A384" s="273">
        <v>121657</v>
      </c>
      <c r="B384" t="s">
        <v>474</v>
      </c>
      <c r="C384" t="s">
        <v>739</v>
      </c>
      <c r="D384" t="s">
        <v>739</v>
      </c>
      <c r="E384" t="s">
        <v>739</v>
      </c>
      <c r="F384" t="s">
        <v>739</v>
      </c>
      <c r="G384" t="s">
        <v>739</v>
      </c>
      <c r="H384" t="s">
        <v>739</v>
      </c>
      <c r="I384" t="s">
        <v>739</v>
      </c>
      <c r="J384" t="s">
        <v>739</v>
      </c>
      <c r="K384" t="s">
        <v>739</v>
      </c>
      <c r="L384" t="s">
        <v>739</v>
      </c>
      <c r="M384"/>
      <c r="N384"/>
      <c r="O384"/>
      <c r="P384"/>
      <c r="Q384"/>
      <c r="R384"/>
      <c r="S384"/>
      <c r="T384"/>
      <c r="U384"/>
      <c r="V384"/>
      <c r="W384"/>
      <c r="X384"/>
      <c r="Y384"/>
      <c r="Z384"/>
      <c r="AA384"/>
      <c r="AB384"/>
      <c r="AC384"/>
      <c r="AD384"/>
      <c r="AE384"/>
      <c r="AF384"/>
      <c r="AG384"/>
      <c r="AH384"/>
      <c r="AI384"/>
      <c r="AJ384"/>
      <c r="AK384"/>
      <c r="AL384"/>
      <c r="AM384"/>
      <c r="AN384"/>
      <c r="AO384"/>
      <c r="AP384"/>
      <c r="AQ384" s="242">
        <v>0</v>
      </c>
      <c r="AR384" s="242">
        <v>0</v>
      </c>
    </row>
    <row r="385" spans="1:44" ht="16.8" x14ac:dyDescent="0.25">
      <c r="A385" s="273">
        <v>121658</v>
      </c>
      <c r="B385" t="s">
        <v>474</v>
      </c>
      <c r="C385" t="s">
        <v>739</v>
      </c>
      <c r="D385" t="s">
        <v>739</v>
      </c>
      <c r="E385" t="s">
        <v>739</v>
      </c>
      <c r="F385" t="s">
        <v>739</v>
      </c>
      <c r="G385" t="s">
        <v>739</v>
      </c>
      <c r="H385" t="s">
        <v>739</v>
      </c>
      <c r="I385" t="s">
        <v>739</v>
      </c>
      <c r="J385" t="s">
        <v>739</v>
      </c>
      <c r="K385" t="s">
        <v>739</v>
      </c>
      <c r="L385" t="s">
        <v>739</v>
      </c>
      <c r="M385"/>
      <c r="N385"/>
      <c r="O385"/>
      <c r="P385"/>
      <c r="Q385"/>
      <c r="R385"/>
      <c r="S385"/>
      <c r="T385"/>
      <c r="U385"/>
      <c r="V385"/>
      <c r="W385"/>
      <c r="X385"/>
      <c r="Y385"/>
      <c r="Z385"/>
      <c r="AA385"/>
      <c r="AB385"/>
      <c r="AC385"/>
      <c r="AD385"/>
      <c r="AE385"/>
      <c r="AF385"/>
      <c r="AG385"/>
      <c r="AH385"/>
      <c r="AI385"/>
      <c r="AJ385"/>
      <c r="AK385"/>
      <c r="AL385"/>
      <c r="AM385"/>
      <c r="AN385"/>
      <c r="AO385"/>
      <c r="AP385"/>
      <c r="AQ385" s="242">
        <v>0</v>
      </c>
      <c r="AR385" s="242">
        <v>0</v>
      </c>
    </row>
    <row r="386" spans="1:44" ht="16.8" x14ac:dyDescent="0.25">
      <c r="A386" s="273">
        <v>121660</v>
      </c>
      <c r="B386" t="s">
        <v>474</v>
      </c>
      <c r="C386" t="s">
        <v>739</v>
      </c>
      <c r="D386" t="s">
        <v>739</v>
      </c>
      <c r="E386" t="s">
        <v>739</v>
      </c>
      <c r="F386" t="s">
        <v>739</v>
      </c>
      <c r="G386" t="s">
        <v>739</v>
      </c>
      <c r="H386" t="s">
        <v>739</v>
      </c>
      <c r="I386" t="s">
        <v>739</v>
      </c>
      <c r="J386" t="s">
        <v>739</v>
      </c>
      <c r="K386" t="s">
        <v>739</v>
      </c>
      <c r="L386" t="s">
        <v>739</v>
      </c>
      <c r="M386"/>
      <c r="N386"/>
      <c r="O386"/>
      <c r="P386"/>
      <c r="Q386"/>
      <c r="R386"/>
      <c r="S386"/>
      <c r="T386"/>
      <c r="U386"/>
      <c r="V386"/>
      <c r="W386"/>
      <c r="X386"/>
      <c r="Y386"/>
      <c r="Z386"/>
      <c r="AA386"/>
      <c r="AB386"/>
      <c r="AC386"/>
      <c r="AD386"/>
      <c r="AE386"/>
      <c r="AF386"/>
      <c r="AG386"/>
      <c r="AH386"/>
      <c r="AI386"/>
      <c r="AJ386"/>
      <c r="AK386"/>
      <c r="AL386"/>
      <c r="AM386"/>
      <c r="AN386"/>
      <c r="AO386"/>
      <c r="AP386"/>
      <c r="AQ386" s="242">
        <v>0</v>
      </c>
      <c r="AR386" s="242">
        <v>0</v>
      </c>
    </row>
    <row r="387" spans="1:44" ht="16.8" x14ac:dyDescent="0.25">
      <c r="A387" s="273">
        <v>121661</v>
      </c>
      <c r="B387" t="s">
        <v>474</v>
      </c>
      <c r="C387" t="s">
        <v>739</v>
      </c>
      <c r="D387" t="s">
        <v>739</v>
      </c>
      <c r="E387" t="s">
        <v>739</v>
      </c>
      <c r="F387" t="s">
        <v>739</v>
      </c>
      <c r="G387" t="s">
        <v>739</v>
      </c>
      <c r="H387" t="s">
        <v>739</v>
      </c>
      <c r="I387" t="s">
        <v>739</v>
      </c>
      <c r="J387" t="s">
        <v>739</v>
      </c>
      <c r="K387" t="s">
        <v>739</v>
      </c>
      <c r="L387" t="s">
        <v>739</v>
      </c>
      <c r="M387"/>
      <c r="N387"/>
      <c r="O387"/>
      <c r="P387"/>
      <c r="Q387"/>
      <c r="R387"/>
      <c r="S387"/>
      <c r="T387"/>
      <c r="U387"/>
      <c r="V387"/>
      <c r="W387"/>
      <c r="X387"/>
      <c r="Y387"/>
      <c r="Z387"/>
      <c r="AA387"/>
      <c r="AB387"/>
      <c r="AC387"/>
      <c r="AD387"/>
      <c r="AE387"/>
      <c r="AF387"/>
      <c r="AG387"/>
      <c r="AH387"/>
      <c r="AI387"/>
      <c r="AJ387"/>
      <c r="AK387"/>
      <c r="AL387"/>
      <c r="AM387"/>
      <c r="AN387"/>
      <c r="AO387"/>
      <c r="AP387"/>
      <c r="AQ387" s="242">
        <v>0</v>
      </c>
      <c r="AR387" s="242">
        <v>0</v>
      </c>
    </row>
    <row r="388" spans="1:44" ht="16.8" x14ac:dyDescent="0.25">
      <c r="A388" s="273">
        <v>121664</v>
      </c>
      <c r="B388" t="s">
        <v>474</v>
      </c>
      <c r="C388" t="s">
        <v>739</v>
      </c>
      <c r="D388" t="s">
        <v>739</v>
      </c>
      <c r="E388" t="s">
        <v>739</v>
      </c>
      <c r="F388" t="s">
        <v>739</v>
      </c>
      <c r="G388" t="s">
        <v>739</v>
      </c>
      <c r="H388" t="s">
        <v>739</v>
      </c>
      <c r="I388" t="s">
        <v>739</v>
      </c>
      <c r="J388" t="s">
        <v>739</v>
      </c>
      <c r="K388" t="s">
        <v>739</v>
      </c>
      <c r="L388" t="s">
        <v>739</v>
      </c>
      <c r="M388"/>
      <c r="N388"/>
      <c r="O388"/>
      <c r="P388"/>
      <c r="Q388"/>
      <c r="R388"/>
      <c r="S388"/>
      <c r="T388"/>
      <c r="U388"/>
      <c r="V388"/>
      <c r="W388"/>
      <c r="X388"/>
      <c r="Y388"/>
      <c r="Z388"/>
      <c r="AA388"/>
      <c r="AB388"/>
      <c r="AC388"/>
      <c r="AD388"/>
      <c r="AE388"/>
      <c r="AF388"/>
      <c r="AG388"/>
      <c r="AH388"/>
      <c r="AI388"/>
      <c r="AJ388"/>
      <c r="AK388"/>
      <c r="AL388"/>
      <c r="AM388"/>
      <c r="AN388"/>
      <c r="AO388"/>
      <c r="AP388"/>
      <c r="AQ388" s="242">
        <v>0</v>
      </c>
      <c r="AR388" s="242">
        <v>0</v>
      </c>
    </row>
    <row r="389" spans="1:44" ht="16.8" x14ac:dyDescent="0.25">
      <c r="A389" s="273">
        <v>121666</v>
      </c>
      <c r="B389" t="s">
        <v>474</v>
      </c>
      <c r="C389" t="s">
        <v>739</v>
      </c>
      <c r="D389" t="s">
        <v>739</v>
      </c>
      <c r="E389" t="s">
        <v>739</v>
      </c>
      <c r="F389" t="s">
        <v>739</v>
      </c>
      <c r="G389" t="s">
        <v>739</v>
      </c>
      <c r="H389" t="s">
        <v>739</v>
      </c>
      <c r="I389" t="s">
        <v>739</v>
      </c>
      <c r="J389" t="s">
        <v>739</v>
      </c>
      <c r="K389" t="s">
        <v>739</v>
      </c>
      <c r="L389" t="s">
        <v>739</v>
      </c>
      <c r="M389"/>
      <c r="N389"/>
      <c r="O389"/>
      <c r="P389"/>
      <c r="Q389"/>
      <c r="R389"/>
      <c r="S389"/>
      <c r="T389"/>
      <c r="U389"/>
      <c r="V389"/>
      <c r="W389"/>
      <c r="X389"/>
      <c r="Y389"/>
      <c r="Z389"/>
      <c r="AA389"/>
      <c r="AB389"/>
      <c r="AC389"/>
      <c r="AD389"/>
      <c r="AE389"/>
      <c r="AF389"/>
      <c r="AG389"/>
      <c r="AH389"/>
      <c r="AI389"/>
      <c r="AJ389"/>
      <c r="AK389"/>
      <c r="AL389"/>
      <c r="AM389"/>
      <c r="AN389"/>
      <c r="AO389"/>
      <c r="AP389"/>
      <c r="AQ389" s="242">
        <v>0</v>
      </c>
      <c r="AR389" s="242">
        <v>0</v>
      </c>
    </row>
    <row r="390" spans="1:44" ht="16.8" x14ac:dyDescent="0.25">
      <c r="A390" s="273">
        <v>121675</v>
      </c>
      <c r="B390" t="s">
        <v>474</v>
      </c>
      <c r="C390" t="s">
        <v>739</v>
      </c>
      <c r="D390" t="s">
        <v>739</v>
      </c>
      <c r="E390" t="s">
        <v>739</v>
      </c>
      <c r="F390" t="s">
        <v>739</v>
      </c>
      <c r="G390" t="s">
        <v>739</v>
      </c>
      <c r="H390" t="s">
        <v>739</v>
      </c>
      <c r="I390" t="s">
        <v>739</v>
      </c>
      <c r="J390" t="s">
        <v>739</v>
      </c>
      <c r="K390" t="s">
        <v>739</v>
      </c>
      <c r="L390" t="s">
        <v>739</v>
      </c>
      <c r="M390"/>
      <c r="N390"/>
      <c r="O390"/>
      <c r="P390"/>
      <c r="Q390"/>
      <c r="R390"/>
      <c r="S390"/>
      <c r="T390"/>
      <c r="U390"/>
      <c r="V390"/>
      <c r="W390"/>
      <c r="X390"/>
      <c r="Y390"/>
      <c r="Z390"/>
      <c r="AA390"/>
      <c r="AB390"/>
      <c r="AC390"/>
      <c r="AD390"/>
      <c r="AE390"/>
      <c r="AF390"/>
      <c r="AG390"/>
      <c r="AH390"/>
      <c r="AI390"/>
      <c r="AJ390"/>
      <c r="AK390"/>
      <c r="AL390"/>
      <c r="AM390"/>
      <c r="AN390"/>
      <c r="AO390"/>
      <c r="AP390"/>
      <c r="AQ390" s="242">
        <v>0</v>
      </c>
      <c r="AR390" s="242">
        <v>0</v>
      </c>
    </row>
    <row r="391" spans="1:44" ht="16.8" x14ac:dyDescent="0.25">
      <c r="A391" s="273">
        <v>121677</v>
      </c>
      <c r="B391" t="s">
        <v>474</v>
      </c>
      <c r="C391" t="s">
        <v>739</v>
      </c>
      <c r="D391" t="s">
        <v>739</v>
      </c>
      <c r="E391" t="s">
        <v>739</v>
      </c>
      <c r="F391" t="s">
        <v>739</v>
      </c>
      <c r="G391" t="s">
        <v>739</v>
      </c>
      <c r="H391" t="s">
        <v>739</v>
      </c>
      <c r="I391" t="s">
        <v>739</v>
      </c>
      <c r="J391" t="s">
        <v>739</v>
      </c>
      <c r="K391" t="s">
        <v>739</v>
      </c>
      <c r="L391" t="s">
        <v>739</v>
      </c>
      <c r="M391"/>
      <c r="N391"/>
      <c r="O391"/>
      <c r="P391"/>
      <c r="Q391"/>
      <c r="R391"/>
      <c r="S391"/>
      <c r="T391"/>
      <c r="U391"/>
      <c r="V391"/>
      <c r="W391"/>
      <c r="X391"/>
      <c r="Y391"/>
      <c r="Z391"/>
      <c r="AA391"/>
      <c r="AB391"/>
      <c r="AC391"/>
      <c r="AD391"/>
      <c r="AE391"/>
      <c r="AF391"/>
      <c r="AG391"/>
      <c r="AH391"/>
      <c r="AI391"/>
      <c r="AJ391"/>
      <c r="AK391"/>
      <c r="AL391"/>
      <c r="AM391"/>
      <c r="AN391"/>
      <c r="AO391"/>
      <c r="AP391"/>
      <c r="AQ391" s="242">
        <v>0</v>
      </c>
      <c r="AR391" s="242">
        <v>0</v>
      </c>
    </row>
    <row r="392" spans="1:44" ht="16.8" x14ac:dyDescent="0.25">
      <c r="A392" s="273">
        <v>121678</v>
      </c>
      <c r="B392" t="s">
        <v>474</v>
      </c>
      <c r="C392" t="s">
        <v>739</v>
      </c>
      <c r="D392" t="s">
        <v>739</v>
      </c>
      <c r="E392" t="s">
        <v>739</v>
      </c>
      <c r="F392" t="s">
        <v>739</v>
      </c>
      <c r="G392" t="s">
        <v>739</v>
      </c>
      <c r="H392" t="s">
        <v>739</v>
      </c>
      <c r="I392" t="s">
        <v>739</v>
      </c>
      <c r="J392" t="s">
        <v>739</v>
      </c>
      <c r="K392" t="s">
        <v>739</v>
      </c>
      <c r="L392" t="s">
        <v>739</v>
      </c>
      <c r="M392"/>
      <c r="N392"/>
      <c r="O392"/>
      <c r="P392"/>
      <c r="Q392"/>
      <c r="R392"/>
      <c r="S392"/>
      <c r="T392"/>
      <c r="U392"/>
      <c r="V392"/>
      <c r="W392"/>
      <c r="X392"/>
      <c r="Y392"/>
      <c r="Z392"/>
      <c r="AA392"/>
      <c r="AB392"/>
      <c r="AC392"/>
      <c r="AD392"/>
      <c r="AE392"/>
      <c r="AF392"/>
      <c r="AG392"/>
      <c r="AH392"/>
      <c r="AI392"/>
      <c r="AJ392"/>
      <c r="AK392"/>
      <c r="AL392"/>
      <c r="AM392"/>
      <c r="AN392"/>
      <c r="AO392"/>
      <c r="AP392"/>
      <c r="AQ392" s="242">
        <v>0</v>
      </c>
      <c r="AR392" s="242">
        <v>0</v>
      </c>
    </row>
    <row r="393" spans="1:44" x14ac:dyDescent="0.25">
      <c r="A393" s="274">
        <v>121680</v>
      </c>
      <c r="B393" t="s">
        <v>474</v>
      </c>
      <c r="C393" s="272" t="s">
        <v>205</v>
      </c>
      <c r="D393" s="272" t="s">
        <v>205</v>
      </c>
      <c r="E393" s="272" t="s">
        <v>205</v>
      </c>
      <c r="F393" s="272" t="s">
        <v>205</v>
      </c>
      <c r="G393" s="272" t="s">
        <v>205</v>
      </c>
      <c r="H393" s="272" t="s">
        <v>205</v>
      </c>
      <c r="I393" s="272" t="s">
        <v>205</v>
      </c>
      <c r="J393" s="272" t="s">
        <v>205</v>
      </c>
      <c r="K393" s="272" t="s">
        <v>205</v>
      </c>
      <c r="L393" s="272" t="s">
        <v>205</v>
      </c>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272"/>
      <c r="AK393" s="272"/>
      <c r="AL393" s="272"/>
      <c r="AM393" s="272"/>
      <c r="AN393" s="272"/>
      <c r="AO393" s="272"/>
      <c r="AP393" s="272"/>
      <c r="AQ393" s="242">
        <v>0</v>
      </c>
      <c r="AR393" s="242" t="s">
        <v>4243</v>
      </c>
    </row>
    <row r="394" spans="1:44" ht="16.8" x14ac:dyDescent="0.25">
      <c r="A394" s="273">
        <v>121684</v>
      </c>
      <c r="B394" t="s">
        <v>474</v>
      </c>
      <c r="C394" t="s">
        <v>739</v>
      </c>
      <c r="D394" t="s">
        <v>739</v>
      </c>
      <c r="E394" t="s">
        <v>739</v>
      </c>
      <c r="F394" t="s">
        <v>739</v>
      </c>
      <c r="G394" t="s">
        <v>739</v>
      </c>
      <c r="H394" t="s">
        <v>739</v>
      </c>
      <c r="I394" t="s">
        <v>739</v>
      </c>
      <c r="J394" t="s">
        <v>739</v>
      </c>
      <c r="K394" t="s">
        <v>739</v>
      </c>
      <c r="L394" t="s">
        <v>739</v>
      </c>
      <c r="M394"/>
      <c r="N394"/>
      <c r="O394"/>
      <c r="P394"/>
      <c r="Q394"/>
      <c r="R394"/>
      <c r="S394"/>
      <c r="T394"/>
      <c r="U394"/>
      <c r="V394"/>
      <c r="W394"/>
      <c r="X394"/>
      <c r="Y394"/>
      <c r="Z394"/>
      <c r="AA394"/>
      <c r="AB394"/>
      <c r="AC394"/>
      <c r="AD394"/>
      <c r="AE394"/>
      <c r="AF394"/>
      <c r="AG394"/>
      <c r="AH394"/>
      <c r="AI394"/>
      <c r="AJ394"/>
      <c r="AK394"/>
      <c r="AL394"/>
      <c r="AM394"/>
      <c r="AN394"/>
      <c r="AO394"/>
      <c r="AP394"/>
      <c r="AQ394" s="242">
        <v>0</v>
      </c>
      <c r="AR394" s="242">
        <v>0</v>
      </c>
    </row>
    <row r="395" spans="1:44" ht="16.8" x14ac:dyDescent="0.25">
      <c r="A395" s="273">
        <v>121686</v>
      </c>
      <c r="B395" t="s">
        <v>474</v>
      </c>
      <c r="C395" t="s">
        <v>739</v>
      </c>
      <c r="D395" t="s">
        <v>739</v>
      </c>
      <c r="E395" t="s">
        <v>739</v>
      </c>
      <c r="F395" t="s">
        <v>739</v>
      </c>
      <c r="G395" t="s">
        <v>739</v>
      </c>
      <c r="H395" t="s">
        <v>739</v>
      </c>
      <c r="I395" t="s">
        <v>739</v>
      </c>
      <c r="J395" t="s">
        <v>739</v>
      </c>
      <c r="K395" t="s">
        <v>739</v>
      </c>
      <c r="L395" t="s">
        <v>739</v>
      </c>
      <c r="M395"/>
      <c r="N395"/>
      <c r="O395"/>
      <c r="P395"/>
      <c r="Q395"/>
      <c r="R395"/>
      <c r="S395"/>
      <c r="T395"/>
      <c r="U395"/>
      <c r="V395"/>
      <c r="W395"/>
      <c r="X395"/>
      <c r="Y395"/>
      <c r="Z395"/>
      <c r="AA395"/>
      <c r="AB395"/>
      <c r="AC395"/>
      <c r="AD395"/>
      <c r="AE395"/>
      <c r="AF395"/>
      <c r="AG395"/>
      <c r="AH395"/>
      <c r="AI395"/>
      <c r="AJ395"/>
      <c r="AK395"/>
      <c r="AL395"/>
      <c r="AM395"/>
      <c r="AN395"/>
      <c r="AO395"/>
      <c r="AP395"/>
      <c r="AQ395" s="242">
        <v>0</v>
      </c>
      <c r="AR395" s="242">
        <v>0</v>
      </c>
    </row>
    <row r="396" spans="1:44" ht="16.8" x14ac:dyDescent="0.25">
      <c r="A396" s="273">
        <v>121687</v>
      </c>
      <c r="B396" t="s">
        <v>474</v>
      </c>
      <c r="C396" t="s">
        <v>739</v>
      </c>
      <c r="D396" t="s">
        <v>739</v>
      </c>
      <c r="E396" t="s">
        <v>739</v>
      </c>
      <c r="F396" t="s">
        <v>739</v>
      </c>
      <c r="G396" t="s">
        <v>739</v>
      </c>
      <c r="H396" t="s">
        <v>739</v>
      </c>
      <c r="I396" t="s">
        <v>739</v>
      </c>
      <c r="J396" t="s">
        <v>739</v>
      </c>
      <c r="K396" t="s">
        <v>739</v>
      </c>
      <c r="L396" t="s">
        <v>739</v>
      </c>
      <c r="M396"/>
      <c r="N396"/>
      <c r="O396"/>
      <c r="P396"/>
      <c r="Q396"/>
      <c r="R396"/>
      <c r="S396"/>
      <c r="T396"/>
      <c r="U396"/>
      <c r="V396"/>
      <c r="W396"/>
      <c r="X396"/>
      <c r="Y396"/>
      <c r="Z396"/>
      <c r="AA396"/>
      <c r="AB396"/>
      <c r="AC396"/>
      <c r="AD396"/>
      <c r="AE396"/>
      <c r="AF396"/>
      <c r="AG396"/>
      <c r="AH396"/>
      <c r="AI396"/>
      <c r="AJ396"/>
      <c r="AK396"/>
      <c r="AL396"/>
      <c r="AM396"/>
      <c r="AN396"/>
      <c r="AO396"/>
      <c r="AP396"/>
      <c r="AQ396" s="242">
        <v>0</v>
      </c>
      <c r="AR396" s="242">
        <v>0</v>
      </c>
    </row>
    <row r="397" spans="1:44" ht="16.8" x14ac:dyDescent="0.25">
      <c r="A397" s="273">
        <v>121688</v>
      </c>
      <c r="B397" t="s">
        <v>474</v>
      </c>
      <c r="C397" t="s">
        <v>739</v>
      </c>
      <c r="D397" t="s">
        <v>739</v>
      </c>
      <c r="E397" t="s">
        <v>739</v>
      </c>
      <c r="F397" t="s">
        <v>739</v>
      </c>
      <c r="G397" t="s">
        <v>739</v>
      </c>
      <c r="H397" t="s">
        <v>739</v>
      </c>
      <c r="I397" t="s">
        <v>739</v>
      </c>
      <c r="J397" t="s">
        <v>739</v>
      </c>
      <c r="K397" t="s">
        <v>739</v>
      </c>
      <c r="L397" t="s">
        <v>739</v>
      </c>
      <c r="M397"/>
      <c r="N397"/>
      <c r="O397"/>
      <c r="P397"/>
      <c r="Q397"/>
      <c r="R397"/>
      <c r="S397"/>
      <c r="T397"/>
      <c r="U397"/>
      <c r="V397"/>
      <c r="W397"/>
      <c r="X397"/>
      <c r="Y397"/>
      <c r="Z397"/>
      <c r="AA397"/>
      <c r="AB397"/>
      <c r="AC397"/>
      <c r="AD397"/>
      <c r="AE397"/>
      <c r="AF397"/>
      <c r="AG397"/>
      <c r="AH397"/>
      <c r="AI397"/>
      <c r="AJ397"/>
      <c r="AK397"/>
      <c r="AL397"/>
      <c r="AM397"/>
      <c r="AN397"/>
      <c r="AO397"/>
      <c r="AP397"/>
      <c r="AQ397" s="242">
        <v>0</v>
      </c>
      <c r="AR397" s="242">
        <v>0</v>
      </c>
    </row>
    <row r="398" spans="1:44" ht="16.8" x14ac:dyDescent="0.25">
      <c r="A398" s="273">
        <v>121691</v>
      </c>
      <c r="B398" t="s">
        <v>474</v>
      </c>
      <c r="C398" t="s">
        <v>739</v>
      </c>
      <c r="D398" t="s">
        <v>739</v>
      </c>
      <c r="E398" t="s">
        <v>739</v>
      </c>
      <c r="F398" t="s">
        <v>739</v>
      </c>
      <c r="G398" t="s">
        <v>739</v>
      </c>
      <c r="H398" t="s">
        <v>739</v>
      </c>
      <c r="I398" t="s">
        <v>739</v>
      </c>
      <c r="J398" t="s">
        <v>739</v>
      </c>
      <c r="K398" t="s">
        <v>739</v>
      </c>
      <c r="L398" t="s">
        <v>739</v>
      </c>
      <c r="M398"/>
      <c r="N398"/>
      <c r="O398"/>
      <c r="P398"/>
      <c r="Q398"/>
      <c r="R398"/>
      <c r="S398"/>
      <c r="T398"/>
      <c r="U398"/>
      <c r="V398"/>
      <c r="W398"/>
      <c r="X398"/>
      <c r="Y398"/>
      <c r="Z398"/>
      <c r="AA398"/>
      <c r="AB398"/>
      <c r="AC398"/>
      <c r="AD398"/>
      <c r="AE398"/>
      <c r="AF398"/>
      <c r="AG398"/>
      <c r="AH398"/>
      <c r="AI398"/>
      <c r="AJ398"/>
      <c r="AK398"/>
      <c r="AL398"/>
      <c r="AM398"/>
      <c r="AN398"/>
      <c r="AO398"/>
      <c r="AP398"/>
      <c r="AQ398" s="242">
        <v>0</v>
      </c>
      <c r="AR398" s="242">
        <v>0</v>
      </c>
    </row>
    <row r="399" spans="1:44" ht="16.8" x14ac:dyDescent="0.25">
      <c r="A399" s="273">
        <v>121695</v>
      </c>
      <c r="B399" t="s">
        <v>474</v>
      </c>
      <c r="C399" t="s">
        <v>739</v>
      </c>
      <c r="D399" t="s">
        <v>739</v>
      </c>
      <c r="E399" t="s">
        <v>739</v>
      </c>
      <c r="F399" t="s">
        <v>739</v>
      </c>
      <c r="G399" t="s">
        <v>739</v>
      </c>
      <c r="H399" t="s">
        <v>739</v>
      </c>
      <c r="I399" t="s">
        <v>739</v>
      </c>
      <c r="J399" t="s">
        <v>739</v>
      </c>
      <c r="K399" t="s">
        <v>739</v>
      </c>
      <c r="L399" t="s">
        <v>739</v>
      </c>
      <c r="M399"/>
      <c r="N399"/>
      <c r="O399"/>
      <c r="P399"/>
      <c r="Q399"/>
      <c r="R399"/>
      <c r="S399"/>
      <c r="T399"/>
      <c r="U399"/>
      <c r="V399"/>
      <c r="W399"/>
      <c r="X399"/>
      <c r="Y399"/>
      <c r="Z399"/>
      <c r="AA399"/>
      <c r="AB399"/>
      <c r="AC399"/>
      <c r="AD399"/>
      <c r="AE399"/>
      <c r="AF399"/>
      <c r="AG399"/>
      <c r="AH399"/>
      <c r="AI399"/>
      <c r="AJ399"/>
      <c r="AK399"/>
      <c r="AL399"/>
      <c r="AM399"/>
      <c r="AN399"/>
      <c r="AO399"/>
      <c r="AP399"/>
      <c r="AQ399" s="242">
        <v>0</v>
      </c>
      <c r="AR399" s="242">
        <v>0</v>
      </c>
    </row>
    <row r="400" spans="1:44" ht="16.8" x14ac:dyDescent="0.25">
      <c r="A400" s="273">
        <v>121701</v>
      </c>
      <c r="B400" t="s">
        <v>474</v>
      </c>
      <c r="C400" t="s">
        <v>739</v>
      </c>
      <c r="D400" t="s">
        <v>739</v>
      </c>
      <c r="E400" t="s">
        <v>739</v>
      </c>
      <c r="F400" t="s">
        <v>739</v>
      </c>
      <c r="G400" t="s">
        <v>739</v>
      </c>
      <c r="H400" t="s">
        <v>739</v>
      </c>
      <c r="I400" t="s">
        <v>739</v>
      </c>
      <c r="J400" t="s">
        <v>739</v>
      </c>
      <c r="K400" t="s">
        <v>739</v>
      </c>
      <c r="L400" t="s">
        <v>739</v>
      </c>
      <c r="M400"/>
      <c r="N400"/>
      <c r="O400"/>
      <c r="P400"/>
      <c r="Q400"/>
      <c r="R400"/>
      <c r="S400"/>
      <c r="T400"/>
      <c r="U400"/>
      <c r="V400"/>
      <c r="W400"/>
      <c r="X400"/>
      <c r="Y400"/>
      <c r="Z400"/>
      <c r="AA400"/>
      <c r="AB400"/>
      <c r="AC400"/>
      <c r="AD400"/>
      <c r="AE400"/>
      <c r="AF400"/>
      <c r="AG400"/>
      <c r="AH400"/>
      <c r="AI400"/>
      <c r="AJ400"/>
      <c r="AK400"/>
      <c r="AL400"/>
      <c r="AM400"/>
      <c r="AN400"/>
      <c r="AO400"/>
      <c r="AP400"/>
      <c r="AQ400" s="242">
        <v>0</v>
      </c>
      <c r="AR400" s="242">
        <v>0</v>
      </c>
    </row>
    <row r="401" spans="1:44" ht="16.8" x14ac:dyDescent="0.25">
      <c r="A401" s="273">
        <v>121707</v>
      </c>
      <c r="B401" t="s">
        <v>474</v>
      </c>
      <c r="C401" t="s">
        <v>739</v>
      </c>
      <c r="D401" t="s">
        <v>739</v>
      </c>
      <c r="E401" t="s">
        <v>739</v>
      </c>
      <c r="F401" t="s">
        <v>739</v>
      </c>
      <c r="G401" t="s">
        <v>739</v>
      </c>
      <c r="H401" t="s">
        <v>739</v>
      </c>
      <c r="I401" t="s">
        <v>739</v>
      </c>
      <c r="J401" t="s">
        <v>739</v>
      </c>
      <c r="K401" t="s">
        <v>739</v>
      </c>
      <c r="L401" t="s">
        <v>739</v>
      </c>
      <c r="M401"/>
      <c r="N401"/>
      <c r="O401"/>
      <c r="P401"/>
      <c r="Q401"/>
      <c r="R401"/>
      <c r="S401"/>
      <c r="T401"/>
      <c r="U401"/>
      <c r="V401"/>
      <c r="W401"/>
      <c r="X401"/>
      <c r="Y401"/>
      <c r="Z401"/>
      <c r="AA401"/>
      <c r="AB401"/>
      <c r="AC401"/>
      <c r="AD401"/>
      <c r="AE401"/>
      <c r="AF401"/>
      <c r="AG401"/>
      <c r="AH401"/>
      <c r="AI401"/>
      <c r="AJ401"/>
      <c r="AK401"/>
      <c r="AL401"/>
      <c r="AM401"/>
      <c r="AN401"/>
      <c r="AO401"/>
      <c r="AP401"/>
      <c r="AQ401" s="242">
        <v>0</v>
      </c>
      <c r="AR401" s="242">
        <v>0</v>
      </c>
    </row>
    <row r="402" spans="1:44" ht="16.8" x14ac:dyDescent="0.25">
      <c r="A402" s="273">
        <v>121712</v>
      </c>
      <c r="B402" t="s">
        <v>474</v>
      </c>
      <c r="C402" t="s">
        <v>739</v>
      </c>
      <c r="D402" t="s">
        <v>739</v>
      </c>
      <c r="E402" t="s">
        <v>739</v>
      </c>
      <c r="F402" t="s">
        <v>739</v>
      </c>
      <c r="G402" t="s">
        <v>739</v>
      </c>
      <c r="H402" t="s">
        <v>739</v>
      </c>
      <c r="I402" t="s">
        <v>739</v>
      </c>
      <c r="J402" t="s">
        <v>739</v>
      </c>
      <c r="K402" t="s">
        <v>739</v>
      </c>
      <c r="L402" t="s">
        <v>739</v>
      </c>
      <c r="M402"/>
      <c r="N402"/>
      <c r="O402"/>
      <c r="P402"/>
      <c r="Q402"/>
      <c r="R402"/>
      <c r="S402"/>
      <c r="T402"/>
      <c r="U402"/>
      <c r="V402"/>
      <c r="W402"/>
      <c r="X402"/>
      <c r="Y402"/>
      <c r="Z402"/>
      <c r="AA402"/>
      <c r="AB402"/>
      <c r="AC402"/>
      <c r="AD402"/>
      <c r="AE402"/>
      <c r="AF402"/>
      <c r="AG402"/>
      <c r="AH402"/>
      <c r="AI402"/>
      <c r="AJ402"/>
      <c r="AK402"/>
      <c r="AL402"/>
      <c r="AM402"/>
      <c r="AN402"/>
      <c r="AO402"/>
      <c r="AP402"/>
      <c r="AQ402" s="242">
        <v>0</v>
      </c>
      <c r="AR402" s="242">
        <v>0</v>
      </c>
    </row>
    <row r="403" spans="1:44" ht="16.8" x14ac:dyDescent="0.25">
      <c r="A403" s="273">
        <v>121717</v>
      </c>
      <c r="B403" t="s">
        <v>474</v>
      </c>
      <c r="C403" t="s">
        <v>739</v>
      </c>
      <c r="D403" t="s">
        <v>739</v>
      </c>
      <c r="E403" t="s">
        <v>739</v>
      </c>
      <c r="F403" t="s">
        <v>739</v>
      </c>
      <c r="G403" t="s">
        <v>739</v>
      </c>
      <c r="H403" t="s">
        <v>739</v>
      </c>
      <c r="I403" t="s">
        <v>739</v>
      </c>
      <c r="J403" t="s">
        <v>739</v>
      </c>
      <c r="K403" t="s">
        <v>739</v>
      </c>
      <c r="L403" t="s">
        <v>739</v>
      </c>
      <c r="M403"/>
      <c r="N403"/>
      <c r="O403"/>
      <c r="P403"/>
      <c r="Q403"/>
      <c r="R403"/>
      <c r="S403"/>
      <c r="T403"/>
      <c r="U403"/>
      <c r="V403"/>
      <c r="W403"/>
      <c r="X403"/>
      <c r="Y403"/>
      <c r="Z403"/>
      <c r="AA403"/>
      <c r="AB403"/>
      <c r="AC403"/>
      <c r="AD403"/>
      <c r="AE403"/>
      <c r="AF403"/>
      <c r="AG403"/>
      <c r="AH403"/>
      <c r="AI403"/>
      <c r="AJ403"/>
      <c r="AK403"/>
      <c r="AL403"/>
      <c r="AM403"/>
      <c r="AN403"/>
      <c r="AO403"/>
      <c r="AP403"/>
      <c r="AQ403" s="242">
        <v>0</v>
      </c>
      <c r="AR403" s="242">
        <v>0</v>
      </c>
    </row>
    <row r="404" spans="1:44" ht="16.8" x14ac:dyDescent="0.25">
      <c r="A404" s="273">
        <v>121718</v>
      </c>
      <c r="B404" t="s">
        <v>474</v>
      </c>
      <c r="C404" t="s">
        <v>739</v>
      </c>
      <c r="D404" t="s">
        <v>739</v>
      </c>
      <c r="E404" t="s">
        <v>739</v>
      </c>
      <c r="F404" t="s">
        <v>739</v>
      </c>
      <c r="G404" t="s">
        <v>739</v>
      </c>
      <c r="H404" t="s">
        <v>739</v>
      </c>
      <c r="I404" t="s">
        <v>739</v>
      </c>
      <c r="J404" t="s">
        <v>739</v>
      </c>
      <c r="K404" t="s">
        <v>739</v>
      </c>
      <c r="L404" t="s">
        <v>739</v>
      </c>
      <c r="M404"/>
      <c r="N404"/>
      <c r="O404"/>
      <c r="P404"/>
      <c r="Q404"/>
      <c r="R404"/>
      <c r="S404"/>
      <c r="T404"/>
      <c r="U404"/>
      <c r="V404"/>
      <c r="W404"/>
      <c r="X404"/>
      <c r="Y404"/>
      <c r="Z404"/>
      <c r="AA404"/>
      <c r="AB404"/>
      <c r="AC404"/>
      <c r="AD404"/>
      <c r="AE404"/>
      <c r="AF404"/>
      <c r="AG404"/>
      <c r="AH404"/>
      <c r="AI404"/>
      <c r="AJ404"/>
      <c r="AK404"/>
      <c r="AL404"/>
      <c r="AM404"/>
      <c r="AN404"/>
      <c r="AO404"/>
      <c r="AP404"/>
      <c r="AQ404" s="242">
        <v>0</v>
      </c>
      <c r="AR404" s="242">
        <v>0</v>
      </c>
    </row>
    <row r="405" spans="1:44" ht="16.8" x14ac:dyDescent="0.25">
      <c r="A405" s="273">
        <v>121721</v>
      </c>
      <c r="B405" t="s">
        <v>474</v>
      </c>
      <c r="C405" t="s">
        <v>739</v>
      </c>
      <c r="D405" t="s">
        <v>739</v>
      </c>
      <c r="E405" t="s">
        <v>739</v>
      </c>
      <c r="F405" t="s">
        <v>739</v>
      </c>
      <c r="G405" t="s">
        <v>739</v>
      </c>
      <c r="H405" t="s">
        <v>739</v>
      </c>
      <c r="I405" t="s">
        <v>739</v>
      </c>
      <c r="J405" t="s">
        <v>739</v>
      </c>
      <c r="K405" t="s">
        <v>739</v>
      </c>
      <c r="L405" t="s">
        <v>739</v>
      </c>
      <c r="M405"/>
      <c r="N405"/>
      <c r="O405"/>
      <c r="P405"/>
      <c r="Q405"/>
      <c r="R405"/>
      <c r="S405"/>
      <c r="T405"/>
      <c r="U405"/>
      <c r="V405"/>
      <c r="W405"/>
      <c r="X405"/>
      <c r="Y405"/>
      <c r="Z405"/>
      <c r="AA405"/>
      <c r="AB405"/>
      <c r="AC405"/>
      <c r="AD405"/>
      <c r="AE405"/>
      <c r="AF405"/>
      <c r="AG405"/>
      <c r="AH405"/>
      <c r="AI405"/>
      <c r="AJ405"/>
      <c r="AK405"/>
      <c r="AL405"/>
      <c r="AM405"/>
      <c r="AN405"/>
      <c r="AO405"/>
      <c r="AP405"/>
      <c r="AQ405" s="242">
        <v>0</v>
      </c>
      <c r="AR405" s="242">
        <v>0</v>
      </c>
    </row>
    <row r="406" spans="1:44" ht="16.8" x14ac:dyDescent="0.25">
      <c r="A406" s="273">
        <v>121723</v>
      </c>
      <c r="B406" t="s">
        <v>474</v>
      </c>
      <c r="C406" t="s">
        <v>739</v>
      </c>
      <c r="D406" t="s">
        <v>739</v>
      </c>
      <c r="E406" t="s">
        <v>739</v>
      </c>
      <c r="F406" t="s">
        <v>739</v>
      </c>
      <c r="G406" t="s">
        <v>739</v>
      </c>
      <c r="H406" t="s">
        <v>739</v>
      </c>
      <c r="I406" t="s">
        <v>739</v>
      </c>
      <c r="J406" t="s">
        <v>739</v>
      </c>
      <c r="K406" t="s">
        <v>739</v>
      </c>
      <c r="L406" t="s">
        <v>739</v>
      </c>
      <c r="M406"/>
      <c r="N406"/>
      <c r="O406"/>
      <c r="P406"/>
      <c r="Q406"/>
      <c r="R406"/>
      <c r="S406"/>
      <c r="T406"/>
      <c r="U406"/>
      <c r="V406"/>
      <c r="W406"/>
      <c r="X406"/>
      <c r="Y406"/>
      <c r="Z406"/>
      <c r="AA406"/>
      <c r="AB406"/>
      <c r="AC406"/>
      <c r="AD406"/>
      <c r="AE406"/>
      <c r="AF406"/>
      <c r="AG406"/>
      <c r="AH406"/>
      <c r="AI406"/>
      <c r="AJ406"/>
      <c r="AK406"/>
      <c r="AL406"/>
      <c r="AM406"/>
      <c r="AN406"/>
      <c r="AO406"/>
      <c r="AP406"/>
      <c r="AQ406" s="242">
        <v>0</v>
      </c>
      <c r="AR406" s="242">
        <v>0</v>
      </c>
    </row>
    <row r="407" spans="1:44" ht="16.8" x14ac:dyDescent="0.25">
      <c r="A407" s="273">
        <v>121725</v>
      </c>
      <c r="B407" t="s">
        <v>474</v>
      </c>
      <c r="C407" t="s">
        <v>739</v>
      </c>
      <c r="D407" t="s">
        <v>739</v>
      </c>
      <c r="E407" t="s">
        <v>739</v>
      </c>
      <c r="F407" t="s">
        <v>739</v>
      </c>
      <c r="G407" t="s">
        <v>739</v>
      </c>
      <c r="H407" t="s">
        <v>739</v>
      </c>
      <c r="I407" t="s">
        <v>739</v>
      </c>
      <c r="J407" t="s">
        <v>739</v>
      </c>
      <c r="K407" t="s">
        <v>739</v>
      </c>
      <c r="L407" t="s">
        <v>739</v>
      </c>
      <c r="M407"/>
      <c r="N407"/>
      <c r="O407"/>
      <c r="P407"/>
      <c r="Q407"/>
      <c r="R407"/>
      <c r="S407"/>
      <c r="T407"/>
      <c r="U407"/>
      <c r="V407"/>
      <c r="W407"/>
      <c r="X407"/>
      <c r="Y407"/>
      <c r="Z407"/>
      <c r="AA407"/>
      <c r="AB407"/>
      <c r="AC407"/>
      <c r="AD407"/>
      <c r="AE407"/>
      <c r="AF407"/>
      <c r="AG407"/>
      <c r="AH407"/>
      <c r="AI407"/>
      <c r="AJ407"/>
      <c r="AK407"/>
      <c r="AL407"/>
      <c r="AM407"/>
      <c r="AN407"/>
      <c r="AO407"/>
      <c r="AP407"/>
      <c r="AQ407" s="242">
        <v>0</v>
      </c>
      <c r="AR407" s="242">
        <v>0</v>
      </c>
    </row>
    <row r="408" spans="1:44" ht="16.8" x14ac:dyDescent="0.25">
      <c r="A408" s="273">
        <v>121726</v>
      </c>
      <c r="B408" t="s">
        <v>474</v>
      </c>
      <c r="C408" t="s">
        <v>739</v>
      </c>
      <c r="D408" t="s">
        <v>739</v>
      </c>
      <c r="E408" t="s">
        <v>739</v>
      </c>
      <c r="F408" t="s">
        <v>739</v>
      </c>
      <c r="G408" t="s">
        <v>739</v>
      </c>
      <c r="H408" t="s">
        <v>739</v>
      </c>
      <c r="I408" t="s">
        <v>739</v>
      </c>
      <c r="J408" t="s">
        <v>739</v>
      </c>
      <c r="K408" t="s">
        <v>739</v>
      </c>
      <c r="L408" t="s">
        <v>739</v>
      </c>
      <c r="M408"/>
      <c r="N408"/>
      <c r="O408"/>
      <c r="P408"/>
      <c r="Q408"/>
      <c r="R408"/>
      <c r="S408"/>
      <c r="T408"/>
      <c r="U408"/>
      <c r="V408"/>
      <c r="W408"/>
      <c r="X408"/>
      <c r="Y408"/>
      <c r="Z408"/>
      <c r="AA408"/>
      <c r="AB408"/>
      <c r="AC408"/>
      <c r="AD408"/>
      <c r="AE408"/>
      <c r="AF408"/>
      <c r="AG408"/>
      <c r="AH408"/>
      <c r="AI408"/>
      <c r="AJ408"/>
      <c r="AK408"/>
      <c r="AL408"/>
      <c r="AM408"/>
      <c r="AN408"/>
      <c r="AO408"/>
      <c r="AP408"/>
      <c r="AQ408" s="242">
        <v>0</v>
      </c>
      <c r="AR408" s="242">
        <v>0</v>
      </c>
    </row>
    <row r="409" spans="1:44" ht="16.8" x14ac:dyDescent="0.25">
      <c r="A409" s="273">
        <v>121729</v>
      </c>
      <c r="B409" t="s">
        <v>474</v>
      </c>
      <c r="C409" t="s">
        <v>739</v>
      </c>
      <c r="D409" t="s">
        <v>739</v>
      </c>
      <c r="E409" t="s">
        <v>739</v>
      </c>
      <c r="F409" t="s">
        <v>739</v>
      </c>
      <c r="G409" t="s">
        <v>739</v>
      </c>
      <c r="H409" t="s">
        <v>739</v>
      </c>
      <c r="I409" t="s">
        <v>739</v>
      </c>
      <c r="J409" t="s">
        <v>739</v>
      </c>
      <c r="K409" t="s">
        <v>739</v>
      </c>
      <c r="L409" t="s">
        <v>739</v>
      </c>
      <c r="M409"/>
      <c r="N409"/>
      <c r="O409"/>
      <c r="P409"/>
      <c r="Q409"/>
      <c r="R409"/>
      <c r="S409"/>
      <c r="T409"/>
      <c r="U409"/>
      <c r="V409"/>
      <c r="W409"/>
      <c r="X409"/>
      <c r="Y409"/>
      <c r="Z409"/>
      <c r="AA409"/>
      <c r="AB409"/>
      <c r="AC409"/>
      <c r="AD409"/>
      <c r="AE409"/>
      <c r="AF409"/>
      <c r="AG409"/>
      <c r="AH409"/>
      <c r="AI409"/>
      <c r="AJ409"/>
      <c r="AK409"/>
      <c r="AL409"/>
      <c r="AM409"/>
      <c r="AN409"/>
      <c r="AO409"/>
      <c r="AP409"/>
      <c r="AQ409" s="242">
        <v>0</v>
      </c>
      <c r="AR409" s="242">
        <v>0</v>
      </c>
    </row>
    <row r="410" spans="1:44" ht="16.8" x14ac:dyDescent="0.25">
      <c r="A410" s="273">
        <v>121731</v>
      </c>
      <c r="B410" t="s">
        <v>474</v>
      </c>
      <c r="C410" t="s">
        <v>739</v>
      </c>
      <c r="D410" t="s">
        <v>739</v>
      </c>
      <c r="E410" t="s">
        <v>739</v>
      </c>
      <c r="F410" t="s">
        <v>739</v>
      </c>
      <c r="G410" t="s">
        <v>739</v>
      </c>
      <c r="H410" t="s">
        <v>739</v>
      </c>
      <c r="I410" t="s">
        <v>739</v>
      </c>
      <c r="J410" t="s">
        <v>739</v>
      </c>
      <c r="K410" t="s">
        <v>739</v>
      </c>
      <c r="L410" t="s">
        <v>739</v>
      </c>
      <c r="M410"/>
      <c r="N410"/>
      <c r="O410"/>
      <c r="P410"/>
      <c r="Q410"/>
      <c r="R410"/>
      <c r="S410"/>
      <c r="T410"/>
      <c r="U410"/>
      <c r="V410"/>
      <c r="W410"/>
      <c r="X410"/>
      <c r="Y410"/>
      <c r="Z410"/>
      <c r="AA410"/>
      <c r="AB410"/>
      <c r="AC410"/>
      <c r="AD410"/>
      <c r="AE410"/>
      <c r="AF410"/>
      <c r="AG410"/>
      <c r="AH410"/>
      <c r="AI410"/>
      <c r="AJ410"/>
      <c r="AK410"/>
      <c r="AL410"/>
      <c r="AM410"/>
      <c r="AN410"/>
      <c r="AO410"/>
      <c r="AP410"/>
      <c r="AQ410" s="242">
        <v>0</v>
      </c>
      <c r="AR410" s="242">
        <v>0</v>
      </c>
    </row>
    <row r="411" spans="1:44" ht="16.8" x14ac:dyDescent="0.25">
      <c r="A411" s="273">
        <v>121741</v>
      </c>
      <c r="B411" t="s">
        <v>474</v>
      </c>
      <c r="C411" t="s">
        <v>739</v>
      </c>
      <c r="D411" t="s">
        <v>739</v>
      </c>
      <c r="E411" t="s">
        <v>739</v>
      </c>
      <c r="F411" t="s">
        <v>739</v>
      </c>
      <c r="G411" t="s">
        <v>739</v>
      </c>
      <c r="H411" t="s">
        <v>739</v>
      </c>
      <c r="I411" t="s">
        <v>739</v>
      </c>
      <c r="J411" t="s">
        <v>739</v>
      </c>
      <c r="K411" t="s">
        <v>739</v>
      </c>
      <c r="L411" t="s">
        <v>739</v>
      </c>
      <c r="M411"/>
      <c r="N411"/>
      <c r="O411"/>
      <c r="P411"/>
      <c r="Q411"/>
      <c r="R411"/>
      <c r="S411"/>
      <c r="T411"/>
      <c r="U411"/>
      <c r="V411"/>
      <c r="W411"/>
      <c r="X411"/>
      <c r="Y411"/>
      <c r="Z411"/>
      <c r="AA411"/>
      <c r="AB411"/>
      <c r="AC411"/>
      <c r="AD411"/>
      <c r="AE411"/>
      <c r="AF411"/>
      <c r="AG411"/>
      <c r="AH411"/>
      <c r="AI411"/>
      <c r="AJ411"/>
      <c r="AK411"/>
      <c r="AL411"/>
      <c r="AM411"/>
      <c r="AN411"/>
      <c r="AO411"/>
      <c r="AP411"/>
      <c r="AQ411" s="242">
        <v>0</v>
      </c>
      <c r="AR411" s="242">
        <v>0</v>
      </c>
    </row>
    <row r="412" spans="1:44" ht="16.8" x14ac:dyDescent="0.25">
      <c r="A412" s="273">
        <v>121743</v>
      </c>
      <c r="B412" t="s">
        <v>474</v>
      </c>
      <c r="C412" t="s">
        <v>739</v>
      </c>
      <c r="D412" t="s">
        <v>739</v>
      </c>
      <c r="E412" t="s">
        <v>739</v>
      </c>
      <c r="F412" t="s">
        <v>739</v>
      </c>
      <c r="G412" t="s">
        <v>739</v>
      </c>
      <c r="H412" t="s">
        <v>739</v>
      </c>
      <c r="I412" t="s">
        <v>739</v>
      </c>
      <c r="J412" t="s">
        <v>739</v>
      </c>
      <c r="K412" t="s">
        <v>739</v>
      </c>
      <c r="L412" t="s">
        <v>739</v>
      </c>
      <c r="M412"/>
      <c r="N412"/>
      <c r="O412"/>
      <c r="P412"/>
      <c r="Q412"/>
      <c r="R412"/>
      <c r="S412"/>
      <c r="T412"/>
      <c r="U412"/>
      <c r="V412"/>
      <c r="W412"/>
      <c r="X412"/>
      <c r="Y412"/>
      <c r="Z412"/>
      <c r="AA412"/>
      <c r="AB412"/>
      <c r="AC412"/>
      <c r="AD412"/>
      <c r="AE412"/>
      <c r="AF412"/>
      <c r="AG412"/>
      <c r="AH412"/>
      <c r="AI412"/>
      <c r="AJ412"/>
      <c r="AK412"/>
      <c r="AL412"/>
      <c r="AM412"/>
      <c r="AN412"/>
      <c r="AO412"/>
      <c r="AP412"/>
      <c r="AQ412" s="242">
        <v>0</v>
      </c>
      <c r="AR412" s="242">
        <v>0</v>
      </c>
    </row>
    <row r="413" spans="1:44" ht="16.8" x14ac:dyDescent="0.25">
      <c r="A413" s="273">
        <v>121745</v>
      </c>
      <c r="B413" t="s">
        <v>474</v>
      </c>
      <c r="C413" t="s">
        <v>739</v>
      </c>
      <c r="D413" t="s">
        <v>739</v>
      </c>
      <c r="E413" t="s">
        <v>739</v>
      </c>
      <c r="F413" t="s">
        <v>739</v>
      </c>
      <c r="G413" t="s">
        <v>739</v>
      </c>
      <c r="H413" t="s">
        <v>739</v>
      </c>
      <c r="I413" t="s">
        <v>739</v>
      </c>
      <c r="J413" t="s">
        <v>739</v>
      </c>
      <c r="K413" t="s">
        <v>739</v>
      </c>
      <c r="L413" t="s">
        <v>739</v>
      </c>
      <c r="M413"/>
      <c r="N413"/>
      <c r="O413"/>
      <c r="P413"/>
      <c r="Q413"/>
      <c r="R413"/>
      <c r="S413"/>
      <c r="T413"/>
      <c r="U413"/>
      <c r="V413"/>
      <c r="W413"/>
      <c r="X413"/>
      <c r="Y413"/>
      <c r="Z413"/>
      <c r="AA413"/>
      <c r="AB413"/>
      <c r="AC413"/>
      <c r="AD413"/>
      <c r="AE413"/>
      <c r="AF413"/>
      <c r="AG413"/>
      <c r="AH413"/>
      <c r="AI413"/>
      <c r="AJ413"/>
      <c r="AK413"/>
      <c r="AL413"/>
      <c r="AM413"/>
      <c r="AN413"/>
      <c r="AO413"/>
      <c r="AP413"/>
      <c r="AQ413" s="242">
        <v>0</v>
      </c>
      <c r="AR413" s="242">
        <v>0</v>
      </c>
    </row>
    <row r="414" spans="1:44" ht="16.8" x14ac:dyDescent="0.25">
      <c r="A414" s="273">
        <v>121746</v>
      </c>
      <c r="B414" t="s">
        <v>474</v>
      </c>
      <c r="C414" t="s">
        <v>739</v>
      </c>
      <c r="D414" t="s">
        <v>739</v>
      </c>
      <c r="E414" t="s">
        <v>739</v>
      </c>
      <c r="F414" t="s">
        <v>739</v>
      </c>
      <c r="G414" t="s">
        <v>739</v>
      </c>
      <c r="H414" t="s">
        <v>739</v>
      </c>
      <c r="I414" t="s">
        <v>739</v>
      </c>
      <c r="J414" t="s">
        <v>739</v>
      </c>
      <c r="K414" t="s">
        <v>739</v>
      </c>
      <c r="L414" t="s">
        <v>739</v>
      </c>
      <c r="M414"/>
      <c r="N414"/>
      <c r="O414"/>
      <c r="P414"/>
      <c r="Q414"/>
      <c r="R414"/>
      <c r="S414"/>
      <c r="T414"/>
      <c r="U414"/>
      <c r="V414"/>
      <c r="W414"/>
      <c r="X414"/>
      <c r="Y414"/>
      <c r="Z414"/>
      <c r="AA414"/>
      <c r="AB414"/>
      <c r="AC414"/>
      <c r="AD414"/>
      <c r="AE414"/>
      <c r="AF414"/>
      <c r="AG414"/>
      <c r="AH414"/>
      <c r="AI414"/>
      <c r="AJ414"/>
      <c r="AK414"/>
      <c r="AL414"/>
      <c r="AM414"/>
      <c r="AN414"/>
      <c r="AO414"/>
      <c r="AP414"/>
      <c r="AQ414" s="242">
        <v>0</v>
      </c>
      <c r="AR414" s="242">
        <v>0</v>
      </c>
    </row>
    <row r="415" spans="1:44" ht="16.8" x14ac:dyDescent="0.25">
      <c r="A415" s="273">
        <v>121749</v>
      </c>
      <c r="B415" t="s">
        <v>474</v>
      </c>
      <c r="C415" t="s">
        <v>739</v>
      </c>
      <c r="D415" t="s">
        <v>739</v>
      </c>
      <c r="E415" t="s">
        <v>739</v>
      </c>
      <c r="F415" t="s">
        <v>739</v>
      </c>
      <c r="G415" t="s">
        <v>739</v>
      </c>
      <c r="H415" t="s">
        <v>739</v>
      </c>
      <c r="I415" t="s">
        <v>739</v>
      </c>
      <c r="J415" t="s">
        <v>739</v>
      </c>
      <c r="K415" t="s">
        <v>739</v>
      </c>
      <c r="L415" t="s">
        <v>739</v>
      </c>
      <c r="M415"/>
      <c r="N415"/>
      <c r="O415"/>
      <c r="P415"/>
      <c r="Q415"/>
      <c r="R415"/>
      <c r="S415"/>
      <c r="T415"/>
      <c r="U415"/>
      <c r="V415"/>
      <c r="W415"/>
      <c r="X415"/>
      <c r="Y415"/>
      <c r="Z415"/>
      <c r="AA415"/>
      <c r="AB415"/>
      <c r="AC415"/>
      <c r="AD415"/>
      <c r="AE415"/>
      <c r="AF415"/>
      <c r="AG415"/>
      <c r="AH415"/>
      <c r="AI415"/>
      <c r="AJ415"/>
      <c r="AK415"/>
      <c r="AL415"/>
      <c r="AM415"/>
      <c r="AN415"/>
      <c r="AO415"/>
      <c r="AP415"/>
      <c r="AQ415" s="242">
        <v>0</v>
      </c>
      <c r="AR415" s="242">
        <v>0</v>
      </c>
    </row>
    <row r="416" spans="1:44" ht="16.8" x14ac:dyDescent="0.25">
      <c r="A416" s="273">
        <v>121751</v>
      </c>
      <c r="B416" t="s">
        <v>474</v>
      </c>
      <c r="C416" t="s">
        <v>739</v>
      </c>
      <c r="D416" t="s">
        <v>739</v>
      </c>
      <c r="E416" t="s">
        <v>739</v>
      </c>
      <c r="F416" t="s">
        <v>739</v>
      </c>
      <c r="G416" t="s">
        <v>739</v>
      </c>
      <c r="H416" t="s">
        <v>739</v>
      </c>
      <c r="I416" t="s">
        <v>739</v>
      </c>
      <c r="J416" t="s">
        <v>739</v>
      </c>
      <c r="K416" t="s">
        <v>739</v>
      </c>
      <c r="L416" t="s">
        <v>739</v>
      </c>
      <c r="M416"/>
      <c r="N416"/>
      <c r="O416"/>
      <c r="P416"/>
      <c r="Q416"/>
      <c r="R416"/>
      <c r="S416"/>
      <c r="T416"/>
      <c r="U416"/>
      <c r="V416"/>
      <c r="W416"/>
      <c r="X416"/>
      <c r="Y416"/>
      <c r="Z416"/>
      <c r="AA416"/>
      <c r="AB416"/>
      <c r="AC416"/>
      <c r="AD416"/>
      <c r="AE416"/>
      <c r="AF416"/>
      <c r="AG416"/>
      <c r="AH416"/>
      <c r="AI416"/>
      <c r="AJ416"/>
      <c r="AK416"/>
      <c r="AL416"/>
      <c r="AM416"/>
      <c r="AN416"/>
      <c r="AO416"/>
      <c r="AP416"/>
      <c r="AQ416" s="242">
        <v>0</v>
      </c>
      <c r="AR416" s="242">
        <v>0</v>
      </c>
    </row>
    <row r="417" spans="1:44" ht="16.8" x14ac:dyDescent="0.25">
      <c r="A417" s="273">
        <v>121756</v>
      </c>
      <c r="B417" t="s">
        <v>474</v>
      </c>
      <c r="C417" t="s">
        <v>739</v>
      </c>
      <c r="D417" t="s">
        <v>739</v>
      </c>
      <c r="E417" t="s">
        <v>739</v>
      </c>
      <c r="F417" t="s">
        <v>739</v>
      </c>
      <c r="G417" t="s">
        <v>739</v>
      </c>
      <c r="H417" t="s">
        <v>739</v>
      </c>
      <c r="I417" t="s">
        <v>739</v>
      </c>
      <c r="J417" t="s">
        <v>739</v>
      </c>
      <c r="K417" t="s">
        <v>739</v>
      </c>
      <c r="L417" t="s">
        <v>739</v>
      </c>
      <c r="M417"/>
      <c r="N417"/>
      <c r="O417"/>
      <c r="P417"/>
      <c r="Q417"/>
      <c r="R417"/>
      <c r="S417"/>
      <c r="T417"/>
      <c r="U417"/>
      <c r="V417"/>
      <c r="W417"/>
      <c r="X417"/>
      <c r="Y417"/>
      <c r="Z417"/>
      <c r="AA417"/>
      <c r="AB417"/>
      <c r="AC417"/>
      <c r="AD417"/>
      <c r="AE417"/>
      <c r="AF417"/>
      <c r="AG417"/>
      <c r="AH417"/>
      <c r="AI417"/>
      <c r="AJ417"/>
      <c r="AK417"/>
      <c r="AL417"/>
      <c r="AM417"/>
      <c r="AN417"/>
      <c r="AO417"/>
      <c r="AP417"/>
      <c r="AQ417" s="242">
        <v>0</v>
      </c>
      <c r="AR417" s="242">
        <v>0</v>
      </c>
    </row>
    <row r="418" spans="1:44" ht="16.8" x14ac:dyDescent="0.25">
      <c r="A418" s="273">
        <v>121757</v>
      </c>
      <c r="B418" t="s">
        <v>474</v>
      </c>
      <c r="C418" t="s">
        <v>739</v>
      </c>
      <c r="D418" t="s">
        <v>739</v>
      </c>
      <c r="E418" t="s">
        <v>739</v>
      </c>
      <c r="F418" t="s">
        <v>739</v>
      </c>
      <c r="G418" t="s">
        <v>739</v>
      </c>
      <c r="H418" t="s">
        <v>739</v>
      </c>
      <c r="I418" t="s">
        <v>739</v>
      </c>
      <c r="J418" t="s">
        <v>739</v>
      </c>
      <c r="K418" t="s">
        <v>739</v>
      </c>
      <c r="L418" t="s">
        <v>739</v>
      </c>
      <c r="M418"/>
      <c r="N418"/>
      <c r="O418"/>
      <c r="P418"/>
      <c r="Q418"/>
      <c r="R418"/>
      <c r="S418"/>
      <c r="T418"/>
      <c r="U418"/>
      <c r="V418"/>
      <c r="W418"/>
      <c r="X418"/>
      <c r="Y418"/>
      <c r="Z418"/>
      <c r="AA418"/>
      <c r="AB418"/>
      <c r="AC418"/>
      <c r="AD418"/>
      <c r="AE418"/>
      <c r="AF418"/>
      <c r="AG418"/>
      <c r="AH418"/>
      <c r="AI418"/>
      <c r="AJ418"/>
      <c r="AK418"/>
      <c r="AL418"/>
      <c r="AM418"/>
      <c r="AN418"/>
      <c r="AO418"/>
      <c r="AP418"/>
      <c r="AQ418" s="242">
        <v>0</v>
      </c>
      <c r="AR418" s="242">
        <v>0</v>
      </c>
    </row>
    <row r="419" spans="1:44" ht="16.8" x14ac:dyDescent="0.25">
      <c r="A419" s="273">
        <v>121760</v>
      </c>
      <c r="B419" t="s">
        <v>474</v>
      </c>
      <c r="C419" t="s">
        <v>739</v>
      </c>
      <c r="D419" t="s">
        <v>739</v>
      </c>
      <c r="E419" t="s">
        <v>739</v>
      </c>
      <c r="F419" t="s">
        <v>739</v>
      </c>
      <c r="G419" t="s">
        <v>739</v>
      </c>
      <c r="H419" t="s">
        <v>739</v>
      </c>
      <c r="I419" t="s">
        <v>739</v>
      </c>
      <c r="J419" t="s">
        <v>739</v>
      </c>
      <c r="K419" t="s">
        <v>739</v>
      </c>
      <c r="L419" t="s">
        <v>739</v>
      </c>
      <c r="M419"/>
      <c r="N419"/>
      <c r="O419"/>
      <c r="P419"/>
      <c r="Q419"/>
      <c r="R419"/>
      <c r="S419"/>
      <c r="T419"/>
      <c r="U419"/>
      <c r="V419"/>
      <c r="W419"/>
      <c r="X419"/>
      <c r="Y419"/>
      <c r="Z419"/>
      <c r="AA419"/>
      <c r="AB419"/>
      <c r="AC419"/>
      <c r="AD419"/>
      <c r="AE419"/>
      <c r="AF419"/>
      <c r="AG419"/>
      <c r="AH419"/>
      <c r="AI419"/>
      <c r="AJ419"/>
      <c r="AK419"/>
      <c r="AL419"/>
      <c r="AM419"/>
      <c r="AN419"/>
      <c r="AO419"/>
      <c r="AP419"/>
      <c r="AQ419" s="242">
        <v>0</v>
      </c>
      <c r="AR419" s="242">
        <v>0</v>
      </c>
    </row>
    <row r="420" spans="1:44" ht="16.8" x14ac:dyDescent="0.25">
      <c r="A420" s="273">
        <v>121767</v>
      </c>
      <c r="B420" t="s">
        <v>474</v>
      </c>
      <c r="C420" t="s">
        <v>739</v>
      </c>
      <c r="D420" t="s">
        <v>739</v>
      </c>
      <c r="E420" t="s">
        <v>739</v>
      </c>
      <c r="F420" t="s">
        <v>739</v>
      </c>
      <c r="G420" t="s">
        <v>739</v>
      </c>
      <c r="H420" t="s">
        <v>739</v>
      </c>
      <c r="I420" t="s">
        <v>739</v>
      </c>
      <c r="J420" t="s">
        <v>739</v>
      </c>
      <c r="K420" t="s">
        <v>739</v>
      </c>
      <c r="L420" t="s">
        <v>739</v>
      </c>
      <c r="M420"/>
      <c r="N420"/>
      <c r="O420"/>
      <c r="P420"/>
      <c r="Q420"/>
      <c r="R420"/>
      <c r="S420"/>
      <c r="T420"/>
      <c r="U420"/>
      <c r="V420"/>
      <c r="W420"/>
      <c r="X420"/>
      <c r="Y420"/>
      <c r="Z420"/>
      <c r="AA420"/>
      <c r="AB420"/>
      <c r="AC420"/>
      <c r="AD420"/>
      <c r="AE420"/>
      <c r="AF420"/>
      <c r="AG420"/>
      <c r="AH420"/>
      <c r="AI420"/>
      <c r="AJ420"/>
      <c r="AK420"/>
      <c r="AL420"/>
      <c r="AM420"/>
      <c r="AN420"/>
      <c r="AO420"/>
      <c r="AP420"/>
      <c r="AQ420" s="242">
        <v>0</v>
      </c>
      <c r="AR420" s="242">
        <v>0</v>
      </c>
    </row>
    <row r="421" spans="1:44" ht="16.8" x14ac:dyDescent="0.25">
      <c r="A421" s="273">
        <v>121769</v>
      </c>
      <c r="B421" t="s">
        <v>474</v>
      </c>
      <c r="C421" t="s">
        <v>739</v>
      </c>
      <c r="D421" t="s">
        <v>739</v>
      </c>
      <c r="E421" t="s">
        <v>739</v>
      </c>
      <c r="F421" t="s">
        <v>739</v>
      </c>
      <c r="G421" t="s">
        <v>739</v>
      </c>
      <c r="H421" t="s">
        <v>739</v>
      </c>
      <c r="I421" t="s">
        <v>739</v>
      </c>
      <c r="J421" t="s">
        <v>739</v>
      </c>
      <c r="K421" t="s">
        <v>739</v>
      </c>
      <c r="L421" t="s">
        <v>739</v>
      </c>
      <c r="M421"/>
      <c r="N421"/>
      <c r="O421"/>
      <c r="P421"/>
      <c r="Q421"/>
      <c r="R421"/>
      <c r="S421"/>
      <c r="T421"/>
      <c r="U421"/>
      <c r="V421"/>
      <c r="W421"/>
      <c r="X421"/>
      <c r="Y421"/>
      <c r="Z421"/>
      <c r="AA421"/>
      <c r="AB421"/>
      <c r="AC421"/>
      <c r="AD421"/>
      <c r="AE421"/>
      <c r="AF421"/>
      <c r="AG421"/>
      <c r="AH421"/>
      <c r="AI421"/>
      <c r="AJ421"/>
      <c r="AK421"/>
      <c r="AL421"/>
      <c r="AM421"/>
      <c r="AN421"/>
      <c r="AO421"/>
      <c r="AP421"/>
      <c r="AQ421" s="242">
        <v>0</v>
      </c>
      <c r="AR421" s="242">
        <v>0</v>
      </c>
    </row>
    <row r="422" spans="1:44" ht="16.8" x14ac:dyDescent="0.25">
      <c r="A422" s="273">
        <v>121772</v>
      </c>
      <c r="B422" t="s">
        <v>474</v>
      </c>
      <c r="C422" t="s">
        <v>739</v>
      </c>
      <c r="D422" t="s">
        <v>739</v>
      </c>
      <c r="E422" t="s">
        <v>739</v>
      </c>
      <c r="F422" t="s">
        <v>739</v>
      </c>
      <c r="G422" t="s">
        <v>739</v>
      </c>
      <c r="H422" t="s">
        <v>739</v>
      </c>
      <c r="I422" t="s">
        <v>739</v>
      </c>
      <c r="J422" t="s">
        <v>739</v>
      </c>
      <c r="K422" t="s">
        <v>739</v>
      </c>
      <c r="L422" t="s">
        <v>739</v>
      </c>
      <c r="M422"/>
      <c r="N422"/>
      <c r="O422"/>
      <c r="P422"/>
      <c r="Q422"/>
      <c r="R422"/>
      <c r="S422"/>
      <c r="T422"/>
      <c r="U422"/>
      <c r="V422"/>
      <c r="W422"/>
      <c r="X422"/>
      <c r="Y422"/>
      <c r="Z422"/>
      <c r="AA422"/>
      <c r="AB422"/>
      <c r="AC422"/>
      <c r="AD422"/>
      <c r="AE422"/>
      <c r="AF422"/>
      <c r="AG422"/>
      <c r="AH422"/>
      <c r="AI422"/>
      <c r="AJ422"/>
      <c r="AK422"/>
      <c r="AL422"/>
      <c r="AM422"/>
      <c r="AN422"/>
      <c r="AO422"/>
      <c r="AP422"/>
      <c r="AQ422" s="242">
        <v>0</v>
      </c>
      <c r="AR422" s="242">
        <v>0</v>
      </c>
    </row>
    <row r="423" spans="1:44" ht="16.8" x14ac:dyDescent="0.25">
      <c r="A423" s="273">
        <v>121774</v>
      </c>
      <c r="B423" t="s">
        <v>474</v>
      </c>
      <c r="C423" t="s">
        <v>739</v>
      </c>
      <c r="D423" t="s">
        <v>739</v>
      </c>
      <c r="E423" t="s">
        <v>739</v>
      </c>
      <c r="F423" t="s">
        <v>739</v>
      </c>
      <c r="G423" t="s">
        <v>739</v>
      </c>
      <c r="H423" t="s">
        <v>739</v>
      </c>
      <c r="I423" t="s">
        <v>739</v>
      </c>
      <c r="J423" t="s">
        <v>739</v>
      </c>
      <c r="K423" t="s">
        <v>739</v>
      </c>
      <c r="L423" t="s">
        <v>739</v>
      </c>
      <c r="M423"/>
      <c r="N423"/>
      <c r="O423"/>
      <c r="P423"/>
      <c r="Q423"/>
      <c r="R423"/>
      <c r="S423"/>
      <c r="T423"/>
      <c r="U423"/>
      <c r="V423"/>
      <c r="W423"/>
      <c r="X423"/>
      <c r="Y423"/>
      <c r="Z423"/>
      <c r="AA423"/>
      <c r="AB423"/>
      <c r="AC423"/>
      <c r="AD423"/>
      <c r="AE423"/>
      <c r="AF423"/>
      <c r="AG423"/>
      <c r="AH423"/>
      <c r="AI423"/>
      <c r="AJ423"/>
      <c r="AK423"/>
      <c r="AL423"/>
      <c r="AM423"/>
      <c r="AN423"/>
      <c r="AO423"/>
      <c r="AP423"/>
      <c r="AQ423" s="242">
        <v>0</v>
      </c>
      <c r="AR423" s="242">
        <v>0</v>
      </c>
    </row>
    <row r="424" spans="1:44" ht="16.8" x14ac:dyDescent="0.25">
      <c r="A424" s="273">
        <v>121776</v>
      </c>
      <c r="B424" t="s">
        <v>474</v>
      </c>
      <c r="C424" t="s">
        <v>739</v>
      </c>
      <c r="D424" t="s">
        <v>739</v>
      </c>
      <c r="E424" t="s">
        <v>739</v>
      </c>
      <c r="F424" t="s">
        <v>739</v>
      </c>
      <c r="G424" t="s">
        <v>739</v>
      </c>
      <c r="H424" t="s">
        <v>739</v>
      </c>
      <c r="I424" t="s">
        <v>739</v>
      </c>
      <c r="J424" t="s">
        <v>739</v>
      </c>
      <c r="K424" t="s">
        <v>739</v>
      </c>
      <c r="L424" t="s">
        <v>739</v>
      </c>
      <c r="M424"/>
      <c r="N424"/>
      <c r="O424"/>
      <c r="P424"/>
      <c r="Q424"/>
      <c r="R424"/>
      <c r="S424"/>
      <c r="T424"/>
      <c r="U424"/>
      <c r="V424"/>
      <c r="W424"/>
      <c r="X424"/>
      <c r="Y424"/>
      <c r="Z424"/>
      <c r="AA424"/>
      <c r="AB424"/>
      <c r="AC424"/>
      <c r="AD424"/>
      <c r="AE424"/>
      <c r="AF424"/>
      <c r="AG424"/>
      <c r="AH424"/>
      <c r="AI424"/>
      <c r="AJ424"/>
      <c r="AK424"/>
      <c r="AL424"/>
      <c r="AM424"/>
      <c r="AN424"/>
      <c r="AO424"/>
      <c r="AP424"/>
      <c r="AQ424" s="242">
        <v>0</v>
      </c>
      <c r="AR424" s="242">
        <v>0</v>
      </c>
    </row>
    <row r="425" spans="1:44" ht="16.8" x14ac:dyDescent="0.25">
      <c r="A425" s="273">
        <v>121778</v>
      </c>
      <c r="B425" t="s">
        <v>474</v>
      </c>
      <c r="C425" t="s">
        <v>739</v>
      </c>
      <c r="D425" t="s">
        <v>739</v>
      </c>
      <c r="E425" t="s">
        <v>739</v>
      </c>
      <c r="F425" t="s">
        <v>739</v>
      </c>
      <c r="G425" t="s">
        <v>739</v>
      </c>
      <c r="H425" t="s">
        <v>739</v>
      </c>
      <c r="I425" t="s">
        <v>739</v>
      </c>
      <c r="J425" t="s">
        <v>739</v>
      </c>
      <c r="K425" t="s">
        <v>739</v>
      </c>
      <c r="L425" t="s">
        <v>739</v>
      </c>
      <c r="M425"/>
      <c r="N425"/>
      <c r="O425"/>
      <c r="P425"/>
      <c r="Q425"/>
      <c r="R425"/>
      <c r="S425"/>
      <c r="T425"/>
      <c r="U425"/>
      <c r="V425"/>
      <c r="W425"/>
      <c r="X425"/>
      <c r="Y425"/>
      <c r="Z425"/>
      <c r="AA425"/>
      <c r="AB425"/>
      <c r="AC425"/>
      <c r="AD425"/>
      <c r="AE425"/>
      <c r="AF425"/>
      <c r="AG425"/>
      <c r="AH425"/>
      <c r="AI425"/>
      <c r="AJ425"/>
      <c r="AK425"/>
      <c r="AL425"/>
      <c r="AM425"/>
      <c r="AN425"/>
      <c r="AO425"/>
      <c r="AP425"/>
      <c r="AQ425" s="242">
        <v>0</v>
      </c>
      <c r="AR425" s="242">
        <v>0</v>
      </c>
    </row>
    <row r="426" spans="1:44" ht="16.8" x14ac:dyDescent="0.25">
      <c r="A426" s="273">
        <v>121779</v>
      </c>
      <c r="B426" t="s">
        <v>474</v>
      </c>
      <c r="C426" t="s">
        <v>739</v>
      </c>
      <c r="D426" t="s">
        <v>739</v>
      </c>
      <c r="E426" t="s">
        <v>739</v>
      </c>
      <c r="F426" t="s">
        <v>739</v>
      </c>
      <c r="G426" t="s">
        <v>739</v>
      </c>
      <c r="H426" t="s">
        <v>739</v>
      </c>
      <c r="I426" t="s">
        <v>739</v>
      </c>
      <c r="J426" t="s">
        <v>739</v>
      </c>
      <c r="K426" t="s">
        <v>739</v>
      </c>
      <c r="L426" t="s">
        <v>739</v>
      </c>
      <c r="M426"/>
      <c r="N426"/>
      <c r="O426"/>
      <c r="P426"/>
      <c r="Q426"/>
      <c r="R426"/>
      <c r="S426"/>
      <c r="T426"/>
      <c r="U426"/>
      <c r="V426"/>
      <c r="W426"/>
      <c r="X426"/>
      <c r="Y426"/>
      <c r="Z426"/>
      <c r="AA426"/>
      <c r="AB426"/>
      <c r="AC426"/>
      <c r="AD426"/>
      <c r="AE426"/>
      <c r="AF426"/>
      <c r="AG426"/>
      <c r="AH426"/>
      <c r="AI426"/>
      <c r="AJ426"/>
      <c r="AK426"/>
      <c r="AL426"/>
      <c r="AM426"/>
      <c r="AN426"/>
      <c r="AO426"/>
      <c r="AP426"/>
      <c r="AQ426" s="242">
        <v>0</v>
      </c>
      <c r="AR426" s="242">
        <v>0</v>
      </c>
    </row>
    <row r="427" spans="1:44" ht="16.8" x14ac:dyDescent="0.25">
      <c r="A427" s="273">
        <v>121784</v>
      </c>
      <c r="B427" t="s">
        <v>474</v>
      </c>
      <c r="C427" t="s">
        <v>739</v>
      </c>
      <c r="D427" t="s">
        <v>739</v>
      </c>
      <c r="E427" t="s">
        <v>739</v>
      </c>
      <c r="F427" t="s">
        <v>739</v>
      </c>
      <c r="G427" t="s">
        <v>739</v>
      </c>
      <c r="H427" t="s">
        <v>739</v>
      </c>
      <c r="I427" t="s">
        <v>739</v>
      </c>
      <c r="J427" t="s">
        <v>739</v>
      </c>
      <c r="K427" t="s">
        <v>739</v>
      </c>
      <c r="L427" t="s">
        <v>739</v>
      </c>
      <c r="M427"/>
      <c r="N427"/>
      <c r="O427"/>
      <c r="P427"/>
      <c r="Q427"/>
      <c r="R427"/>
      <c r="S427"/>
      <c r="T427"/>
      <c r="U427"/>
      <c r="V427"/>
      <c r="W427"/>
      <c r="X427"/>
      <c r="Y427"/>
      <c r="Z427"/>
      <c r="AA427"/>
      <c r="AB427"/>
      <c r="AC427"/>
      <c r="AD427"/>
      <c r="AE427"/>
      <c r="AF427"/>
      <c r="AG427"/>
      <c r="AH427"/>
      <c r="AI427"/>
      <c r="AJ427"/>
      <c r="AK427"/>
      <c r="AL427"/>
      <c r="AM427"/>
      <c r="AN427"/>
      <c r="AO427"/>
      <c r="AP427"/>
      <c r="AQ427" s="242">
        <v>0</v>
      </c>
      <c r="AR427" s="242">
        <v>0</v>
      </c>
    </row>
    <row r="428" spans="1:44" ht="16.8" x14ac:dyDescent="0.25">
      <c r="A428" s="273">
        <v>121788</v>
      </c>
      <c r="B428" t="s">
        <v>474</v>
      </c>
      <c r="C428" t="s">
        <v>739</v>
      </c>
      <c r="D428" t="s">
        <v>739</v>
      </c>
      <c r="E428" t="s">
        <v>739</v>
      </c>
      <c r="F428" t="s">
        <v>739</v>
      </c>
      <c r="G428" t="s">
        <v>739</v>
      </c>
      <c r="H428" t="s">
        <v>739</v>
      </c>
      <c r="I428" t="s">
        <v>739</v>
      </c>
      <c r="J428" t="s">
        <v>739</v>
      </c>
      <c r="K428" t="s">
        <v>739</v>
      </c>
      <c r="L428" t="s">
        <v>739</v>
      </c>
      <c r="M428"/>
      <c r="N428"/>
      <c r="O428"/>
      <c r="P428"/>
      <c r="Q428"/>
      <c r="R428"/>
      <c r="S428"/>
      <c r="T428"/>
      <c r="U428"/>
      <c r="V428"/>
      <c r="W428"/>
      <c r="X428"/>
      <c r="Y428"/>
      <c r="Z428"/>
      <c r="AA428"/>
      <c r="AB428"/>
      <c r="AC428"/>
      <c r="AD428"/>
      <c r="AE428"/>
      <c r="AF428"/>
      <c r="AG428"/>
      <c r="AH428"/>
      <c r="AI428"/>
      <c r="AJ428"/>
      <c r="AK428"/>
      <c r="AL428"/>
      <c r="AM428"/>
      <c r="AN428"/>
      <c r="AO428"/>
      <c r="AP428"/>
      <c r="AQ428" s="242">
        <v>0</v>
      </c>
      <c r="AR428" s="242">
        <v>0</v>
      </c>
    </row>
    <row r="429" spans="1:44" ht="16.8" x14ac:dyDescent="0.25">
      <c r="A429" s="273">
        <v>121789</v>
      </c>
      <c r="B429" t="s">
        <v>474</v>
      </c>
      <c r="C429" t="s">
        <v>739</v>
      </c>
      <c r="D429" t="s">
        <v>739</v>
      </c>
      <c r="E429" t="s">
        <v>739</v>
      </c>
      <c r="F429" t="s">
        <v>739</v>
      </c>
      <c r="G429" t="s">
        <v>739</v>
      </c>
      <c r="H429" t="s">
        <v>739</v>
      </c>
      <c r="I429" t="s">
        <v>739</v>
      </c>
      <c r="J429" t="s">
        <v>739</v>
      </c>
      <c r="K429" t="s">
        <v>739</v>
      </c>
      <c r="L429" t="s">
        <v>739</v>
      </c>
      <c r="M429"/>
      <c r="N429"/>
      <c r="O429"/>
      <c r="P429"/>
      <c r="Q429"/>
      <c r="R429"/>
      <c r="S429"/>
      <c r="T429"/>
      <c r="U429"/>
      <c r="V429"/>
      <c r="W429"/>
      <c r="X429"/>
      <c r="Y429"/>
      <c r="Z429"/>
      <c r="AA429"/>
      <c r="AB429"/>
      <c r="AC429"/>
      <c r="AD429"/>
      <c r="AE429"/>
      <c r="AF429"/>
      <c r="AG429"/>
      <c r="AH429"/>
      <c r="AI429"/>
      <c r="AJ429"/>
      <c r="AK429"/>
      <c r="AL429"/>
      <c r="AM429"/>
      <c r="AN429"/>
      <c r="AO429"/>
      <c r="AP429"/>
      <c r="AQ429" s="242">
        <v>0</v>
      </c>
      <c r="AR429" s="242">
        <v>0</v>
      </c>
    </row>
    <row r="430" spans="1:44" ht="16.8" x14ac:dyDescent="0.25">
      <c r="A430" s="273">
        <v>121792</v>
      </c>
      <c r="B430" t="s">
        <v>474</v>
      </c>
      <c r="C430" t="s">
        <v>739</v>
      </c>
      <c r="D430" t="s">
        <v>739</v>
      </c>
      <c r="E430" t="s">
        <v>739</v>
      </c>
      <c r="F430" t="s">
        <v>739</v>
      </c>
      <c r="G430" t="s">
        <v>739</v>
      </c>
      <c r="H430" t="s">
        <v>739</v>
      </c>
      <c r="I430" t="s">
        <v>739</v>
      </c>
      <c r="J430" t="s">
        <v>739</v>
      </c>
      <c r="K430" t="s">
        <v>739</v>
      </c>
      <c r="L430" t="s">
        <v>739</v>
      </c>
      <c r="M430"/>
      <c r="N430"/>
      <c r="O430"/>
      <c r="P430"/>
      <c r="Q430"/>
      <c r="R430"/>
      <c r="S430"/>
      <c r="T430"/>
      <c r="U430"/>
      <c r="V430"/>
      <c r="W430"/>
      <c r="X430"/>
      <c r="Y430"/>
      <c r="Z430"/>
      <c r="AA430"/>
      <c r="AB430"/>
      <c r="AC430"/>
      <c r="AD430"/>
      <c r="AE430"/>
      <c r="AF430"/>
      <c r="AG430"/>
      <c r="AH430"/>
      <c r="AI430"/>
      <c r="AJ430"/>
      <c r="AK430"/>
      <c r="AL430"/>
      <c r="AM430"/>
      <c r="AN430"/>
      <c r="AO430"/>
      <c r="AP430"/>
      <c r="AQ430" s="242">
        <v>0</v>
      </c>
      <c r="AR430" s="242">
        <v>0</v>
      </c>
    </row>
    <row r="431" spans="1:44" ht="16.8" x14ac:dyDescent="0.25">
      <c r="A431" s="273">
        <v>121795</v>
      </c>
      <c r="B431" t="s">
        <v>474</v>
      </c>
      <c r="C431" t="s">
        <v>739</v>
      </c>
      <c r="D431" t="s">
        <v>739</v>
      </c>
      <c r="E431" t="s">
        <v>739</v>
      </c>
      <c r="F431" t="s">
        <v>739</v>
      </c>
      <c r="G431" t="s">
        <v>739</v>
      </c>
      <c r="H431" t="s">
        <v>739</v>
      </c>
      <c r="I431" t="s">
        <v>739</v>
      </c>
      <c r="J431" t="s">
        <v>739</v>
      </c>
      <c r="K431" t="s">
        <v>739</v>
      </c>
      <c r="L431" t="s">
        <v>739</v>
      </c>
      <c r="M431"/>
      <c r="N431"/>
      <c r="O431"/>
      <c r="P431"/>
      <c r="Q431"/>
      <c r="R431"/>
      <c r="S431"/>
      <c r="T431"/>
      <c r="U431"/>
      <c r="V431"/>
      <c r="W431"/>
      <c r="X431"/>
      <c r="Y431"/>
      <c r="Z431"/>
      <c r="AA431"/>
      <c r="AB431"/>
      <c r="AC431"/>
      <c r="AD431"/>
      <c r="AE431"/>
      <c r="AF431"/>
      <c r="AG431"/>
      <c r="AH431"/>
      <c r="AI431"/>
      <c r="AJ431"/>
      <c r="AK431"/>
      <c r="AL431"/>
      <c r="AM431"/>
      <c r="AN431"/>
      <c r="AO431"/>
      <c r="AP431"/>
      <c r="AQ431" s="242">
        <v>0</v>
      </c>
      <c r="AR431" s="242">
        <v>0</v>
      </c>
    </row>
    <row r="432" spans="1:44" ht="16.8" x14ac:dyDescent="0.25">
      <c r="A432" s="273">
        <v>121796</v>
      </c>
      <c r="B432" t="s">
        <v>474</v>
      </c>
      <c r="C432" t="s">
        <v>739</v>
      </c>
      <c r="D432" t="s">
        <v>739</v>
      </c>
      <c r="E432" t="s">
        <v>739</v>
      </c>
      <c r="F432" t="s">
        <v>739</v>
      </c>
      <c r="G432" t="s">
        <v>739</v>
      </c>
      <c r="H432" t="s">
        <v>739</v>
      </c>
      <c r="I432" t="s">
        <v>739</v>
      </c>
      <c r="J432" t="s">
        <v>739</v>
      </c>
      <c r="K432" t="s">
        <v>739</v>
      </c>
      <c r="L432" t="s">
        <v>739</v>
      </c>
      <c r="M432"/>
      <c r="N432"/>
      <c r="O432"/>
      <c r="P432"/>
      <c r="Q432"/>
      <c r="R432"/>
      <c r="S432"/>
      <c r="T432"/>
      <c r="U432"/>
      <c r="V432"/>
      <c r="W432"/>
      <c r="X432"/>
      <c r="Y432"/>
      <c r="Z432"/>
      <c r="AA432"/>
      <c r="AB432"/>
      <c r="AC432"/>
      <c r="AD432"/>
      <c r="AE432"/>
      <c r="AF432"/>
      <c r="AG432"/>
      <c r="AH432"/>
      <c r="AI432"/>
      <c r="AJ432"/>
      <c r="AK432"/>
      <c r="AL432"/>
      <c r="AM432"/>
      <c r="AN432"/>
      <c r="AO432"/>
      <c r="AP432"/>
      <c r="AQ432" s="242">
        <v>0</v>
      </c>
      <c r="AR432" s="242">
        <v>0</v>
      </c>
    </row>
    <row r="433" spans="1:44" ht="16.8" x14ac:dyDescent="0.25">
      <c r="A433" s="273">
        <v>121798</v>
      </c>
      <c r="B433" t="s">
        <v>474</v>
      </c>
      <c r="C433" t="s">
        <v>739</v>
      </c>
      <c r="D433" t="s">
        <v>739</v>
      </c>
      <c r="E433" t="s">
        <v>739</v>
      </c>
      <c r="F433" t="s">
        <v>739</v>
      </c>
      <c r="G433" t="s">
        <v>739</v>
      </c>
      <c r="H433" t="s">
        <v>739</v>
      </c>
      <c r="I433" t="s">
        <v>739</v>
      </c>
      <c r="J433" t="s">
        <v>739</v>
      </c>
      <c r="K433" t="s">
        <v>739</v>
      </c>
      <c r="L433" t="s">
        <v>739</v>
      </c>
      <c r="M433"/>
      <c r="N433"/>
      <c r="O433"/>
      <c r="P433"/>
      <c r="Q433"/>
      <c r="R433"/>
      <c r="S433"/>
      <c r="T433"/>
      <c r="U433"/>
      <c r="V433"/>
      <c r="W433"/>
      <c r="X433"/>
      <c r="Y433"/>
      <c r="Z433"/>
      <c r="AA433"/>
      <c r="AB433"/>
      <c r="AC433"/>
      <c r="AD433"/>
      <c r="AE433"/>
      <c r="AF433"/>
      <c r="AG433"/>
      <c r="AH433"/>
      <c r="AI433"/>
      <c r="AJ433"/>
      <c r="AK433"/>
      <c r="AL433"/>
      <c r="AM433"/>
      <c r="AN433"/>
      <c r="AO433"/>
      <c r="AP433"/>
      <c r="AQ433" s="242">
        <v>0</v>
      </c>
      <c r="AR433" s="242">
        <v>0</v>
      </c>
    </row>
    <row r="434" spans="1:44" ht="16.8" x14ac:dyDescent="0.25">
      <c r="A434" s="273">
        <v>121800</v>
      </c>
      <c r="B434" t="s">
        <v>474</v>
      </c>
      <c r="C434" t="s">
        <v>739</v>
      </c>
      <c r="D434" t="s">
        <v>739</v>
      </c>
      <c r="E434" t="s">
        <v>739</v>
      </c>
      <c r="F434" t="s">
        <v>739</v>
      </c>
      <c r="G434" t="s">
        <v>739</v>
      </c>
      <c r="H434" t="s">
        <v>739</v>
      </c>
      <c r="I434" t="s">
        <v>739</v>
      </c>
      <c r="J434" t="s">
        <v>739</v>
      </c>
      <c r="K434" t="s">
        <v>739</v>
      </c>
      <c r="L434" t="s">
        <v>739</v>
      </c>
      <c r="M434"/>
      <c r="N434"/>
      <c r="O434"/>
      <c r="P434"/>
      <c r="Q434"/>
      <c r="R434"/>
      <c r="S434"/>
      <c r="T434"/>
      <c r="U434"/>
      <c r="V434"/>
      <c r="W434"/>
      <c r="X434"/>
      <c r="Y434"/>
      <c r="Z434"/>
      <c r="AA434"/>
      <c r="AB434"/>
      <c r="AC434"/>
      <c r="AD434"/>
      <c r="AE434"/>
      <c r="AF434"/>
      <c r="AG434"/>
      <c r="AH434"/>
      <c r="AI434"/>
      <c r="AJ434"/>
      <c r="AK434"/>
      <c r="AL434"/>
      <c r="AM434"/>
      <c r="AN434"/>
      <c r="AO434"/>
      <c r="AP434"/>
      <c r="AQ434" s="242">
        <v>0</v>
      </c>
      <c r="AR434" s="242">
        <v>0</v>
      </c>
    </row>
    <row r="435" spans="1:44" ht="16.8" x14ac:dyDescent="0.25">
      <c r="A435" s="273">
        <v>121802</v>
      </c>
      <c r="B435" t="s">
        <v>474</v>
      </c>
      <c r="C435" t="s">
        <v>739</v>
      </c>
      <c r="D435" t="s">
        <v>739</v>
      </c>
      <c r="E435" t="s">
        <v>739</v>
      </c>
      <c r="F435" t="s">
        <v>739</v>
      </c>
      <c r="G435" t="s">
        <v>739</v>
      </c>
      <c r="H435" t="s">
        <v>739</v>
      </c>
      <c r="I435" t="s">
        <v>739</v>
      </c>
      <c r="J435" t="s">
        <v>739</v>
      </c>
      <c r="K435" t="s">
        <v>739</v>
      </c>
      <c r="L435" t="s">
        <v>739</v>
      </c>
      <c r="M435"/>
      <c r="N435"/>
      <c r="O435"/>
      <c r="P435"/>
      <c r="Q435"/>
      <c r="R435"/>
      <c r="S435"/>
      <c r="T435"/>
      <c r="U435"/>
      <c r="V435"/>
      <c r="W435"/>
      <c r="X435"/>
      <c r="Y435"/>
      <c r="Z435"/>
      <c r="AA435"/>
      <c r="AB435"/>
      <c r="AC435"/>
      <c r="AD435"/>
      <c r="AE435"/>
      <c r="AF435"/>
      <c r="AG435"/>
      <c r="AH435"/>
      <c r="AI435"/>
      <c r="AJ435"/>
      <c r="AK435"/>
      <c r="AL435"/>
      <c r="AM435"/>
      <c r="AN435"/>
      <c r="AO435"/>
      <c r="AP435"/>
      <c r="AQ435" s="242">
        <v>0</v>
      </c>
      <c r="AR435" s="242">
        <v>0</v>
      </c>
    </row>
    <row r="436" spans="1:44" ht="16.8" x14ac:dyDescent="0.25">
      <c r="A436" s="273">
        <v>121804</v>
      </c>
      <c r="B436" t="s">
        <v>474</v>
      </c>
      <c r="C436" t="s">
        <v>739</v>
      </c>
      <c r="D436" t="s">
        <v>739</v>
      </c>
      <c r="E436" t="s">
        <v>739</v>
      </c>
      <c r="F436" t="s">
        <v>739</v>
      </c>
      <c r="G436" t="s">
        <v>739</v>
      </c>
      <c r="H436" t="s">
        <v>739</v>
      </c>
      <c r="I436" t="s">
        <v>739</v>
      </c>
      <c r="J436" t="s">
        <v>739</v>
      </c>
      <c r="K436" t="s">
        <v>739</v>
      </c>
      <c r="L436" t="s">
        <v>739</v>
      </c>
      <c r="M436"/>
      <c r="N436"/>
      <c r="O436"/>
      <c r="P436"/>
      <c r="Q436"/>
      <c r="R436"/>
      <c r="S436"/>
      <c r="T436"/>
      <c r="U436"/>
      <c r="V436"/>
      <c r="W436"/>
      <c r="X436"/>
      <c r="Y436"/>
      <c r="Z436"/>
      <c r="AA436"/>
      <c r="AB436"/>
      <c r="AC436"/>
      <c r="AD436"/>
      <c r="AE436"/>
      <c r="AF436"/>
      <c r="AG436"/>
      <c r="AH436"/>
      <c r="AI436"/>
      <c r="AJ436"/>
      <c r="AK436"/>
      <c r="AL436"/>
      <c r="AM436"/>
      <c r="AN436"/>
      <c r="AO436"/>
      <c r="AP436"/>
      <c r="AQ436" s="242">
        <v>0</v>
      </c>
      <c r="AR436" s="242">
        <v>0</v>
      </c>
    </row>
    <row r="437" spans="1:44" ht="16.8" x14ac:dyDescent="0.25">
      <c r="A437" s="273">
        <v>121807</v>
      </c>
      <c r="B437" t="s">
        <v>474</v>
      </c>
      <c r="C437" t="s">
        <v>739</v>
      </c>
      <c r="D437" t="s">
        <v>739</v>
      </c>
      <c r="E437" t="s">
        <v>739</v>
      </c>
      <c r="F437" t="s">
        <v>739</v>
      </c>
      <c r="G437" t="s">
        <v>739</v>
      </c>
      <c r="H437" t="s">
        <v>739</v>
      </c>
      <c r="I437" t="s">
        <v>739</v>
      </c>
      <c r="J437" t="s">
        <v>739</v>
      </c>
      <c r="K437" t="s">
        <v>739</v>
      </c>
      <c r="L437" t="s">
        <v>739</v>
      </c>
      <c r="M437"/>
      <c r="N437"/>
      <c r="O437"/>
      <c r="P437"/>
      <c r="Q437"/>
      <c r="R437"/>
      <c r="S437"/>
      <c r="T437"/>
      <c r="U437"/>
      <c r="V437"/>
      <c r="W437"/>
      <c r="X437"/>
      <c r="Y437"/>
      <c r="Z437"/>
      <c r="AA437"/>
      <c r="AB437"/>
      <c r="AC437"/>
      <c r="AD437"/>
      <c r="AE437"/>
      <c r="AF437"/>
      <c r="AG437"/>
      <c r="AH437"/>
      <c r="AI437"/>
      <c r="AJ437"/>
      <c r="AK437"/>
      <c r="AL437"/>
      <c r="AM437"/>
      <c r="AN437"/>
      <c r="AO437"/>
      <c r="AP437"/>
      <c r="AQ437" s="242">
        <v>0</v>
      </c>
      <c r="AR437" s="242">
        <v>0</v>
      </c>
    </row>
    <row r="438" spans="1:44" ht="16.8" x14ac:dyDescent="0.25">
      <c r="A438" s="273">
        <v>121809</v>
      </c>
      <c r="B438" t="s">
        <v>474</v>
      </c>
      <c r="C438" t="s">
        <v>739</v>
      </c>
      <c r="D438" t="s">
        <v>739</v>
      </c>
      <c r="E438" t="s">
        <v>739</v>
      </c>
      <c r="F438" t="s">
        <v>739</v>
      </c>
      <c r="G438" t="s">
        <v>739</v>
      </c>
      <c r="H438" t="s">
        <v>739</v>
      </c>
      <c r="I438" t="s">
        <v>739</v>
      </c>
      <c r="J438" t="s">
        <v>739</v>
      </c>
      <c r="K438" t="s">
        <v>739</v>
      </c>
      <c r="L438" t="s">
        <v>739</v>
      </c>
      <c r="M438"/>
      <c r="N438"/>
      <c r="O438"/>
      <c r="P438"/>
      <c r="Q438"/>
      <c r="R438"/>
      <c r="S438"/>
      <c r="T438"/>
      <c r="U438"/>
      <c r="V438"/>
      <c r="W438"/>
      <c r="X438"/>
      <c r="Y438"/>
      <c r="Z438"/>
      <c r="AA438"/>
      <c r="AB438"/>
      <c r="AC438"/>
      <c r="AD438"/>
      <c r="AE438"/>
      <c r="AF438"/>
      <c r="AG438"/>
      <c r="AH438"/>
      <c r="AI438"/>
      <c r="AJ438"/>
      <c r="AK438"/>
      <c r="AL438"/>
      <c r="AM438"/>
      <c r="AN438"/>
      <c r="AO438"/>
      <c r="AP438"/>
      <c r="AQ438" s="242">
        <v>0</v>
      </c>
      <c r="AR438" s="242">
        <v>0</v>
      </c>
    </row>
    <row r="439" spans="1:44" ht="16.8" x14ac:dyDescent="0.25">
      <c r="A439" s="273">
        <v>121811</v>
      </c>
      <c r="B439" t="s">
        <v>474</v>
      </c>
      <c r="C439" t="s">
        <v>739</v>
      </c>
      <c r="D439" t="s">
        <v>739</v>
      </c>
      <c r="E439" t="s">
        <v>739</v>
      </c>
      <c r="F439" t="s">
        <v>739</v>
      </c>
      <c r="G439" t="s">
        <v>739</v>
      </c>
      <c r="H439" t="s">
        <v>739</v>
      </c>
      <c r="I439" t="s">
        <v>739</v>
      </c>
      <c r="J439" t="s">
        <v>739</v>
      </c>
      <c r="K439" t="s">
        <v>739</v>
      </c>
      <c r="L439" t="s">
        <v>739</v>
      </c>
      <c r="M439"/>
      <c r="N439"/>
      <c r="O439"/>
      <c r="P439"/>
      <c r="Q439"/>
      <c r="R439"/>
      <c r="S439"/>
      <c r="T439"/>
      <c r="U439"/>
      <c r="V439"/>
      <c r="W439"/>
      <c r="X439"/>
      <c r="Y439"/>
      <c r="Z439"/>
      <c r="AA439"/>
      <c r="AB439"/>
      <c r="AC439"/>
      <c r="AD439"/>
      <c r="AE439"/>
      <c r="AF439"/>
      <c r="AG439"/>
      <c r="AH439"/>
      <c r="AI439"/>
      <c r="AJ439"/>
      <c r="AK439"/>
      <c r="AL439"/>
      <c r="AM439"/>
      <c r="AN439"/>
      <c r="AO439"/>
      <c r="AP439"/>
      <c r="AQ439" s="242">
        <v>0</v>
      </c>
      <c r="AR439" s="242">
        <v>0</v>
      </c>
    </row>
    <row r="440" spans="1:44" ht="16.8" x14ac:dyDescent="0.25">
      <c r="A440" s="273">
        <v>121814</v>
      </c>
      <c r="B440" t="s">
        <v>474</v>
      </c>
      <c r="C440" t="s">
        <v>739</v>
      </c>
      <c r="D440" t="s">
        <v>739</v>
      </c>
      <c r="E440" t="s">
        <v>739</v>
      </c>
      <c r="F440" t="s">
        <v>739</v>
      </c>
      <c r="G440" t="s">
        <v>739</v>
      </c>
      <c r="H440" t="s">
        <v>739</v>
      </c>
      <c r="I440" t="s">
        <v>739</v>
      </c>
      <c r="J440" t="s">
        <v>739</v>
      </c>
      <c r="K440" t="s">
        <v>739</v>
      </c>
      <c r="L440" t="s">
        <v>739</v>
      </c>
      <c r="M440"/>
      <c r="N440"/>
      <c r="O440"/>
      <c r="P440"/>
      <c r="Q440"/>
      <c r="R440"/>
      <c r="S440"/>
      <c r="T440"/>
      <c r="U440"/>
      <c r="V440"/>
      <c r="W440"/>
      <c r="X440"/>
      <c r="Y440"/>
      <c r="Z440"/>
      <c r="AA440"/>
      <c r="AB440"/>
      <c r="AC440"/>
      <c r="AD440"/>
      <c r="AE440"/>
      <c r="AF440"/>
      <c r="AG440"/>
      <c r="AH440"/>
      <c r="AI440"/>
      <c r="AJ440"/>
      <c r="AK440"/>
      <c r="AL440"/>
      <c r="AM440"/>
      <c r="AN440"/>
      <c r="AO440"/>
      <c r="AP440"/>
      <c r="AQ440" s="242">
        <v>0</v>
      </c>
      <c r="AR440" s="242">
        <v>0</v>
      </c>
    </row>
    <row r="441" spans="1:44" ht="16.8" x14ac:dyDescent="0.25">
      <c r="A441" s="273">
        <v>121815</v>
      </c>
      <c r="B441" t="s">
        <v>474</v>
      </c>
      <c r="C441" t="s">
        <v>739</v>
      </c>
      <c r="D441" t="s">
        <v>739</v>
      </c>
      <c r="E441" t="s">
        <v>739</v>
      </c>
      <c r="F441" t="s">
        <v>739</v>
      </c>
      <c r="G441" t="s">
        <v>739</v>
      </c>
      <c r="H441" t="s">
        <v>739</v>
      </c>
      <c r="I441" t="s">
        <v>739</v>
      </c>
      <c r="J441" t="s">
        <v>739</v>
      </c>
      <c r="K441" t="s">
        <v>739</v>
      </c>
      <c r="L441" t="s">
        <v>739</v>
      </c>
      <c r="M441"/>
      <c r="N441"/>
      <c r="O441"/>
      <c r="P441"/>
      <c r="Q441"/>
      <c r="R441"/>
      <c r="S441"/>
      <c r="T441"/>
      <c r="U441"/>
      <c r="V441"/>
      <c r="W441"/>
      <c r="X441"/>
      <c r="Y441"/>
      <c r="Z441"/>
      <c r="AA441"/>
      <c r="AB441"/>
      <c r="AC441"/>
      <c r="AD441"/>
      <c r="AE441"/>
      <c r="AF441"/>
      <c r="AG441"/>
      <c r="AH441"/>
      <c r="AI441"/>
      <c r="AJ441"/>
      <c r="AK441"/>
      <c r="AL441"/>
      <c r="AM441"/>
      <c r="AN441"/>
      <c r="AO441"/>
      <c r="AP441"/>
      <c r="AQ441" s="242">
        <v>0</v>
      </c>
      <c r="AR441" s="242">
        <v>0</v>
      </c>
    </row>
    <row r="442" spans="1:44" ht="16.8" x14ac:dyDescent="0.25">
      <c r="A442" s="273">
        <v>121816</v>
      </c>
      <c r="B442" t="s">
        <v>474</v>
      </c>
      <c r="C442" t="s">
        <v>739</v>
      </c>
      <c r="D442" t="s">
        <v>739</v>
      </c>
      <c r="E442" t="s">
        <v>739</v>
      </c>
      <c r="F442" t="s">
        <v>739</v>
      </c>
      <c r="G442" t="s">
        <v>739</v>
      </c>
      <c r="H442" t="s">
        <v>739</v>
      </c>
      <c r="I442" t="s">
        <v>739</v>
      </c>
      <c r="J442" t="s">
        <v>739</v>
      </c>
      <c r="K442" t="s">
        <v>739</v>
      </c>
      <c r="L442" t="s">
        <v>739</v>
      </c>
      <c r="M442"/>
      <c r="N442"/>
      <c r="O442"/>
      <c r="P442"/>
      <c r="Q442"/>
      <c r="R442"/>
      <c r="S442"/>
      <c r="T442"/>
      <c r="U442"/>
      <c r="V442"/>
      <c r="W442"/>
      <c r="X442"/>
      <c r="Y442"/>
      <c r="Z442"/>
      <c r="AA442"/>
      <c r="AB442"/>
      <c r="AC442"/>
      <c r="AD442"/>
      <c r="AE442"/>
      <c r="AF442"/>
      <c r="AG442"/>
      <c r="AH442"/>
      <c r="AI442"/>
      <c r="AJ442"/>
      <c r="AK442"/>
      <c r="AL442"/>
      <c r="AM442"/>
      <c r="AN442"/>
      <c r="AO442"/>
      <c r="AP442"/>
      <c r="AQ442" s="242">
        <v>0</v>
      </c>
      <c r="AR442" s="242">
        <v>0</v>
      </c>
    </row>
    <row r="443" spans="1:44" ht="16.8" x14ac:dyDescent="0.25">
      <c r="A443" s="273">
        <v>121817</v>
      </c>
      <c r="B443" t="s">
        <v>474</v>
      </c>
      <c r="C443" t="s">
        <v>739</v>
      </c>
      <c r="D443" t="s">
        <v>739</v>
      </c>
      <c r="E443" t="s">
        <v>739</v>
      </c>
      <c r="F443" t="s">
        <v>739</v>
      </c>
      <c r="G443" t="s">
        <v>739</v>
      </c>
      <c r="H443" t="s">
        <v>739</v>
      </c>
      <c r="I443" t="s">
        <v>739</v>
      </c>
      <c r="J443" t="s">
        <v>739</v>
      </c>
      <c r="K443" t="s">
        <v>739</v>
      </c>
      <c r="L443" t="s">
        <v>739</v>
      </c>
      <c r="M443"/>
      <c r="N443"/>
      <c r="O443"/>
      <c r="P443"/>
      <c r="Q443"/>
      <c r="R443"/>
      <c r="S443"/>
      <c r="T443"/>
      <c r="U443"/>
      <c r="V443"/>
      <c r="W443"/>
      <c r="X443"/>
      <c r="Y443"/>
      <c r="Z443"/>
      <c r="AA443"/>
      <c r="AB443"/>
      <c r="AC443"/>
      <c r="AD443"/>
      <c r="AE443"/>
      <c r="AF443"/>
      <c r="AG443"/>
      <c r="AH443"/>
      <c r="AI443"/>
      <c r="AJ443"/>
      <c r="AK443"/>
      <c r="AL443"/>
      <c r="AM443"/>
      <c r="AN443"/>
      <c r="AO443"/>
      <c r="AP443"/>
      <c r="AQ443" s="242">
        <v>0</v>
      </c>
      <c r="AR443" s="242">
        <v>0</v>
      </c>
    </row>
    <row r="444" spans="1:44" ht="16.8" x14ac:dyDescent="0.25">
      <c r="A444" s="273">
        <v>121818</v>
      </c>
      <c r="B444" t="s">
        <v>474</v>
      </c>
      <c r="C444" t="s">
        <v>739</v>
      </c>
      <c r="D444" t="s">
        <v>739</v>
      </c>
      <c r="E444" t="s">
        <v>739</v>
      </c>
      <c r="F444" t="s">
        <v>739</v>
      </c>
      <c r="G444" t="s">
        <v>739</v>
      </c>
      <c r="H444" t="s">
        <v>739</v>
      </c>
      <c r="I444" t="s">
        <v>739</v>
      </c>
      <c r="J444" t="s">
        <v>739</v>
      </c>
      <c r="K444" t="s">
        <v>739</v>
      </c>
      <c r="L444" t="s">
        <v>739</v>
      </c>
      <c r="M444"/>
      <c r="N444"/>
      <c r="O444"/>
      <c r="P444"/>
      <c r="Q444"/>
      <c r="R444"/>
      <c r="S444"/>
      <c r="T444"/>
      <c r="U444"/>
      <c r="V444"/>
      <c r="W444"/>
      <c r="X444"/>
      <c r="Y444"/>
      <c r="Z444"/>
      <c r="AA444"/>
      <c r="AB444"/>
      <c r="AC444"/>
      <c r="AD444"/>
      <c r="AE444"/>
      <c r="AF444"/>
      <c r="AG444"/>
      <c r="AH444"/>
      <c r="AI444"/>
      <c r="AJ444"/>
      <c r="AK444"/>
      <c r="AL444"/>
      <c r="AM444"/>
      <c r="AN444"/>
      <c r="AO444"/>
      <c r="AP444"/>
      <c r="AQ444" s="242">
        <v>0</v>
      </c>
      <c r="AR444" s="242">
        <v>0</v>
      </c>
    </row>
    <row r="445" spans="1:44" ht="16.8" x14ac:dyDescent="0.25">
      <c r="A445" s="273">
        <v>121819</v>
      </c>
      <c r="B445" t="s">
        <v>474</v>
      </c>
      <c r="C445" t="s">
        <v>739</v>
      </c>
      <c r="D445" t="s">
        <v>739</v>
      </c>
      <c r="E445" t="s">
        <v>739</v>
      </c>
      <c r="F445" t="s">
        <v>739</v>
      </c>
      <c r="G445" t="s">
        <v>739</v>
      </c>
      <c r="H445" t="s">
        <v>739</v>
      </c>
      <c r="I445" t="s">
        <v>739</v>
      </c>
      <c r="J445" t="s">
        <v>739</v>
      </c>
      <c r="K445" t="s">
        <v>739</v>
      </c>
      <c r="L445" t="s">
        <v>739</v>
      </c>
      <c r="M445"/>
      <c r="N445"/>
      <c r="O445"/>
      <c r="P445"/>
      <c r="Q445"/>
      <c r="R445"/>
      <c r="S445"/>
      <c r="T445"/>
      <c r="U445"/>
      <c r="V445"/>
      <c r="W445"/>
      <c r="X445"/>
      <c r="Y445"/>
      <c r="Z445"/>
      <c r="AA445"/>
      <c r="AB445"/>
      <c r="AC445"/>
      <c r="AD445"/>
      <c r="AE445"/>
      <c r="AF445"/>
      <c r="AG445"/>
      <c r="AH445"/>
      <c r="AI445"/>
      <c r="AJ445"/>
      <c r="AK445"/>
      <c r="AL445"/>
      <c r="AM445"/>
      <c r="AN445"/>
      <c r="AO445"/>
      <c r="AP445"/>
      <c r="AQ445" s="242">
        <v>0</v>
      </c>
      <c r="AR445" s="242">
        <v>0</v>
      </c>
    </row>
    <row r="446" spans="1:44" ht="16.8" x14ac:dyDescent="0.25">
      <c r="A446" s="273">
        <v>121820</v>
      </c>
      <c r="B446" t="s">
        <v>474</v>
      </c>
      <c r="C446" t="s">
        <v>739</v>
      </c>
      <c r="D446" t="s">
        <v>739</v>
      </c>
      <c r="E446" t="s">
        <v>739</v>
      </c>
      <c r="F446" t="s">
        <v>739</v>
      </c>
      <c r="G446" t="s">
        <v>739</v>
      </c>
      <c r="H446" t="s">
        <v>739</v>
      </c>
      <c r="I446" t="s">
        <v>739</v>
      </c>
      <c r="J446" t="s">
        <v>739</v>
      </c>
      <c r="K446" t="s">
        <v>739</v>
      </c>
      <c r="L446" t="s">
        <v>739</v>
      </c>
      <c r="M446"/>
      <c r="N446"/>
      <c r="O446"/>
      <c r="P446"/>
      <c r="Q446"/>
      <c r="R446"/>
      <c r="S446"/>
      <c r="T446"/>
      <c r="U446"/>
      <c r="V446"/>
      <c r="W446"/>
      <c r="X446"/>
      <c r="Y446"/>
      <c r="Z446"/>
      <c r="AA446"/>
      <c r="AB446"/>
      <c r="AC446"/>
      <c r="AD446"/>
      <c r="AE446"/>
      <c r="AF446"/>
      <c r="AG446"/>
      <c r="AH446"/>
      <c r="AI446"/>
      <c r="AJ446"/>
      <c r="AK446"/>
      <c r="AL446"/>
      <c r="AM446"/>
      <c r="AN446"/>
      <c r="AO446"/>
      <c r="AP446"/>
      <c r="AQ446" s="242">
        <v>0</v>
      </c>
      <c r="AR446" s="242">
        <v>0</v>
      </c>
    </row>
    <row r="447" spans="1:44" ht="16.8" x14ac:dyDescent="0.25">
      <c r="A447" s="273">
        <v>121823</v>
      </c>
      <c r="B447" t="s">
        <v>474</v>
      </c>
      <c r="C447" t="s">
        <v>739</v>
      </c>
      <c r="D447" t="s">
        <v>739</v>
      </c>
      <c r="E447" t="s">
        <v>739</v>
      </c>
      <c r="F447" t="s">
        <v>739</v>
      </c>
      <c r="G447" t="s">
        <v>739</v>
      </c>
      <c r="H447" t="s">
        <v>739</v>
      </c>
      <c r="I447" t="s">
        <v>739</v>
      </c>
      <c r="J447" t="s">
        <v>739</v>
      </c>
      <c r="K447" t="s">
        <v>739</v>
      </c>
      <c r="L447" t="s">
        <v>739</v>
      </c>
      <c r="M447"/>
      <c r="N447"/>
      <c r="O447"/>
      <c r="P447"/>
      <c r="Q447"/>
      <c r="R447"/>
      <c r="S447"/>
      <c r="T447"/>
      <c r="U447"/>
      <c r="V447"/>
      <c r="W447"/>
      <c r="X447"/>
      <c r="Y447"/>
      <c r="Z447"/>
      <c r="AA447"/>
      <c r="AB447"/>
      <c r="AC447"/>
      <c r="AD447"/>
      <c r="AE447"/>
      <c r="AF447"/>
      <c r="AG447"/>
      <c r="AH447"/>
      <c r="AI447"/>
      <c r="AJ447"/>
      <c r="AK447"/>
      <c r="AL447"/>
      <c r="AM447"/>
      <c r="AN447"/>
      <c r="AO447"/>
      <c r="AP447"/>
      <c r="AQ447" s="242">
        <v>0</v>
      </c>
      <c r="AR447" s="242">
        <v>0</v>
      </c>
    </row>
    <row r="448" spans="1:44" ht="16.8" x14ac:dyDescent="0.25">
      <c r="A448" s="273">
        <v>121825</v>
      </c>
      <c r="B448" t="s">
        <v>474</v>
      </c>
      <c r="C448" t="s">
        <v>739</v>
      </c>
      <c r="D448" t="s">
        <v>739</v>
      </c>
      <c r="E448" t="s">
        <v>739</v>
      </c>
      <c r="F448" t="s">
        <v>739</v>
      </c>
      <c r="G448" t="s">
        <v>739</v>
      </c>
      <c r="H448" t="s">
        <v>739</v>
      </c>
      <c r="I448" t="s">
        <v>739</v>
      </c>
      <c r="J448" t="s">
        <v>739</v>
      </c>
      <c r="K448" t="s">
        <v>739</v>
      </c>
      <c r="L448" t="s">
        <v>739</v>
      </c>
      <c r="M448"/>
      <c r="N448"/>
      <c r="O448"/>
      <c r="P448"/>
      <c r="Q448"/>
      <c r="R448"/>
      <c r="S448"/>
      <c r="T448"/>
      <c r="U448"/>
      <c r="V448"/>
      <c r="W448"/>
      <c r="X448"/>
      <c r="Y448"/>
      <c r="Z448"/>
      <c r="AA448"/>
      <c r="AB448"/>
      <c r="AC448"/>
      <c r="AD448"/>
      <c r="AE448"/>
      <c r="AF448"/>
      <c r="AG448"/>
      <c r="AH448"/>
      <c r="AI448"/>
      <c r="AJ448"/>
      <c r="AK448"/>
      <c r="AL448"/>
      <c r="AM448"/>
      <c r="AN448"/>
      <c r="AO448"/>
      <c r="AP448"/>
      <c r="AQ448" s="242">
        <v>0</v>
      </c>
      <c r="AR448" s="242">
        <v>0</v>
      </c>
    </row>
    <row r="449" spans="1:44" ht="16.8" x14ac:dyDescent="0.25">
      <c r="A449" s="273">
        <v>121826</v>
      </c>
      <c r="B449" t="s">
        <v>474</v>
      </c>
      <c r="C449" t="s">
        <v>739</v>
      </c>
      <c r="D449" t="s">
        <v>739</v>
      </c>
      <c r="E449" t="s">
        <v>739</v>
      </c>
      <c r="F449" t="s">
        <v>739</v>
      </c>
      <c r="G449" t="s">
        <v>739</v>
      </c>
      <c r="H449" t="s">
        <v>739</v>
      </c>
      <c r="I449" t="s">
        <v>739</v>
      </c>
      <c r="J449" t="s">
        <v>739</v>
      </c>
      <c r="K449" t="s">
        <v>739</v>
      </c>
      <c r="L449" t="s">
        <v>739</v>
      </c>
      <c r="M449"/>
      <c r="N449"/>
      <c r="O449"/>
      <c r="P449"/>
      <c r="Q449"/>
      <c r="R449"/>
      <c r="S449"/>
      <c r="T449"/>
      <c r="U449"/>
      <c r="V449"/>
      <c r="W449"/>
      <c r="X449"/>
      <c r="Y449"/>
      <c r="Z449"/>
      <c r="AA449"/>
      <c r="AB449"/>
      <c r="AC449"/>
      <c r="AD449"/>
      <c r="AE449"/>
      <c r="AF449"/>
      <c r="AG449"/>
      <c r="AH449"/>
      <c r="AI449"/>
      <c r="AJ449"/>
      <c r="AK449"/>
      <c r="AL449"/>
      <c r="AM449"/>
      <c r="AN449"/>
      <c r="AO449"/>
      <c r="AP449"/>
      <c r="AQ449" s="242">
        <v>0</v>
      </c>
      <c r="AR449" s="242">
        <v>0</v>
      </c>
    </row>
    <row r="450" spans="1:44" ht="16.8" x14ac:dyDescent="0.25">
      <c r="A450" s="273">
        <v>121829</v>
      </c>
      <c r="B450" t="s">
        <v>474</v>
      </c>
      <c r="C450" t="s">
        <v>739</v>
      </c>
      <c r="D450" t="s">
        <v>739</v>
      </c>
      <c r="E450" t="s">
        <v>739</v>
      </c>
      <c r="F450" t="s">
        <v>739</v>
      </c>
      <c r="G450" t="s">
        <v>739</v>
      </c>
      <c r="H450" t="s">
        <v>739</v>
      </c>
      <c r="I450" t="s">
        <v>739</v>
      </c>
      <c r="J450" t="s">
        <v>739</v>
      </c>
      <c r="K450" t="s">
        <v>739</v>
      </c>
      <c r="L450" t="s">
        <v>739</v>
      </c>
      <c r="M450"/>
      <c r="N450"/>
      <c r="O450"/>
      <c r="P450"/>
      <c r="Q450"/>
      <c r="R450"/>
      <c r="S450"/>
      <c r="T450"/>
      <c r="U450"/>
      <c r="V450"/>
      <c r="W450"/>
      <c r="X450"/>
      <c r="Y450"/>
      <c r="Z450"/>
      <c r="AA450"/>
      <c r="AB450"/>
      <c r="AC450"/>
      <c r="AD450"/>
      <c r="AE450"/>
      <c r="AF450"/>
      <c r="AG450"/>
      <c r="AH450"/>
      <c r="AI450"/>
      <c r="AJ450"/>
      <c r="AK450"/>
      <c r="AL450"/>
      <c r="AM450"/>
      <c r="AN450"/>
      <c r="AO450"/>
      <c r="AP450"/>
      <c r="AQ450" s="242">
        <v>0</v>
      </c>
      <c r="AR450" s="242">
        <v>0</v>
      </c>
    </row>
    <row r="451" spans="1:44" ht="16.8" x14ac:dyDescent="0.25">
      <c r="A451" s="273">
        <v>121832</v>
      </c>
      <c r="B451" t="s">
        <v>474</v>
      </c>
      <c r="C451" t="s">
        <v>739</v>
      </c>
      <c r="D451" t="s">
        <v>739</v>
      </c>
      <c r="E451" t="s">
        <v>739</v>
      </c>
      <c r="F451" t="s">
        <v>739</v>
      </c>
      <c r="G451" t="s">
        <v>739</v>
      </c>
      <c r="H451" t="s">
        <v>739</v>
      </c>
      <c r="I451" t="s">
        <v>739</v>
      </c>
      <c r="J451" t="s">
        <v>739</v>
      </c>
      <c r="K451" t="s">
        <v>739</v>
      </c>
      <c r="L451" t="s">
        <v>739</v>
      </c>
      <c r="M451"/>
      <c r="N451"/>
      <c r="O451"/>
      <c r="P451"/>
      <c r="Q451"/>
      <c r="R451"/>
      <c r="S451"/>
      <c r="T451"/>
      <c r="U451"/>
      <c r="V451"/>
      <c r="W451"/>
      <c r="X451"/>
      <c r="Y451"/>
      <c r="Z451"/>
      <c r="AA451"/>
      <c r="AB451"/>
      <c r="AC451"/>
      <c r="AD451"/>
      <c r="AE451"/>
      <c r="AF451"/>
      <c r="AG451"/>
      <c r="AH451"/>
      <c r="AI451"/>
      <c r="AJ451"/>
      <c r="AK451"/>
      <c r="AL451"/>
      <c r="AM451"/>
      <c r="AN451"/>
      <c r="AO451"/>
      <c r="AP451"/>
      <c r="AQ451" s="242">
        <v>0</v>
      </c>
      <c r="AR451" s="242">
        <v>0</v>
      </c>
    </row>
    <row r="452" spans="1:44" ht="16.8" x14ac:dyDescent="0.25">
      <c r="A452" s="273">
        <v>121833</v>
      </c>
      <c r="B452" t="s">
        <v>474</v>
      </c>
      <c r="C452" t="s">
        <v>739</v>
      </c>
      <c r="D452" t="s">
        <v>739</v>
      </c>
      <c r="E452" t="s">
        <v>739</v>
      </c>
      <c r="F452" t="s">
        <v>739</v>
      </c>
      <c r="G452" t="s">
        <v>739</v>
      </c>
      <c r="H452" t="s">
        <v>739</v>
      </c>
      <c r="I452" t="s">
        <v>739</v>
      </c>
      <c r="J452" t="s">
        <v>739</v>
      </c>
      <c r="K452" t="s">
        <v>739</v>
      </c>
      <c r="L452" t="s">
        <v>739</v>
      </c>
      <c r="M452"/>
      <c r="N452"/>
      <c r="O452"/>
      <c r="P452"/>
      <c r="Q452"/>
      <c r="R452"/>
      <c r="S452"/>
      <c r="T452"/>
      <c r="U452"/>
      <c r="V452"/>
      <c r="W452"/>
      <c r="X452"/>
      <c r="Y452"/>
      <c r="Z452"/>
      <c r="AA452"/>
      <c r="AB452"/>
      <c r="AC452"/>
      <c r="AD452"/>
      <c r="AE452"/>
      <c r="AF452"/>
      <c r="AG452"/>
      <c r="AH452"/>
      <c r="AI452"/>
      <c r="AJ452"/>
      <c r="AK452"/>
      <c r="AL452"/>
      <c r="AM452"/>
      <c r="AN452"/>
      <c r="AO452"/>
      <c r="AP452"/>
      <c r="AQ452" s="242">
        <v>0</v>
      </c>
      <c r="AR452" s="242">
        <v>0</v>
      </c>
    </row>
    <row r="453" spans="1:44" ht="16.8" x14ac:dyDescent="0.25">
      <c r="A453" s="273">
        <v>121841</v>
      </c>
      <c r="B453" t="s">
        <v>474</v>
      </c>
      <c r="C453" t="s">
        <v>739</v>
      </c>
      <c r="D453" t="s">
        <v>739</v>
      </c>
      <c r="E453" t="s">
        <v>739</v>
      </c>
      <c r="F453" t="s">
        <v>739</v>
      </c>
      <c r="G453" t="s">
        <v>739</v>
      </c>
      <c r="H453" t="s">
        <v>739</v>
      </c>
      <c r="I453" t="s">
        <v>739</v>
      </c>
      <c r="J453" t="s">
        <v>739</v>
      </c>
      <c r="K453" t="s">
        <v>739</v>
      </c>
      <c r="L453" t="s">
        <v>739</v>
      </c>
      <c r="M453"/>
      <c r="N453"/>
      <c r="O453"/>
      <c r="P453"/>
      <c r="Q453"/>
      <c r="R453"/>
      <c r="S453"/>
      <c r="T453"/>
      <c r="U453"/>
      <c r="V453"/>
      <c r="W453"/>
      <c r="X453"/>
      <c r="Y453"/>
      <c r="Z453"/>
      <c r="AA453"/>
      <c r="AB453"/>
      <c r="AC453"/>
      <c r="AD453"/>
      <c r="AE453"/>
      <c r="AF453"/>
      <c r="AG453"/>
      <c r="AH453"/>
      <c r="AI453"/>
      <c r="AJ453"/>
      <c r="AK453"/>
      <c r="AL453"/>
      <c r="AM453"/>
      <c r="AN453"/>
      <c r="AO453"/>
      <c r="AP453"/>
      <c r="AQ453" s="242">
        <v>0</v>
      </c>
      <c r="AR453" s="242">
        <v>0</v>
      </c>
    </row>
    <row r="454" spans="1:44" ht="16.8" x14ac:dyDescent="0.25">
      <c r="A454" s="273">
        <v>121842</v>
      </c>
      <c r="B454" t="s">
        <v>474</v>
      </c>
      <c r="C454" t="s">
        <v>739</v>
      </c>
      <c r="D454" t="s">
        <v>739</v>
      </c>
      <c r="E454" t="s">
        <v>739</v>
      </c>
      <c r="F454" t="s">
        <v>739</v>
      </c>
      <c r="G454" t="s">
        <v>739</v>
      </c>
      <c r="H454" t="s">
        <v>739</v>
      </c>
      <c r="I454" t="s">
        <v>739</v>
      </c>
      <c r="J454" t="s">
        <v>739</v>
      </c>
      <c r="K454" t="s">
        <v>739</v>
      </c>
      <c r="L454" t="s">
        <v>739</v>
      </c>
      <c r="M454"/>
      <c r="N454"/>
      <c r="O454"/>
      <c r="P454"/>
      <c r="Q454"/>
      <c r="R454"/>
      <c r="S454"/>
      <c r="T454"/>
      <c r="U454"/>
      <c r="V454"/>
      <c r="W454"/>
      <c r="X454"/>
      <c r="Y454"/>
      <c r="Z454"/>
      <c r="AA454"/>
      <c r="AB454"/>
      <c r="AC454"/>
      <c r="AD454"/>
      <c r="AE454"/>
      <c r="AF454"/>
      <c r="AG454"/>
      <c r="AH454"/>
      <c r="AI454"/>
      <c r="AJ454"/>
      <c r="AK454"/>
      <c r="AL454"/>
      <c r="AM454"/>
      <c r="AN454"/>
      <c r="AO454"/>
      <c r="AP454"/>
      <c r="AQ454" s="242">
        <v>0</v>
      </c>
      <c r="AR454" s="242">
        <v>0</v>
      </c>
    </row>
    <row r="455" spans="1:44" ht="16.8" x14ac:dyDescent="0.25">
      <c r="A455" s="273">
        <v>121846</v>
      </c>
      <c r="B455" t="s">
        <v>474</v>
      </c>
      <c r="C455" t="s">
        <v>739</v>
      </c>
      <c r="D455" t="s">
        <v>739</v>
      </c>
      <c r="E455" t="s">
        <v>739</v>
      </c>
      <c r="F455" t="s">
        <v>739</v>
      </c>
      <c r="G455" t="s">
        <v>739</v>
      </c>
      <c r="H455" t="s">
        <v>739</v>
      </c>
      <c r="I455" t="s">
        <v>739</v>
      </c>
      <c r="J455" t="s">
        <v>739</v>
      </c>
      <c r="K455" t="s">
        <v>739</v>
      </c>
      <c r="L455" t="s">
        <v>739</v>
      </c>
      <c r="M455"/>
      <c r="N455"/>
      <c r="O455"/>
      <c r="P455"/>
      <c r="Q455"/>
      <c r="R455"/>
      <c r="S455"/>
      <c r="T455"/>
      <c r="U455"/>
      <c r="V455"/>
      <c r="W455"/>
      <c r="X455"/>
      <c r="Y455"/>
      <c r="Z455"/>
      <c r="AA455"/>
      <c r="AB455"/>
      <c r="AC455"/>
      <c r="AD455"/>
      <c r="AE455"/>
      <c r="AF455"/>
      <c r="AG455"/>
      <c r="AH455"/>
      <c r="AI455"/>
      <c r="AJ455"/>
      <c r="AK455"/>
      <c r="AL455"/>
      <c r="AM455"/>
      <c r="AN455"/>
      <c r="AO455"/>
      <c r="AP455"/>
      <c r="AQ455" s="242">
        <v>0</v>
      </c>
      <c r="AR455" s="242">
        <v>0</v>
      </c>
    </row>
    <row r="456" spans="1:44" ht="16.8" x14ac:dyDescent="0.25">
      <c r="A456" s="273">
        <v>121847</v>
      </c>
      <c r="B456" t="s">
        <v>474</v>
      </c>
      <c r="C456" t="s">
        <v>739</v>
      </c>
      <c r="D456" t="s">
        <v>739</v>
      </c>
      <c r="E456" t="s">
        <v>739</v>
      </c>
      <c r="F456" t="s">
        <v>739</v>
      </c>
      <c r="G456" t="s">
        <v>739</v>
      </c>
      <c r="H456" t="s">
        <v>739</v>
      </c>
      <c r="I456" t="s">
        <v>739</v>
      </c>
      <c r="J456" t="s">
        <v>739</v>
      </c>
      <c r="K456" t="s">
        <v>739</v>
      </c>
      <c r="L456" t="s">
        <v>739</v>
      </c>
      <c r="M456"/>
      <c r="N456"/>
      <c r="O456"/>
      <c r="P456"/>
      <c r="Q456"/>
      <c r="R456"/>
      <c r="S456"/>
      <c r="T456"/>
      <c r="U456"/>
      <c r="V456"/>
      <c r="W456"/>
      <c r="X456"/>
      <c r="Y456"/>
      <c r="Z456"/>
      <c r="AA456"/>
      <c r="AB456"/>
      <c r="AC456"/>
      <c r="AD456"/>
      <c r="AE456"/>
      <c r="AF456"/>
      <c r="AG456"/>
      <c r="AH456"/>
      <c r="AI456"/>
      <c r="AJ456"/>
      <c r="AK456"/>
      <c r="AL456"/>
      <c r="AM456"/>
      <c r="AN456"/>
      <c r="AO456"/>
      <c r="AP456"/>
      <c r="AQ456" s="242">
        <v>0</v>
      </c>
      <c r="AR456" s="242">
        <v>0</v>
      </c>
    </row>
    <row r="457" spans="1:44" ht="16.8" x14ac:dyDescent="0.25">
      <c r="A457" s="273">
        <v>121849</v>
      </c>
      <c r="B457" t="s">
        <v>474</v>
      </c>
      <c r="C457" t="s">
        <v>739</v>
      </c>
      <c r="D457" t="s">
        <v>739</v>
      </c>
      <c r="E457" t="s">
        <v>739</v>
      </c>
      <c r="F457" t="s">
        <v>739</v>
      </c>
      <c r="G457" t="s">
        <v>739</v>
      </c>
      <c r="H457" t="s">
        <v>739</v>
      </c>
      <c r="I457" t="s">
        <v>739</v>
      </c>
      <c r="J457" t="s">
        <v>739</v>
      </c>
      <c r="K457" t="s">
        <v>739</v>
      </c>
      <c r="L457" t="s">
        <v>739</v>
      </c>
      <c r="M457"/>
      <c r="N457"/>
      <c r="O457"/>
      <c r="P457"/>
      <c r="Q457"/>
      <c r="R457"/>
      <c r="S457"/>
      <c r="T457"/>
      <c r="U457"/>
      <c r="V457"/>
      <c r="W457"/>
      <c r="X457"/>
      <c r="Y457"/>
      <c r="Z457"/>
      <c r="AA457"/>
      <c r="AB457"/>
      <c r="AC457"/>
      <c r="AD457"/>
      <c r="AE457"/>
      <c r="AF457"/>
      <c r="AG457"/>
      <c r="AH457"/>
      <c r="AI457"/>
      <c r="AJ457"/>
      <c r="AK457"/>
      <c r="AL457"/>
      <c r="AM457"/>
      <c r="AN457"/>
      <c r="AO457"/>
      <c r="AP457"/>
      <c r="AQ457" s="242">
        <v>0</v>
      </c>
      <c r="AR457" s="242">
        <v>0</v>
      </c>
    </row>
    <row r="458" spans="1:44" ht="16.8" x14ac:dyDescent="0.25">
      <c r="A458" s="273">
        <v>121850</v>
      </c>
      <c r="B458" t="s">
        <v>474</v>
      </c>
      <c r="C458" t="s">
        <v>739</v>
      </c>
      <c r="D458" t="s">
        <v>739</v>
      </c>
      <c r="E458" t="s">
        <v>739</v>
      </c>
      <c r="F458" t="s">
        <v>739</v>
      </c>
      <c r="G458" t="s">
        <v>739</v>
      </c>
      <c r="H458" t="s">
        <v>739</v>
      </c>
      <c r="I458" t="s">
        <v>739</v>
      </c>
      <c r="J458" t="s">
        <v>739</v>
      </c>
      <c r="K458" t="s">
        <v>739</v>
      </c>
      <c r="L458" t="s">
        <v>739</v>
      </c>
      <c r="M458"/>
      <c r="N458"/>
      <c r="O458"/>
      <c r="P458"/>
      <c r="Q458"/>
      <c r="R458"/>
      <c r="S458"/>
      <c r="T458"/>
      <c r="U458"/>
      <c r="V458"/>
      <c r="W458"/>
      <c r="X458"/>
      <c r="Y458"/>
      <c r="Z458"/>
      <c r="AA458"/>
      <c r="AB458"/>
      <c r="AC458"/>
      <c r="AD458"/>
      <c r="AE458"/>
      <c r="AF458"/>
      <c r="AG458"/>
      <c r="AH458"/>
      <c r="AI458"/>
      <c r="AJ458"/>
      <c r="AK458"/>
      <c r="AL458"/>
      <c r="AM458"/>
      <c r="AN458"/>
      <c r="AO458"/>
      <c r="AP458"/>
      <c r="AQ458" s="242">
        <v>0</v>
      </c>
      <c r="AR458" s="242">
        <v>0</v>
      </c>
    </row>
    <row r="459" spans="1:44" ht="16.8" x14ac:dyDescent="0.25">
      <c r="A459" s="273">
        <v>121855</v>
      </c>
      <c r="B459" t="s">
        <v>474</v>
      </c>
      <c r="C459" t="s">
        <v>739</v>
      </c>
      <c r="D459" t="s">
        <v>739</v>
      </c>
      <c r="E459" t="s">
        <v>739</v>
      </c>
      <c r="F459" t="s">
        <v>739</v>
      </c>
      <c r="G459" t="s">
        <v>739</v>
      </c>
      <c r="H459" t="s">
        <v>739</v>
      </c>
      <c r="I459" t="s">
        <v>739</v>
      </c>
      <c r="J459" t="s">
        <v>739</v>
      </c>
      <c r="K459" t="s">
        <v>739</v>
      </c>
      <c r="L459" t="s">
        <v>739</v>
      </c>
      <c r="M459"/>
      <c r="N459"/>
      <c r="O459"/>
      <c r="P459"/>
      <c r="Q459"/>
      <c r="R459"/>
      <c r="S459"/>
      <c r="T459"/>
      <c r="U459"/>
      <c r="V459"/>
      <c r="W459"/>
      <c r="X459"/>
      <c r="Y459"/>
      <c r="Z459"/>
      <c r="AA459"/>
      <c r="AB459"/>
      <c r="AC459"/>
      <c r="AD459"/>
      <c r="AE459"/>
      <c r="AF459"/>
      <c r="AG459"/>
      <c r="AH459"/>
      <c r="AI459"/>
      <c r="AJ459"/>
      <c r="AK459"/>
      <c r="AL459"/>
      <c r="AM459"/>
      <c r="AN459"/>
      <c r="AO459"/>
      <c r="AP459"/>
      <c r="AQ459" s="242">
        <v>0</v>
      </c>
      <c r="AR459" s="242">
        <v>0</v>
      </c>
    </row>
    <row r="460" spans="1:44" ht="16.8" x14ac:dyDescent="0.25">
      <c r="A460" s="273">
        <v>121857</v>
      </c>
      <c r="B460" t="s">
        <v>474</v>
      </c>
      <c r="C460" t="s">
        <v>739</v>
      </c>
      <c r="D460" t="s">
        <v>739</v>
      </c>
      <c r="E460" t="s">
        <v>739</v>
      </c>
      <c r="F460" t="s">
        <v>739</v>
      </c>
      <c r="G460" t="s">
        <v>739</v>
      </c>
      <c r="H460" t="s">
        <v>739</v>
      </c>
      <c r="I460" t="s">
        <v>739</v>
      </c>
      <c r="J460" t="s">
        <v>739</v>
      </c>
      <c r="K460" t="s">
        <v>739</v>
      </c>
      <c r="L460" t="s">
        <v>739</v>
      </c>
      <c r="M460"/>
      <c r="N460"/>
      <c r="O460"/>
      <c r="P460"/>
      <c r="Q460"/>
      <c r="R460"/>
      <c r="S460"/>
      <c r="T460"/>
      <c r="U460"/>
      <c r="V460"/>
      <c r="W460"/>
      <c r="X460"/>
      <c r="Y460"/>
      <c r="Z460"/>
      <c r="AA460"/>
      <c r="AB460"/>
      <c r="AC460"/>
      <c r="AD460"/>
      <c r="AE460"/>
      <c r="AF460"/>
      <c r="AG460"/>
      <c r="AH460"/>
      <c r="AI460"/>
      <c r="AJ460"/>
      <c r="AK460"/>
      <c r="AL460"/>
      <c r="AM460"/>
      <c r="AN460"/>
      <c r="AO460"/>
      <c r="AP460"/>
      <c r="AQ460" s="242">
        <v>0</v>
      </c>
      <c r="AR460" s="242">
        <v>0</v>
      </c>
    </row>
    <row r="461" spans="1:44" ht="16.8" x14ac:dyDescent="0.25">
      <c r="A461" s="273">
        <v>121859</v>
      </c>
      <c r="B461" t="s">
        <v>474</v>
      </c>
      <c r="C461" t="s">
        <v>739</v>
      </c>
      <c r="D461" t="s">
        <v>739</v>
      </c>
      <c r="E461" t="s">
        <v>739</v>
      </c>
      <c r="F461" t="s">
        <v>739</v>
      </c>
      <c r="G461" t="s">
        <v>739</v>
      </c>
      <c r="H461" t="s">
        <v>739</v>
      </c>
      <c r="I461" t="s">
        <v>739</v>
      </c>
      <c r="J461" t="s">
        <v>739</v>
      </c>
      <c r="K461" t="s">
        <v>739</v>
      </c>
      <c r="L461" t="s">
        <v>739</v>
      </c>
      <c r="M461"/>
      <c r="N461"/>
      <c r="O461"/>
      <c r="P461"/>
      <c r="Q461"/>
      <c r="R461"/>
      <c r="S461"/>
      <c r="T461"/>
      <c r="U461"/>
      <c r="V461"/>
      <c r="W461"/>
      <c r="X461"/>
      <c r="Y461"/>
      <c r="Z461"/>
      <c r="AA461"/>
      <c r="AB461"/>
      <c r="AC461"/>
      <c r="AD461"/>
      <c r="AE461"/>
      <c r="AF461"/>
      <c r="AG461"/>
      <c r="AH461"/>
      <c r="AI461"/>
      <c r="AJ461"/>
      <c r="AK461"/>
      <c r="AL461"/>
      <c r="AM461"/>
      <c r="AN461"/>
      <c r="AO461"/>
      <c r="AP461"/>
      <c r="AQ461" s="242">
        <v>0</v>
      </c>
      <c r="AR461" s="242">
        <v>0</v>
      </c>
    </row>
    <row r="462" spans="1:44" ht="16.8" x14ac:dyDescent="0.25">
      <c r="A462" s="273">
        <v>121862</v>
      </c>
      <c r="B462" t="s">
        <v>474</v>
      </c>
      <c r="C462" t="s">
        <v>739</v>
      </c>
      <c r="D462" t="s">
        <v>739</v>
      </c>
      <c r="E462" t="s">
        <v>739</v>
      </c>
      <c r="F462" t="s">
        <v>739</v>
      </c>
      <c r="G462" t="s">
        <v>739</v>
      </c>
      <c r="H462" t="s">
        <v>739</v>
      </c>
      <c r="I462" t="s">
        <v>739</v>
      </c>
      <c r="J462" t="s">
        <v>739</v>
      </c>
      <c r="K462" t="s">
        <v>739</v>
      </c>
      <c r="L462" t="s">
        <v>739</v>
      </c>
      <c r="M462"/>
      <c r="N462"/>
      <c r="O462"/>
      <c r="P462"/>
      <c r="Q462"/>
      <c r="R462"/>
      <c r="S462"/>
      <c r="T462"/>
      <c r="U462"/>
      <c r="V462"/>
      <c r="W462"/>
      <c r="X462"/>
      <c r="Y462"/>
      <c r="Z462"/>
      <c r="AA462"/>
      <c r="AB462"/>
      <c r="AC462"/>
      <c r="AD462"/>
      <c r="AE462"/>
      <c r="AF462"/>
      <c r="AG462"/>
      <c r="AH462"/>
      <c r="AI462"/>
      <c r="AJ462"/>
      <c r="AK462"/>
      <c r="AL462"/>
      <c r="AM462"/>
      <c r="AN462"/>
      <c r="AO462"/>
      <c r="AP462"/>
      <c r="AQ462" s="242">
        <v>0</v>
      </c>
      <c r="AR462" s="242">
        <v>0</v>
      </c>
    </row>
    <row r="463" spans="1:44" ht="16.8" x14ac:dyDescent="0.25">
      <c r="A463" s="273">
        <v>121863</v>
      </c>
      <c r="B463" t="s">
        <v>474</v>
      </c>
      <c r="C463" t="s">
        <v>739</v>
      </c>
      <c r="D463" t="s">
        <v>739</v>
      </c>
      <c r="E463" t="s">
        <v>739</v>
      </c>
      <c r="F463" t="s">
        <v>739</v>
      </c>
      <c r="G463" t="s">
        <v>739</v>
      </c>
      <c r="H463" t="s">
        <v>739</v>
      </c>
      <c r="I463" t="s">
        <v>739</v>
      </c>
      <c r="J463" t="s">
        <v>739</v>
      </c>
      <c r="K463" t="s">
        <v>739</v>
      </c>
      <c r="L463" t="s">
        <v>739</v>
      </c>
      <c r="M463"/>
      <c r="N463"/>
      <c r="O463"/>
      <c r="P463"/>
      <c r="Q463"/>
      <c r="R463"/>
      <c r="S463"/>
      <c r="T463"/>
      <c r="U463"/>
      <c r="V463"/>
      <c r="W463"/>
      <c r="X463"/>
      <c r="Y463"/>
      <c r="Z463"/>
      <c r="AA463"/>
      <c r="AB463"/>
      <c r="AC463"/>
      <c r="AD463"/>
      <c r="AE463"/>
      <c r="AF463"/>
      <c r="AG463"/>
      <c r="AH463"/>
      <c r="AI463"/>
      <c r="AJ463"/>
      <c r="AK463"/>
      <c r="AL463"/>
      <c r="AM463"/>
      <c r="AN463"/>
      <c r="AO463"/>
      <c r="AP463"/>
      <c r="AQ463" s="242">
        <v>0</v>
      </c>
      <c r="AR463" s="242">
        <v>0</v>
      </c>
    </row>
    <row r="464" spans="1:44" ht="16.8" x14ac:dyDescent="0.25">
      <c r="A464" s="273">
        <v>121864</v>
      </c>
      <c r="B464" t="s">
        <v>474</v>
      </c>
      <c r="C464" t="s">
        <v>739</v>
      </c>
      <c r="D464" t="s">
        <v>739</v>
      </c>
      <c r="E464" t="s">
        <v>739</v>
      </c>
      <c r="F464" t="s">
        <v>739</v>
      </c>
      <c r="G464" t="s">
        <v>739</v>
      </c>
      <c r="H464" t="s">
        <v>739</v>
      </c>
      <c r="I464" t="s">
        <v>739</v>
      </c>
      <c r="J464" t="s">
        <v>739</v>
      </c>
      <c r="K464" t="s">
        <v>739</v>
      </c>
      <c r="L464" t="s">
        <v>739</v>
      </c>
      <c r="M464"/>
      <c r="N464"/>
      <c r="O464"/>
      <c r="P464"/>
      <c r="Q464"/>
      <c r="R464"/>
      <c r="S464"/>
      <c r="T464"/>
      <c r="U464"/>
      <c r="V464"/>
      <c r="W464"/>
      <c r="X464"/>
      <c r="Y464"/>
      <c r="Z464"/>
      <c r="AA464"/>
      <c r="AB464"/>
      <c r="AC464"/>
      <c r="AD464"/>
      <c r="AE464"/>
      <c r="AF464"/>
      <c r="AG464"/>
      <c r="AH464"/>
      <c r="AI464"/>
      <c r="AJ464"/>
      <c r="AK464"/>
      <c r="AL464"/>
      <c r="AM464"/>
      <c r="AN464"/>
      <c r="AO464"/>
      <c r="AP464"/>
      <c r="AQ464" s="242">
        <v>0</v>
      </c>
      <c r="AR464" s="242">
        <v>0</v>
      </c>
    </row>
    <row r="465" spans="1:44" ht="16.8" x14ac:dyDescent="0.25">
      <c r="A465" s="273">
        <v>121868</v>
      </c>
      <c r="B465" t="s">
        <v>474</v>
      </c>
      <c r="C465" t="s">
        <v>739</v>
      </c>
      <c r="D465" t="s">
        <v>739</v>
      </c>
      <c r="E465" t="s">
        <v>739</v>
      </c>
      <c r="F465" t="s">
        <v>739</v>
      </c>
      <c r="G465" t="s">
        <v>739</v>
      </c>
      <c r="H465" t="s">
        <v>739</v>
      </c>
      <c r="I465" t="s">
        <v>739</v>
      </c>
      <c r="J465" t="s">
        <v>739</v>
      </c>
      <c r="K465" t="s">
        <v>739</v>
      </c>
      <c r="L465" t="s">
        <v>739</v>
      </c>
      <c r="M465"/>
      <c r="N465"/>
      <c r="O465"/>
      <c r="P465"/>
      <c r="Q465"/>
      <c r="R465"/>
      <c r="S465"/>
      <c r="T465"/>
      <c r="U465"/>
      <c r="V465"/>
      <c r="W465"/>
      <c r="X465"/>
      <c r="Y465"/>
      <c r="Z465"/>
      <c r="AA465"/>
      <c r="AB465"/>
      <c r="AC465"/>
      <c r="AD465"/>
      <c r="AE465"/>
      <c r="AF465"/>
      <c r="AG465"/>
      <c r="AH465"/>
      <c r="AI465"/>
      <c r="AJ465"/>
      <c r="AK465"/>
      <c r="AL465"/>
      <c r="AM465"/>
      <c r="AN465"/>
      <c r="AO465"/>
      <c r="AP465"/>
      <c r="AQ465" s="242">
        <v>0</v>
      </c>
      <c r="AR465" s="242">
        <v>0</v>
      </c>
    </row>
    <row r="466" spans="1:44" ht="16.8" x14ac:dyDescent="0.25">
      <c r="A466" s="273">
        <v>121869</v>
      </c>
      <c r="B466" t="s">
        <v>474</v>
      </c>
      <c r="C466" t="s">
        <v>739</v>
      </c>
      <c r="D466" t="s">
        <v>739</v>
      </c>
      <c r="E466" t="s">
        <v>739</v>
      </c>
      <c r="F466" t="s">
        <v>739</v>
      </c>
      <c r="G466" t="s">
        <v>739</v>
      </c>
      <c r="H466" t="s">
        <v>739</v>
      </c>
      <c r="I466" t="s">
        <v>739</v>
      </c>
      <c r="J466" t="s">
        <v>739</v>
      </c>
      <c r="K466" t="s">
        <v>739</v>
      </c>
      <c r="L466" t="s">
        <v>739</v>
      </c>
      <c r="M466"/>
      <c r="N466"/>
      <c r="O466"/>
      <c r="P466"/>
      <c r="Q466"/>
      <c r="R466"/>
      <c r="S466"/>
      <c r="T466"/>
      <c r="U466"/>
      <c r="V466"/>
      <c r="W466"/>
      <c r="X466"/>
      <c r="Y466"/>
      <c r="Z466"/>
      <c r="AA466"/>
      <c r="AB466"/>
      <c r="AC466"/>
      <c r="AD466"/>
      <c r="AE466"/>
      <c r="AF466"/>
      <c r="AG466"/>
      <c r="AH466"/>
      <c r="AI466"/>
      <c r="AJ466"/>
      <c r="AK466"/>
      <c r="AL466"/>
      <c r="AM466"/>
      <c r="AN466"/>
      <c r="AO466"/>
      <c r="AP466"/>
      <c r="AQ466" s="242">
        <v>0</v>
      </c>
      <c r="AR466" s="242">
        <v>0</v>
      </c>
    </row>
    <row r="467" spans="1:44" ht="16.8" x14ac:dyDescent="0.25">
      <c r="A467" s="273">
        <v>121870</v>
      </c>
      <c r="B467" t="s">
        <v>474</v>
      </c>
      <c r="C467" t="s">
        <v>739</v>
      </c>
      <c r="D467" t="s">
        <v>739</v>
      </c>
      <c r="E467" t="s">
        <v>739</v>
      </c>
      <c r="F467" t="s">
        <v>739</v>
      </c>
      <c r="G467" t="s">
        <v>739</v>
      </c>
      <c r="H467" t="s">
        <v>739</v>
      </c>
      <c r="I467" t="s">
        <v>739</v>
      </c>
      <c r="J467" t="s">
        <v>739</v>
      </c>
      <c r="K467" t="s">
        <v>739</v>
      </c>
      <c r="L467" t="s">
        <v>739</v>
      </c>
      <c r="M467"/>
      <c r="N467"/>
      <c r="O467"/>
      <c r="P467"/>
      <c r="Q467"/>
      <c r="R467"/>
      <c r="S467"/>
      <c r="T467"/>
      <c r="U467"/>
      <c r="V467"/>
      <c r="W467"/>
      <c r="X467"/>
      <c r="Y467"/>
      <c r="Z467"/>
      <c r="AA467"/>
      <c r="AB467"/>
      <c r="AC467"/>
      <c r="AD467"/>
      <c r="AE467"/>
      <c r="AF467"/>
      <c r="AG467"/>
      <c r="AH467"/>
      <c r="AI467"/>
      <c r="AJ467"/>
      <c r="AK467"/>
      <c r="AL467"/>
      <c r="AM467"/>
      <c r="AN467"/>
      <c r="AO467"/>
      <c r="AP467"/>
      <c r="AQ467" s="242">
        <v>0</v>
      </c>
      <c r="AR467" s="242">
        <v>0</v>
      </c>
    </row>
    <row r="468" spans="1:44" ht="16.8" x14ac:dyDescent="0.25">
      <c r="A468" s="273">
        <v>121876</v>
      </c>
      <c r="B468" t="s">
        <v>474</v>
      </c>
      <c r="C468" t="s">
        <v>739</v>
      </c>
      <c r="D468" t="s">
        <v>739</v>
      </c>
      <c r="E468" t="s">
        <v>739</v>
      </c>
      <c r="F468" t="s">
        <v>739</v>
      </c>
      <c r="G468" t="s">
        <v>739</v>
      </c>
      <c r="H468" t="s">
        <v>739</v>
      </c>
      <c r="I468" t="s">
        <v>739</v>
      </c>
      <c r="J468" t="s">
        <v>739</v>
      </c>
      <c r="K468" t="s">
        <v>739</v>
      </c>
      <c r="L468" t="s">
        <v>739</v>
      </c>
      <c r="M468"/>
      <c r="N468"/>
      <c r="O468"/>
      <c r="P468"/>
      <c r="Q468"/>
      <c r="R468"/>
      <c r="S468"/>
      <c r="T468"/>
      <c r="U468"/>
      <c r="V468"/>
      <c r="W468"/>
      <c r="X468"/>
      <c r="Y468"/>
      <c r="Z468"/>
      <c r="AA468"/>
      <c r="AB468"/>
      <c r="AC468"/>
      <c r="AD468"/>
      <c r="AE468"/>
      <c r="AF468"/>
      <c r="AG468"/>
      <c r="AH468"/>
      <c r="AI468"/>
      <c r="AJ468"/>
      <c r="AK468"/>
      <c r="AL468"/>
      <c r="AM468"/>
      <c r="AN468"/>
      <c r="AO468"/>
      <c r="AP468"/>
      <c r="AQ468" s="242">
        <v>0</v>
      </c>
      <c r="AR468" s="242">
        <v>0</v>
      </c>
    </row>
    <row r="469" spans="1:44" ht="16.8" x14ac:dyDescent="0.25">
      <c r="A469" s="273">
        <v>121877</v>
      </c>
      <c r="B469" t="s">
        <v>474</v>
      </c>
      <c r="C469" t="s">
        <v>739</v>
      </c>
      <c r="D469" t="s">
        <v>739</v>
      </c>
      <c r="E469" t="s">
        <v>739</v>
      </c>
      <c r="F469" t="s">
        <v>739</v>
      </c>
      <c r="G469" t="s">
        <v>739</v>
      </c>
      <c r="H469" t="s">
        <v>739</v>
      </c>
      <c r="I469" t="s">
        <v>739</v>
      </c>
      <c r="J469" t="s">
        <v>739</v>
      </c>
      <c r="K469" t="s">
        <v>739</v>
      </c>
      <c r="L469" t="s">
        <v>739</v>
      </c>
      <c r="M469"/>
      <c r="N469"/>
      <c r="O469"/>
      <c r="P469"/>
      <c r="Q469"/>
      <c r="R469"/>
      <c r="S469"/>
      <c r="T469"/>
      <c r="U469"/>
      <c r="V469"/>
      <c r="W469"/>
      <c r="X469"/>
      <c r="Y469"/>
      <c r="Z469"/>
      <c r="AA469"/>
      <c r="AB469"/>
      <c r="AC469"/>
      <c r="AD469"/>
      <c r="AE469"/>
      <c r="AF469"/>
      <c r="AG469"/>
      <c r="AH469"/>
      <c r="AI469"/>
      <c r="AJ469"/>
      <c r="AK469"/>
      <c r="AL469"/>
      <c r="AM469"/>
      <c r="AN469"/>
      <c r="AO469"/>
      <c r="AP469"/>
      <c r="AQ469" s="242">
        <v>0</v>
      </c>
      <c r="AR469" s="242">
        <v>0</v>
      </c>
    </row>
    <row r="470" spans="1:44" ht="16.8" x14ac:dyDescent="0.25">
      <c r="A470" s="273">
        <v>121881</v>
      </c>
      <c r="B470" t="s">
        <v>474</v>
      </c>
      <c r="C470" t="s">
        <v>739</v>
      </c>
      <c r="D470" t="s">
        <v>739</v>
      </c>
      <c r="E470" t="s">
        <v>739</v>
      </c>
      <c r="F470" t="s">
        <v>739</v>
      </c>
      <c r="G470" t="s">
        <v>739</v>
      </c>
      <c r="H470" t="s">
        <v>739</v>
      </c>
      <c r="I470" t="s">
        <v>739</v>
      </c>
      <c r="J470" t="s">
        <v>739</v>
      </c>
      <c r="K470" t="s">
        <v>739</v>
      </c>
      <c r="L470" t="s">
        <v>739</v>
      </c>
      <c r="M470"/>
      <c r="N470"/>
      <c r="O470"/>
      <c r="P470"/>
      <c r="Q470"/>
      <c r="R470"/>
      <c r="S470"/>
      <c r="T470"/>
      <c r="U470"/>
      <c r="V470"/>
      <c r="W470"/>
      <c r="X470"/>
      <c r="Y470"/>
      <c r="Z470"/>
      <c r="AA470"/>
      <c r="AB470"/>
      <c r="AC470"/>
      <c r="AD470"/>
      <c r="AE470"/>
      <c r="AF470"/>
      <c r="AG470"/>
      <c r="AH470"/>
      <c r="AI470"/>
      <c r="AJ470"/>
      <c r="AK470"/>
      <c r="AL470"/>
      <c r="AM470"/>
      <c r="AN470"/>
      <c r="AO470"/>
      <c r="AP470"/>
      <c r="AQ470" s="242">
        <v>0</v>
      </c>
      <c r="AR470" s="242">
        <v>0</v>
      </c>
    </row>
    <row r="471" spans="1:44" ht="16.8" x14ac:dyDescent="0.25">
      <c r="A471" s="273">
        <v>121885</v>
      </c>
      <c r="B471" t="s">
        <v>474</v>
      </c>
      <c r="C471" t="s">
        <v>739</v>
      </c>
      <c r="D471" t="s">
        <v>739</v>
      </c>
      <c r="E471" t="s">
        <v>739</v>
      </c>
      <c r="F471" t="s">
        <v>739</v>
      </c>
      <c r="G471" t="s">
        <v>739</v>
      </c>
      <c r="H471" t="s">
        <v>739</v>
      </c>
      <c r="I471" t="s">
        <v>739</v>
      </c>
      <c r="J471" t="s">
        <v>739</v>
      </c>
      <c r="K471" t="s">
        <v>739</v>
      </c>
      <c r="L471" t="s">
        <v>739</v>
      </c>
      <c r="M471"/>
      <c r="N471"/>
      <c r="O471"/>
      <c r="P471"/>
      <c r="Q471"/>
      <c r="R471"/>
      <c r="S471"/>
      <c r="T471"/>
      <c r="U471"/>
      <c r="V471"/>
      <c r="W471"/>
      <c r="X471"/>
      <c r="Y471"/>
      <c r="Z471"/>
      <c r="AA471"/>
      <c r="AB471"/>
      <c r="AC471"/>
      <c r="AD471"/>
      <c r="AE471"/>
      <c r="AF471"/>
      <c r="AG471"/>
      <c r="AH471"/>
      <c r="AI471"/>
      <c r="AJ471"/>
      <c r="AK471"/>
      <c r="AL471"/>
      <c r="AM471"/>
      <c r="AN471"/>
      <c r="AO471"/>
      <c r="AP471"/>
      <c r="AQ471" s="242">
        <v>0</v>
      </c>
      <c r="AR471" s="242">
        <v>0</v>
      </c>
    </row>
    <row r="472" spans="1:44" ht="16.8" x14ac:dyDescent="0.25">
      <c r="A472" s="273">
        <v>121887</v>
      </c>
      <c r="B472" t="s">
        <v>474</v>
      </c>
      <c r="C472" t="s">
        <v>739</v>
      </c>
      <c r="D472" t="s">
        <v>739</v>
      </c>
      <c r="E472" t="s">
        <v>739</v>
      </c>
      <c r="F472" t="s">
        <v>739</v>
      </c>
      <c r="G472" t="s">
        <v>739</v>
      </c>
      <c r="H472" t="s">
        <v>739</v>
      </c>
      <c r="I472" t="s">
        <v>739</v>
      </c>
      <c r="J472" t="s">
        <v>739</v>
      </c>
      <c r="K472" t="s">
        <v>739</v>
      </c>
      <c r="L472" t="s">
        <v>739</v>
      </c>
      <c r="M472"/>
      <c r="N472"/>
      <c r="O472"/>
      <c r="P472"/>
      <c r="Q472"/>
      <c r="R472"/>
      <c r="S472"/>
      <c r="T472"/>
      <c r="U472"/>
      <c r="V472"/>
      <c r="W472"/>
      <c r="X472"/>
      <c r="Y472"/>
      <c r="Z472"/>
      <c r="AA472"/>
      <c r="AB472"/>
      <c r="AC472"/>
      <c r="AD472"/>
      <c r="AE472"/>
      <c r="AF472"/>
      <c r="AG472"/>
      <c r="AH472"/>
      <c r="AI472"/>
      <c r="AJ472"/>
      <c r="AK472"/>
      <c r="AL472"/>
      <c r="AM472"/>
      <c r="AN472"/>
      <c r="AO472"/>
      <c r="AP472"/>
      <c r="AQ472" s="242">
        <v>0</v>
      </c>
      <c r="AR472" s="242">
        <v>0</v>
      </c>
    </row>
    <row r="473" spans="1:44" ht="16.8" x14ac:dyDescent="0.25">
      <c r="A473" s="273">
        <v>121889</v>
      </c>
      <c r="B473" t="s">
        <v>474</v>
      </c>
      <c r="C473" t="s">
        <v>739</v>
      </c>
      <c r="D473" t="s">
        <v>739</v>
      </c>
      <c r="E473" t="s">
        <v>739</v>
      </c>
      <c r="F473" t="s">
        <v>739</v>
      </c>
      <c r="G473" t="s">
        <v>739</v>
      </c>
      <c r="H473" t="s">
        <v>739</v>
      </c>
      <c r="I473" t="s">
        <v>739</v>
      </c>
      <c r="J473" t="s">
        <v>739</v>
      </c>
      <c r="K473" t="s">
        <v>739</v>
      </c>
      <c r="L473" t="s">
        <v>739</v>
      </c>
      <c r="M473"/>
      <c r="N473"/>
      <c r="O473"/>
      <c r="P473"/>
      <c r="Q473"/>
      <c r="R473"/>
      <c r="S473"/>
      <c r="T473"/>
      <c r="U473"/>
      <c r="V473"/>
      <c r="W473"/>
      <c r="X473"/>
      <c r="Y473"/>
      <c r="Z473"/>
      <c r="AA473"/>
      <c r="AB473"/>
      <c r="AC473"/>
      <c r="AD473"/>
      <c r="AE473"/>
      <c r="AF473"/>
      <c r="AG473"/>
      <c r="AH473"/>
      <c r="AI473"/>
      <c r="AJ473"/>
      <c r="AK473"/>
      <c r="AL473"/>
      <c r="AM473"/>
      <c r="AN473"/>
      <c r="AO473"/>
      <c r="AP473"/>
      <c r="AQ473" s="242">
        <v>0</v>
      </c>
      <c r="AR473" s="242">
        <v>0</v>
      </c>
    </row>
    <row r="474" spans="1:44" ht="16.8" x14ac:dyDescent="0.25">
      <c r="A474" s="273">
        <v>121894</v>
      </c>
      <c r="B474" t="s">
        <v>474</v>
      </c>
      <c r="C474" t="s">
        <v>739</v>
      </c>
      <c r="D474" t="s">
        <v>739</v>
      </c>
      <c r="E474" t="s">
        <v>739</v>
      </c>
      <c r="F474" t="s">
        <v>739</v>
      </c>
      <c r="G474" t="s">
        <v>739</v>
      </c>
      <c r="H474" t="s">
        <v>739</v>
      </c>
      <c r="I474" t="s">
        <v>739</v>
      </c>
      <c r="J474" t="s">
        <v>739</v>
      </c>
      <c r="K474" t="s">
        <v>739</v>
      </c>
      <c r="L474" t="s">
        <v>739</v>
      </c>
      <c r="M474"/>
      <c r="N474"/>
      <c r="O474"/>
      <c r="P474"/>
      <c r="Q474"/>
      <c r="R474"/>
      <c r="S474"/>
      <c r="T474"/>
      <c r="U474"/>
      <c r="V474"/>
      <c r="W474"/>
      <c r="X474"/>
      <c r="Y474"/>
      <c r="Z474"/>
      <c r="AA474"/>
      <c r="AB474"/>
      <c r="AC474"/>
      <c r="AD474"/>
      <c r="AE474"/>
      <c r="AF474"/>
      <c r="AG474"/>
      <c r="AH474"/>
      <c r="AI474"/>
      <c r="AJ474"/>
      <c r="AK474"/>
      <c r="AL474"/>
      <c r="AM474"/>
      <c r="AN474"/>
      <c r="AO474"/>
      <c r="AP474"/>
      <c r="AQ474" s="242">
        <v>0</v>
      </c>
      <c r="AR474" s="242">
        <v>0</v>
      </c>
    </row>
    <row r="475" spans="1:44" ht="16.8" x14ac:dyDescent="0.25">
      <c r="A475" s="273">
        <v>121895</v>
      </c>
      <c r="B475" t="s">
        <v>474</v>
      </c>
      <c r="C475" t="s">
        <v>739</v>
      </c>
      <c r="D475" t="s">
        <v>739</v>
      </c>
      <c r="E475" t="s">
        <v>739</v>
      </c>
      <c r="F475" t="s">
        <v>739</v>
      </c>
      <c r="G475" t="s">
        <v>739</v>
      </c>
      <c r="H475" t="s">
        <v>739</v>
      </c>
      <c r="I475" t="s">
        <v>739</v>
      </c>
      <c r="J475" t="s">
        <v>739</v>
      </c>
      <c r="K475" t="s">
        <v>739</v>
      </c>
      <c r="L475" t="s">
        <v>739</v>
      </c>
      <c r="M475"/>
      <c r="N475"/>
      <c r="O475"/>
      <c r="P475"/>
      <c r="Q475"/>
      <c r="R475"/>
      <c r="S475"/>
      <c r="T475"/>
      <c r="U475"/>
      <c r="V475"/>
      <c r="W475"/>
      <c r="X475"/>
      <c r="Y475"/>
      <c r="Z475"/>
      <c r="AA475"/>
      <c r="AB475"/>
      <c r="AC475"/>
      <c r="AD475"/>
      <c r="AE475"/>
      <c r="AF475"/>
      <c r="AG475"/>
      <c r="AH475"/>
      <c r="AI475"/>
      <c r="AJ475"/>
      <c r="AK475"/>
      <c r="AL475"/>
      <c r="AM475"/>
      <c r="AN475"/>
      <c r="AO475"/>
      <c r="AP475"/>
      <c r="AQ475" s="242">
        <v>0</v>
      </c>
      <c r="AR475" s="242">
        <v>0</v>
      </c>
    </row>
    <row r="476" spans="1:44" ht="16.8" x14ac:dyDescent="0.25">
      <c r="A476" s="273">
        <v>121896</v>
      </c>
      <c r="B476" t="s">
        <v>474</v>
      </c>
      <c r="C476" t="s">
        <v>739</v>
      </c>
      <c r="D476" t="s">
        <v>739</v>
      </c>
      <c r="E476" t="s">
        <v>739</v>
      </c>
      <c r="F476" t="s">
        <v>739</v>
      </c>
      <c r="G476" t="s">
        <v>739</v>
      </c>
      <c r="H476" t="s">
        <v>739</v>
      </c>
      <c r="I476" t="s">
        <v>739</v>
      </c>
      <c r="J476" t="s">
        <v>739</v>
      </c>
      <c r="K476" t="s">
        <v>739</v>
      </c>
      <c r="L476" t="s">
        <v>739</v>
      </c>
      <c r="M476"/>
      <c r="N476"/>
      <c r="O476"/>
      <c r="P476"/>
      <c r="Q476"/>
      <c r="R476"/>
      <c r="S476"/>
      <c r="T476"/>
      <c r="U476"/>
      <c r="V476"/>
      <c r="W476"/>
      <c r="X476"/>
      <c r="Y476"/>
      <c r="Z476"/>
      <c r="AA476"/>
      <c r="AB476"/>
      <c r="AC476"/>
      <c r="AD476"/>
      <c r="AE476"/>
      <c r="AF476"/>
      <c r="AG476"/>
      <c r="AH476"/>
      <c r="AI476"/>
      <c r="AJ476"/>
      <c r="AK476"/>
      <c r="AL476"/>
      <c r="AM476"/>
      <c r="AN476"/>
      <c r="AO476"/>
      <c r="AP476"/>
      <c r="AQ476" s="242">
        <v>0</v>
      </c>
      <c r="AR476" s="242">
        <v>0</v>
      </c>
    </row>
    <row r="477" spans="1:44" ht="16.8" x14ac:dyDescent="0.25">
      <c r="A477" s="273">
        <v>121899</v>
      </c>
      <c r="B477" t="s">
        <v>474</v>
      </c>
      <c r="C477" t="s">
        <v>739</v>
      </c>
      <c r="D477" t="s">
        <v>739</v>
      </c>
      <c r="E477" t="s">
        <v>739</v>
      </c>
      <c r="F477" t="s">
        <v>739</v>
      </c>
      <c r="G477" t="s">
        <v>739</v>
      </c>
      <c r="H477" t="s">
        <v>739</v>
      </c>
      <c r="I477" t="s">
        <v>739</v>
      </c>
      <c r="J477" t="s">
        <v>739</v>
      </c>
      <c r="K477" t="s">
        <v>739</v>
      </c>
      <c r="L477" t="s">
        <v>739</v>
      </c>
      <c r="M477"/>
      <c r="N477"/>
      <c r="O477"/>
      <c r="P477"/>
      <c r="Q477"/>
      <c r="R477"/>
      <c r="S477"/>
      <c r="T477"/>
      <c r="U477"/>
      <c r="V477"/>
      <c r="W477"/>
      <c r="X477"/>
      <c r="Y477"/>
      <c r="Z477"/>
      <c r="AA477"/>
      <c r="AB477"/>
      <c r="AC477"/>
      <c r="AD477"/>
      <c r="AE477"/>
      <c r="AF477"/>
      <c r="AG477"/>
      <c r="AH477"/>
      <c r="AI477"/>
      <c r="AJ477"/>
      <c r="AK477"/>
      <c r="AL477"/>
      <c r="AM477"/>
      <c r="AN477"/>
      <c r="AO477"/>
      <c r="AP477"/>
      <c r="AQ477" s="242">
        <v>0</v>
      </c>
      <c r="AR477" s="242">
        <v>0</v>
      </c>
    </row>
    <row r="478" spans="1:44" ht="16.8" x14ac:dyDescent="0.25">
      <c r="A478" s="273">
        <v>121902</v>
      </c>
      <c r="B478" t="s">
        <v>474</v>
      </c>
      <c r="C478" t="s">
        <v>739</v>
      </c>
      <c r="D478" t="s">
        <v>739</v>
      </c>
      <c r="E478" t="s">
        <v>739</v>
      </c>
      <c r="F478" t="s">
        <v>739</v>
      </c>
      <c r="G478" t="s">
        <v>739</v>
      </c>
      <c r="H478" t="s">
        <v>739</v>
      </c>
      <c r="I478" t="s">
        <v>739</v>
      </c>
      <c r="J478" t="s">
        <v>739</v>
      </c>
      <c r="K478" t="s">
        <v>739</v>
      </c>
      <c r="L478" t="s">
        <v>739</v>
      </c>
      <c r="M478"/>
      <c r="N478"/>
      <c r="O478"/>
      <c r="P478"/>
      <c r="Q478"/>
      <c r="R478"/>
      <c r="S478"/>
      <c r="T478"/>
      <c r="U478"/>
      <c r="V478"/>
      <c r="W478"/>
      <c r="X478"/>
      <c r="Y478"/>
      <c r="Z478"/>
      <c r="AA478"/>
      <c r="AB478"/>
      <c r="AC478"/>
      <c r="AD478"/>
      <c r="AE478"/>
      <c r="AF478"/>
      <c r="AG478"/>
      <c r="AH478"/>
      <c r="AI478"/>
      <c r="AJ478"/>
      <c r="AK478"/>
      <c r="AL478"/>
      <c r="AM478"/>
      <c r="AN478"/>
      <c r="AO478"/>
      <c r="AP478"/>
      <c r="AQ478" s="242">
        <v>0</v>
      </c>
      <c r="AR478" s="242">
        <v>0</v>
      </c>
    </row>
    <row r="479" spans="1:44" ht="16.8" x14ac:dyDescent="0.25">
      <c r="A479" s="273">
        <v>121904</v>
      </c>
      <c r="B479" t="s">
        <v>474</v>
      </c>
      <c r="C479" t="s">
        <v>739</v>
      </c>
      <c r="D479" t="s">
        <v>739</v>
      </c>
      <c r="E479" t="s">
        <v>739</v>
      </c>
      <c r="F479" t="s">
        <v>739</v>
      </c>
      <c r="G479" t="s">
        <v>739</v>
      </c>
      <c r="H479" t="s">
        <v>739</v>
      </c>
      <c r="I479" t="s">
        <v>739</v>
      </c>
      <c r="J479" t="s">
        <v>739</v>
      </c>
      <c r="K479" t="s">
        <v>739</v>
      </c>
      <c r="L479" t="s">
        <v>739</v>
      </c>
      <c r="M479"/>
      <c r="N479"/>
      <c r="O479"/>
      <c r="P479"/>
      <c r="Q479"/>
      <c r="R479"/>
      <c r="S479"/>
      <c r="T479"/>
      <c r="U479"/>
      <c r="V479"/>
      <c r="W479"/>
      <c r="X479"/>
      <c r="Y479"/>
      <c r="Z479"/>
      <c r="AA479"/>
      <c r="AB479"/>
      <c r="AC479"/>
      <c r="AD479"/>
      <c r="AE479"/>
      <c r="AF479"/>
      <c r="AG479"/>
      <c r="AH479"/>
      <c r="AI479"/>
      <c r="AJ479"/>
      <c r="AK479"/>
      <c r="AL479"/>
      <c r="AM479"/>
      <c r="AN479"/>
      <c r="AO479"/>
      <c r="AP479"/>
      <c r="AQ479" s="242">
        <v>0</v>
      </c>
      <c r="AR479" s="242">
        <v>0</v>
      </c>
    </row>
    <row r="480" spans="1:44" ht="16.8" x14ac:dyDescent="0.25">
      <c r="A480" s="273">
        <v>121906</v>
      </c>
      <c r="B480" t="s">
        <v>474</v>
      </c>
      <c r="C480" t="s">
        <v>739</v>
      </c>
      <c r="D480" t="s">
        <v>739</v>
      </c>
      <c r="E480" t="s">
        <v>739</v>
      </c>
      <c r="F480" t="s">
        <v>739</v>
      </c>
      <c r="G480" t="s">
        <v>739</v>
      </c>
      <c r="H480" t="s">
        <v>739</v>
      </c>
      <c r="I480" t="s">
        <v>739</v>
      </c>
      <c r="J480" t="s">
        <v>739</v>
      </c>
      <c r="K480" t="s">
        <v>739</v>
      </c>
      <c r="L480" t="s">
        <v>739</v>
      </c>
      <c r="M480"/>
      <c r="N480"/>
      <c r="O480"/>
      <c r="P480"/>
      <c r="Q480"/>
      <c r="R480"/>
      <c r="S480"/>
      <c r="T480"/>
      <c r="U480"/>
      <c r="V480"/>
      <c r="W480"/>
      <c r="X480"/>
      <c r="Y480"/>
      <c r="Z480"/>
      <c r="AA480"/>
      <c r="AB480"/>
      <c r="AC480"/>
      <c r="AD480"/>
      <c r="AE480"/>
      <c r="AF480"/>
      <c r="AG480"/>
      <c r="AH480"/>
      <c r="AI480"/>
      <c r="AJ480"/>
      <c r="AK480"/>
      <c r="AL480"/>
      <c r="AM480"/>
      <c r="AN480"/>
      <c r="AO480"/>
      <c r="AP480"/>
      <c r="AQ480" s="242">
        <v>0</v>
      </c>
      <c r="AR480" s="242">
        <v>0</v>
      </c>
    </row>
    <row r="481" spans="1:44" ht="16.8" x14ac:dyDescent="0.25">
      <c r="A481" s="273">
        <v>121907</v>
      </c>
      <c r="B481" t="s">
        <v>474</v>
      </c>
      <c r="C481" t="s">
        <v>739</v>
      </c>
      <c r="D481" t="s">
        <v>739</v>
      </c>
      <c r="E481" t="s">
        <v>739</v>
      </c>
      <c r="F481" t="s">
        <v>739</v>
      </c>
      <c r="G481" t="s">
        <v>739</v>
      </c>
      <c r="H481" t="s">
        <v>739</v>
      </c>
      <c r="I481" t="s">
        <v>739</v>
      </c>
      <c r="J481" t="s">
        <v>739</v>
      </c>
      <c r="K481" t="s">
        <v>739</v>
      </c>
      <c r="L481" t="s">
        <v>739</v>
      </c>
      <c r="M481"/>
      <c r="N481"/>
      <c r="O481"/>
      <c r="P481"/>
      <c r="Q481"/>
      <c r="R481"/>
      <c r="S481"/>
      <c r="T481"/>
      <c r="U481"/>
      <c r="V481"/>
      <c r="W481"/>
      <c r="X481"/>
      <c r="Y481"/>
      <c r="Z481"/>
      <c r="AA481"/>
      <c r="AB481"/>
      <c r="AC481"/>
      <c r="AD481"/>
      <c r="AE481"/>
      <c r="AF481"/>
      <c r="AG481"/>
      <c r="AH481"/>
      <c r="AI481"/>
      <c r="AJ481"/>
      <c r="AK481"/>
      <c r="AL481"/>
      <c r="AM481"/>
      <c r="AN481"/>
      <c r="AO481"/>
      <c r="AP481"/>
      <c r="AQ481" s="242">
        <v>0</v>
      </c>
      <c r="AR481" s="242">
        <v>0</v>
      </c>
    </row>
    <row r="482" spans="1:44" ht="16.8" x14ac:dyDescent="0.25">
      <c r="A482" s="273">
        <v>121911</v>
      </c>
      <c r="B482" t="s">
        <v>474</v>
      </c>
      <c r="C482" t="s">
        <v>739</v>
      </c>
      <c r="D482" t="s">
        <v>739</v>
      </c>
      <c r="E482" t="s">
        <v>739</v>
      </c>
      <c r="F482" t="s">
        <v>739</v>
      </c>
      <c r="G482" t="s">
        <v>739</v>
      </c>
      <c r="H482" t="s">
        <v>739</v>
      </c>
      <c r="I482" t="s">
        <v>739</v>
      </c>
      <c r="J482" t="s">
        <v>739</v>
      </c>
      <c r="K482" t="s">
        <v>739</v>
      </c>
      <c r="L482" t="s">
        <v>739</v>
      </c>
      <c r="M482"/>
      <c r="N482"/>
      <c r="O482"/>
      <c r="P482"/>
      <c r="Q482"/>
      <c r="R482"/>
      <c r="S482"/>
      <c r="T482"/>
      <c r="U482"/>
      <c r="V482"/>
      <c r="W482"/>
      <c r="X482"/>
      <c r="Y482"/>
      <c r="Z482"/>
      <c r="AA482"/>
      <c r="AB482"/>
      <c r="AC482"/>
      <c r="AD482"/>
      <c r="AE482"/>
      <c r="AF482"/>
      <c r="AG482"/>
      <c r="AH482"/>
      <c r="AI482"/>
      <c r="AJ482"/>
      <c r="AK482"/>
      <c r="AL482"/>
      <c r="AM482"/>
      <c r="AN482"/>
      <c r="AO482"/>
      <c r="AP482"/>
      <c r="AQ482" s="242">
        <v>0</v>
      </c>
      <c r="AR482" s="242">
        <v>0</v>
      </c>
    </row>
    <row r="483" spans="1:44" ht="16.8" x14ac:dyDescent="0.25">
      <c r="A483" s="273">
        <v>121912</v>
      </c>
      <c r="B483" t="s">
        <v>474</v>
      </c>
      <c r="C483" t="s">
        <v>739</v>
      </c>
      <c r="D483" t="s">
        <v>739</v>
      </c>
      <c r="E483" t="s">
        <v>739</v>
      </c>
      <c r="F483" t="s">
        <v>739</v>
      </c>
      <c r="G483" t="s">
        <v>739</v>
      </c>
      <c r="H483" t="s">
        <v>739</v>
      </c>
      <c r="I483" t="s">
        <v>739</v>
      </c>
      <c r="J483" t="s">
        <v>739</v>
      </c>
      <c r="K483" t="s">
        <v>739</v>
      </c>
      <c r="L483" t="s">
        <v>739</v>
      </c>
      <c r="M483"/>
      <c r="N483"/>
      <c r="O483"/>
      <c r="P483"/>
      <c r="Q483"/>
      <c r="R483"/>
      <c r="S483"/>
      <c r="T483"/>
      <c r="U483"/>
      <c r="V483"/>
      <c r="W483"/>
      <c r="X483"/>
      <c r="Y483"/>
      <c r="Z483"/>
      <c r="AA483"/>
      <c r="AB483"/>
      <c r="AC483"/>
      <c r="AD483"/>
      <c r="AE483"/>
      <c r="AF483"/>
      <c r="AG483"/>
      <c r="AH483"/>
      <c r="AI483"/>
      <c r="AJ483"/>
      <c r="AK483"/>
      <c r="AL483"/>
      <c r="AM483"/>
      <c r="AN483"/>
      <c r="AO483"/>
      <c r="AP483"/>
      <c r="AQ483" s="242">
        <v>0</v>
      </c>
      <c r="AR483" s="242">
        <v>0</v>
      </c>
    </row>
    <row r="484" spans="1:44" ht="16.8" x14ac:dyDescent="0.25">
      <c r="A484" s="273">
        <v>121915</v>
      </c>
      <c r="B484" t="s">
        <v>474</v>
      </c>
      <c r="C484" t="s">
        <v>739</v>
      </c>
      <c r="D484" t="s">
        <v>739</v>
      </c>
      <c r="E484" t="s">
        <v>739</v>
      </c>
      <c r="F484" t="s">
        <v>739</v>
      </c>
      <c r="G484" t="s">
        <v>739</v>
      </c>
      <c r="H484" t="s">
        <v>739</v>
      </c>
      <c r="I484" t="s">
        <v>739</v>
      </c>
      <c r="J484" t="s">
        <v>739</v>
      </c>
      <c r="K484" t="s">
        <v>739</v>
      </c>
      <c r="L484" t="s">
        <v>739</v>
      </c>
      <c r="M484"/>
      <c r="N484"/>
      <c r="O484"/>
      <c r="P484"/>
      <c r="Q484"/>
      <c r="R484"/>
      <c r="S484"/>
      <c r="T484"/>
      <c r="U484"/>
      <c r="V484"/>
      <c r="W484"/>
      <c r="X484"/>
      <c r="Y484"/>
      <c r="Z484"/>
      <c r="AA484"/>
      <c r="AB484"/>
      <c r="AC484"/>
      <c r="AD484"/>
      <c r="AE484"/>
      <c r="AF484"/>
      <c r="AG484"/>
      <c r="AH484"/>
      <c r="AI484"/>
      <c r="AJ484"/>
      <c r="AK484"/>
      <c r="AL484"/>
      <c r="AM484"/>
      <c r="AN484"/>
      <c r="AO484"/>
      <c r="AP484"/>
      <c r="AQ484" s="242">
        <v>0</v>
      </c>
      <c r="AR484" s="242">
        <v>0</v>
      </c>
    </row>
    <row r="485" spans="1:44" ht="16.8" x14ac:dyDescent="0.25">
      <c r="A485" s="273">
        <v>121916</v>
      </c>
      <c r="B485" t="s">
        <v>474</v>
      </c>
      <c r="C485" t="s">
        <v>739</v>
      </c>
      <c r="D485" t="s">
        <v>739</v>
      </c>
      <c r="E485" t="s">
        <v>739</v>
      </c>
      <c r="F485" t="s">
        <v>739</v>
      </c>
      <c r="G485" t="s">
        <v>739</v>
      </c>
      <c r="H485" t="s">
        <v>739</v>
      </c>
      <c r="I485" t="s">
        <v>739</v>
      </c>
      <c r="J485" t="s">
        <v>739</v>
      </c>
      <c r="K485" t="s">
        <v>739</v>
      </c>
      <c r="L485" t="s">
        <v>739</v>
      </c>
      <c r="M485"/>
      <c r="N485"/>
      <c r="O485"/>
      <c r="P485"/>
      <c r="Q485"/>
      <c r="R485"/>
      <c r="S485"/>
      <c r="T485"/>
      <c r="U485"/>
      <c r="V485"/>
      <c r="W485"/>
      <c r="X485"/>
      <c r="Y485"/>
      <c r="Z485"/>
      <c r="AA485"/>
      <c r="AB485"/>
      <c r="AC485"/>
      <c r="AD485"/>
      <c r="AE485"/>
      <c r="AF485"/>
      <c r="AG485"/>
      <c r="AH485"/>
      <c r="AI485"/>
      <c r="AJ485"/>
      <c r="AK485"/>
      <c r="AL485"/>
      <c r="AM485"/>
      <c r="AN485"/>
      <c r="AO485"/>
      <c r="AP485"/>
      <c r="AQ485" s="242">
        <v>0</v>
      </c>
      <c r="AR485" s="242">
        <v>0</v>
      </c>
    </row>
    <row r="486" spans="1:44" ht="16.8" x14ac:dyDescent="0.25">
      <c r="A486" s="273">
        <v>121918</v>
      </c>
      <c r="B486" t="s">
        <v>474</v>
      </c>
      <c r="C486" t="s">
        <v>739</v>
      </c>
      <c r="D486" t="s">
        <v>739</v>
      </c>
      <c r="E486" t="s">
        <v>739</v>
      </c>
      <c r="F486" t="s">
        <v>739</v>
      </c>
      <c r="G486" t="s">
        <v>739</v>
      </c>
      <c r="H486" t="s">
        <v>739</v>
      </c>
      <c r="I486" t="s">
        <v>739</v>
      </c>
      <c r="J486" t="s">
        <v>739</v>
      </c>
      <c r="K486" t="s">
        <v>739</v>
      </c>
      <c r="L486" t="s">
        <v>739</v>
      </c>
      <c r="M486"/>
      <c r="N486"/>
      <c r="O486"/>
      <c r="P486"/>
      <c r="Q486"/>
      <c r="R486"/>
      <c r="S486"/>
      <c r="T486"/>
      <c r="U486"/>
      <c r="V486"/>
      <c r="W486"/>
      <c r="X486"/>
      <c r="Y486"/>
      <c r="Z486"/>
      <c r="AA486"/>
      <c r="AB486"/>
      <c r="AC486"/>
      <c r="AD486"/>
      <c r="AE486"/>
      <c r="AF486"/>
      <c r="AG486"/>
      <c r="AH486"/>
      <c r="AI486"/>
      <c r="AJ486"/>
      <c r="AK486"/>
      <c r="AL486"/>
      <c r="AM486"/>
      <c r="AN486"/>
      <c r="AO486"/>
      <c r="AP486"/>
      <c r="AQ486" s="242">
        <v>0</v>
      </c>
      <c r="AR486" s="242">
        <v>0</v>
      </c>
    </row>
    <row r="487" spans="1:44" ht="16.8" x14ac:dyDescent="0.25">
      <c r="A487" s="273">
        <v>121920</v>
      </c>
      <c r="B487" t="s">
        <v>474</v>
      </c>
      <c r="C487" t="s">
        <v>739</v>
      </c>
      <c r="D487" t="s">
        <v>739</v>
      </c>
      <c r="E487" t="s">
        <v>739</v>
      </c>
      <c r="F487" t="s">
        <v>739</v>
      </c>
      <c r="G487" t="s">
        <v>739</v>
      </c>
      <c r="H487" t="s">
        <v>739</v>
      </c>
      <c r="I487" t="s">
        <v>739</v>
      </c>
      <c r="J487" t="s">
        <v>739</v>
      </c>
      <c r="K487" t="s">
        <v>739</v>
      </c>
      <c r="L487" t="s">
        <v>739</v>
      </c>
      <c r="M487"/>
      <c r="N487"/>
      <c r="O487"/>
      <c r="P487"/>
      <c r="Q487"/>
      <c r="R487"/>
      <c r="S487"/>
      <c r="T487"/>
      <c r="U487"/>
      <c r="V487"/>
      <c r="W487"/>
      <c r="X487"/>
      <c r="Y487"/>
      <c r="Z487"/>
      <c r="AA487"/>
      <c r="AB487"/>
      <c r="AC487"/>
      <c r="AD487"/>
      <c r="AE487"/>
      <c r="AF487"/>
      <c r="AG487"/>
      <c r="AH487"/>
      <c r="AI487"/>
      <c r="AJ487"/>
      <c r="AK487"/>
      <c r="AL487"/>
      <c r="AM487"/>
      <c r="AN487"/>
      <c r="AO487"/>
      <c r="AP487"/>
      <c r="AQ487" s="242">
        <v>0</v>
      </c>
      <c r="AR487" s="242">
        <v>0</v>
      </c>
    </row>
    <row r="488" spans="1:44" ht="16.8" x14ac:dyDescent="0.25">
      <c r="A488" s="273">
        <v>121922</v>
      </c>
      <c r="B488" t="s">
        <v>474</v>
      </c>
      <c r="C488" t="s">
        <v>739</v>
      </c>
      <c r="D488" t="s">
        <v>739</v>
      </c>
      <c r="E488" t="s">
        <v>739</v>
      </c>
      <c r="F488" t="s">
        <v>739</v>
      </c>
      <c r="G488" t="s">
        <v>739</v>
      </c>
      <c r="H488" t="s">
        <v>739</v>
      </c>
      <c r="I488" t="s">
        <v>739</v>
      </c>
      <c r="J488" t="s">
        <v>739</v>
      </c>
      <c r="K488" t="s">
        <v>739</v>
      </c>
      <c r="L488" t="s">
        <v>739</v>
      </c>
      <c r="M488"/>
      <c r="N488"/>
      <c r="O488"/>
      <c r="P488"/>
      <c r="Q488"/>
      <c r="R488"/>
      <c r="S488"/>
      <c r="T488"/>
      <c r="U488"/>
      <c r="V488"/>
      <c r="W488"/>
      <c r="X488"/>
      <c r="Y488"/>
      <c r="Z488"/>
      <c r="AA488"/>
      <c r="AB488"/>
      <c r="AC488"/>
      <c r="AD488"/>
      <c r="AE488"/>
      <c r="AF488"/>
      <c r="AG488"/>
      <c r="AH488"/>
      <c r="AI488"/>
      <c r="AJ488"/>
      <c r="AK488"/>
      <c r="AL488"/>
      <c r="AM488"/>
      <c r="AN488"/>
      <c r="AO488"/>
      <c r="AP488"/>
      <c r="AQ488" s="242">
        <v>0</v>
      </c>
      <c r="AR488" s="242">
        <v>0</v>
      </c>
    </row>
    <row r="489" spans="1:44" ht="16.8" x14ac:dyDescent="0.25">
      <c r="A489" s="273">
        <v>121924</v>
      </c>
      <c r="B489" t="s">
        <v>474</v>
      </c>
      <c r="C489" t="s">
        <v>739</v>
      </c>
      <c r="D489" t="s">
        <v>739</v>
      </c>
      <c r="E489" t="s">
        <v>739</v>
      </c>
      <c r="F489" t="s">
        <v>739</v>
      </c>
      <c r="G489" t="s">
        <v>739</v>
      </c>
      <c r="H489" t="s">
        <v>739</v>
      </c>
      <c r="I489" t="s">
        <v>739</v>
      </c>
      <c r="J489" t="s">
        <v>739</v>
      </c>
      <c r="K489" t="s">
        <v>739</v>
      </c>
      <c r="L489" t="s">
        <v>739</v>
      </c>
      <c r="M489"/>
      <c r="N489"/>
      <c r="O489"/>
      <c r="P489"/>
      <c r="Q489"/>
      <c r="R489"/>
      <c r="S489"/>
      <c r="T489"/>
      <c r="U489"/>
      <c r="V489"/>
      <c r="W489"/>
      <c r="X489"/>
      <c r="Y489"/>
      <c r="Z489"/>
      <c r="AA489"/>
      <c r="AB489"/>
      <c r="AC489"/>
      <c r="AD489"/>
      <c r="AE489"/>
      <c r="AF489"/>
      <c r="AG489"/>
      <c r="AH489"/>
      <c r="AI489"/>
      <c r="AJ489"/>
      <c r="AK489"/>
      <c r="AL489"/>
      <c r="AM489"/>
      <c r="AN489"/>
      <c r="AO489"/>
      <c r="AP489"/>
      <c r="AQ489" s="242">
        <v>0</v>
      </c>
      <c r="AR489" s="242">
        <v>0</v>
      </c>
    </row>
    <row r="490" spans="1:44" ht="16.8" x14ac:dyDescent="0.25">
      <c r="A490" s="273">
        <v>121926</v>
      </c>
      <c r="B490" t="s">
        <v>474</v>
      </c>
      <c r="C490" t="s">
        <v>739</v>
      </c>
      <c r="D490" t="s">
        <v>739</v>
      </c>
      <c r="E490" t="s">
        <v>739</v>
      </c>
      <c r="F490" t="s">
        <v>739</v>
      </c>
      <c r="G490" t="s">
        <v>739</v>
      </c>
      <c r="H490" t="s">
        <v>739</v>
      </c>
      <c r="I490" t="s">
        <v>739</v>
      </c>
      <c r="J490" t="s">
        <v>739</v>
      </c>
      <c r="K490" t="s">
        <v>739</v>
      </c>
      <c r="L490" t="s">
        <v>739</v>
      </c>
      <c r="M490"/>
      <c r="N490"/>
      <c r="O490"/>
      <c r="P490"/>
      <c r="Q490"/>
      <c r="R490"/>
      <c r="S490"/>
      <c r="T490"/>
      <c r="U490"/>
      <c r="V490"/>
      <c r="W490"/>
      <c r="X490"/>
      <c r="Y490"/>
      <c r="Z490"/>
      <c r="AA490"/>
      <c r="AB490"/>
      <c r="AC490"/>
      <c r="AD490"/>
      <c r="AE490"/>
      <c r="AF490"/>
      <c r="AG490"/>
      <c r="AH490"/>
      <c r="AI490"/>
      <c r="AJ490"/>
      <c r="AK490"/>
      <c r="AL490"/>
      <c r="AM490"/>
      <c r="AN490"/>
      <c r="AO490"/>
      <c r="AP490"/>
      <c r="AQ490" s="242">
        <v>0</v>
      </c>
      <c r="AR490" s="242">
        <v>0</v>
      </c>
    </row>
    <row r="491" spans="1:44" ht="16.8" x14ac:dyDescent="0.25">
      <c r="A491" s="273">
        <v>121928</v>
      </c>
      <c r="B491" t="s">
        <v>474</v>
      </c>
      <c r="C491" t="s">
        <v>739</v>
      </c>
      <c r="D491" t="s">
        <v>739</v>
      </c>
      <c r="E491" t="s">
        <v>739</v>
      </c>
      <c r="F491" t="s">
        <v>739</v>
      </c>
      <c r="G491" t="s">
        <v>739</v>
      </c>
      <c r="H491" t="s">
        <v>739</v>
      </c>
      <c r="I491" t="s">
        <v>739</v>
      </c>
      <c r="J491" t="s">
        <v>739</v>
      </c>
      <c r="K491" t="s">
        <v>739</v>
      </c>
      <c r="L491" t="s">
        <v>739</v>
      </c>
      <c r="M491"/>
      <c r="N491"/>
      <c r="O491"/>
      <c r="P491"/>
      <c r="Q491"/>
      <c r="R491"/>
      <c r="S491"/>
      <c r="T491"/>
      <c r="U491"/>
      <c r="V491"/>
      <c r="W491"/>
      <c r="X491"/>
      <c r="Y491"/>
      <c r="Z491"/>
      <c r="AA491"/>
      <c r="AB491"/>
      <c r="AC491"/>
      <c r="AD491"/>
      <c r="AE491"/>
      <c r="AF491"/>
      <c r="AG491"/>
      <c r="AH491"/>
      <c r="AI491"/>
      <c r="AJ491"/>
      <c r="AK491"/>
      <c r="AL491"/>
      <c r="AM491"/>
      <c r="AN491"/>
      <c r="AO491"/>
      <c r="AP491"/>
      <c r="AQ491" s="242">
        <v>0</v>
      </c>
      <c r="AR491" s="242">
        <v>0</v>
      </c>
    </row>
    <row r="492" spans="1:44" ht="16.8" x14ac:dyDescent="0.25">
      <c r="A492" s="273">
        <v>121929</v>
      </c>
      <c r="B492" t="s">
        <v>474</v>
      </c>
      <c r="C492" t="s">
        <v>739</v>
      </c>
      <c r="D492" t="s">
        <v>739</v>
      </c>
      <c r="E492" t="s">
        <v>739</v>
      </c>
      <c r="F492" t="s">
        <v>739</v>
      </c>
      <c r="G492" t="s">
        <v>739</v>
      </c>
      <c r="H492" t="s">
        <v>739</v>
      </c>
      <c r="I492" t="s">
        <v>739</v>
      </c>
      <c r="J492" t="s">
        <v>739</v>
      </c>
      <c r="K492" t="s">
        <v>739</v>
      </c>
      <c r="L492" t="s">
        <v>739</v>
      </c>
      <c r="M492"/>
      <c r="N492"/>
      <c r="O492"/>
      <c r="P492"/>
      <c r="Q492"/>
      <c r="R492"/>
      <c r="S492"/>
      <c r="T492"/>
      <c r="U492"/>
      <c r="V492"/>
      <c r="W492"/>
      <c r="X492"/>
      <c r="Y492"/>
      <c r="Z492"/>
      <c r="AA492"/>
      <c r="AB492"/>
      <c r="AC492"/>
      <c r="AD492"/>
      <c r="AE492"/>
      <c r="AF492"/>
      <c r="AG492"/>
      <c r="AH492"/>
      <c r="AI492"/>
      <c r="AJ492"/>
      <c r="AK492"/>
      <c r="AL492"/>
      <c r="AM492"/>
      <c r="AN492"/>
      <c r="AO492"/>
      <c r="AP492"/>
      <c r="AQ492" s="242">
        <v>0</v>
      </c>
      <c r="AR492" s="242">
        <v>0</v>
      </c>
    </row>
    <row r="493" spans="1:44" ht="16.8" x14ac:dyDescent="0.25">
      <c r="A493" s="273">
        <v>121930</v>
      </c>
      <c r="B493" t="s">
        <v>474</v>
      </c>
      <c r="C493" t="s">
        <v>739</v>
      </c>
      <c r="D493" t="s">
        <v>739</v>
      </c>
      <c r="E493" t="s">
        <v>739</v>
      </c>
      <c r="F493" t="s">
        <v>739</v>
      </c>
      <c r="G493" t="s">
        <v>739</v>
      </c>
      <c r="H493" t="s">
        <v>739</v>
      </c>
      <c r="I493" t="s">
        <v>739</v>
      </c>
      <c r="J493" t="s">
        <v>739</v>
      </c>
      <c r="K493" t="s">
        <v>739</v>
      </c>
      <c r="L493" t="s">
        <v>739</v>
      </c>
      <c r="M493"/>
      <c r="N493"/>
      <c r="O493"/>
      <c r="P493"/>
      <c r="Q493"/>
      <c r="R493"/>
      <c r="S493"/>
      <c r="T493"/>
      <c r="U493"/>
      <c r="V493"/>
      <c r="W493"/>
      <c r="X493"/>
      <c r="Y493"/>
      <c r="Z493"/>
      <c r="AA493"/>
      <c r="AB493"/>
      <c r="AC493"/>
      <c r="AD493"/>
      <c r="AE493"/>
      <c r="AF493"/>
      <c r="AG493"/>
      <c r="AH493"/>
      <c r="AI493"/>
      <c r="AJ493"/>
      <c r="AK493"/>
      <c r="AL493"/>
      <c r="AM493"/>
      <c r="AN493"/>
      <c r="AO493"/>
      <c r="AP493"/>
      <c r="AQ493" s="242">
        <v>0</v>
      </c>
      <c r="AR493" s="242">
        <v>0</v>
      </c>
    </row>
    <row r="494" spans="1:44" ht="16.8" x14ac:dyDescent="0.25">
      <c r="A494" s="273">
        <v>121932</v>
      </c>
      <c r="B494" t="s">
        <v>474</v>
      </c>
      <c r="C494" t="s">
        <v>739</v>
      </c>
      <c r="D494" t="s">
        <v>739</v>
      </c>
      <c r="E494" t="s">
        <v>739</v>
      </c>
      <c r="F494" t="s">
        <v>739</v>
      </c>
      <c r="G494" t="s">
        <v>739</v>
      </c>
      <c r="H494" t="s">
        <v>739</v>
      </c>
      <c r="I494" t="s">
        <v>739</v>
      </c>
      <c r="J494" t="s">
        <v>739</v>
      </c>
      <c r="K494" t="s">
        <v>739</v>
      </c>
      <c r="L494" t="s">
        <v>739</v>
      </c>
      <c r="M494"/>
      <c r="N494"/>
      <c r="O494"/>
      <c r="P494"/>
      <c r="Q494"/>
      <c r="R494"/>
      <c r="S494"/>
      <c r="T494"/>
      <c r="U494"/>
      <c r="V494"/>
      <c r="W494"/>
      <c r="X494"/>
      <c r="Y494"/>
      <c r="Z494"/>
      <c r="AA494"/>
      <c r="AB494"/>
      <c r="AC494"/>
      <c r="AD494"/>
      <c r="AE494"/>
      <c r="AF494"/>
      <c r="AG494"/>
      <c r="AH494"/>
      <c r="AI494"/>
      <c r="AJ494"/>
      <c r="AK494"/>
      <c r="AL494"/>
      <c r="AM494"/>
      <c r="AN494"/>
      <c r="AO494"/>
      <c r="AP494"/>
      <c r="AQ494" s="242">
        <v>0</v>
      </c>
      <c r="AR494" s="242">
        <v>0</v>
      </c>
    </row>
    <row r="495" spans="1:44" ht="16.8" x14ac:dyDescent="0.25">
      <c r="A495" s="273">
        <v>121934</v>
      </c>
      <c r="B495" t="s">
        <v>474</v>
      </c>
      <c r="C495" t="s">
        <v>739</v>
      </c>
      <c r="D495" t="s">
        <v>739</v>
      </c>
      <c r="E495" t="s">
        <v>739</v>
      </c>
      <c r="F495" t="s">
        <v>739</v>
      </c>
      <c r="G495" t="s">
        <v>739</v>
      </c>
      <c r="H495" t="s">
        <v>739</v>
      </c>
      <c r="I495" t="s">
        <v>739</v>
      </c>
      <c r="J495" t="s">
        <v>739</v>
      </c>
      <c r="K495" t="s">
        <v>739</v>
      </c>
      <c r="L495" t="s">
        <v>739</v>
      </c>
      <c r="M495"/>
      <c r="N495"/>
      <c r="O495"/>
      <c r="P495"/>
      <c r="Q495"/>
      <c r="R495"/>
      <c r="S495"/>
      <c r="T495"/>
      <c r="U495"/>
      <c r="V495"/>
      <c r="W495"/>
      <c r="X495"/>
      <c r="Y495"/>
      <c r="Z495"/>
      <c r="AA495"/>
      <c r="AB495"/>
      <c r="AC495"/>
      <c r="AD495"/>
      <c r="AE495"/>
      <c r="AF495"/>
      <c r="AG495"/>
      <c r="AH495"/>
      <c r="AI495"/>
      <c r="AJ495"/>
      <c r="AK495"/>
      <c r="AL495"/>
      <c r="AM495"/>
      <c r="AN495"/>
      <c r="AO495"/>
      <c r="AP495"/>
      <c r="AQ495" s="242">
        <v>0</v>
      </c>
      <c r="AR495" s="242">
        <v>0</v>
      </c>
    </row>
    <row r="496" spans="1:44" ht="21.6" x14ac:dyDescent="0.65">
      <c r="A496" s="251">
        <v>121936</v>
      </c>
      <c r="B496" t="s">
        <v>474</v>
      </c>
      <c r="C496" s="242" t="s">
        <v>739</v>
      </c>
      <c r="D496" s="242" t="s">
        <v>739</v>
      </c>
      <c r="E496" s="242" t="s">
        <v>739</v>
      </c>
      <c r="F496" s="242" t="s">
        <v>739</v>
      </c>
      <c r="G496" s="242" t="s">
        <v>739</v>
      </c>
      <c r="H496" s="242" t="s">
        <v>739</v>
      </c>
      <c r="I496" s="242" t="s">
        <v>739</v>
      </c>
      <c r="J496" s="242" t="s">
        <v>739</v>
      </c>
      <c r="K496" s="242" t="s">
        <v>739</v>
      </c>
      <c r="L496" s="242" t="s">
        <v>739</v>
      </c>
      <c r="AQ496" s="242" t="s">
        <v>1542</v>
      </c>
      <c r="AR496" s="242">
        <v>0</v>
      </c>
    </row>
    <row r="497" spans="1:44" ht="16.8" x14ac:dyDescent="0.25">
      <c r="A497" s="273">
        <v>121944</v>
      </c>
      <c r="B497" t="s">
        <v>474</v>
      </c>
      <c r="C497" t="s">
        <v>739</v>
      </c>
      <c r="D497" t="s">
        <v>739</v>
      </c>
      <c r="E497" t="s">
        <v>739</v>
      </c>
      <c r="F497" t="s">
        <v>739</v>
      </c>
      <c r="G497" t="s">
        <v>739</v>
      </c>
      <c r="H497" t="s">
        <v>739</v>
      </c>
      <c r="I497" t="s">
        <v>739</v>
      </c>
      <c r="J497" t="s">
        <v>739</v>
      </c>
      <c r="K497" t="s">
        <v>739</v>
      </c>
      <c r="L497" t="s">
        <v>739</v>
      </c>
      <c r="M497"/>
      <c r="N497"/>
      <c r="O497"/>
      <c r="P497"/>
      <c r="Q497"/>
      <c r="R497"/>
      <c r="S497"/>
      <c r="T497"/>
      <c r="U497"/>
      <c r="V497"/>
      <c r="W497"/>
      <c r="X497"/>
      <c r="Y497"/>
      <c r="Z497"/>
      <c r="AA497"/>
      <c r="AB497"/>
      <c r="AC497"/>
      <c r="AD497"/>
      <c r="AE497"/>
      <c r="AF497"/>
      <c r="AG497"/>
      <c r="AH497"/>
      <c r="AI497"/>
      <c r="AJ497"/>
      <c r="AK497"/>
      <c r="AL497"/>
      <c r="AM497"/>
      <c r="AN497"/>
      <c r="AO497"/>
      <c r="AP497"/>
      <c r="AQ497" s="242">
        <v>0</v>
      </c>
      <c r="AR497" s="242">
        <v>0</v>
      </c>
    </row>
    <row r="498" spans="1:44" ht="16.8" x14ac:dyDescent="0.25">
      <c r="A498" s="273">
        <v>121951</v>
      </c>
      <c r="B498" t="s">
        <v>474</v>
      </c>
      <c r="C498" t="s">
        <v>739</v>
      </c>
      <c r="D498" t="s">
        <v>739</v>
      </c>
      <c r="E498" t="s">
        <v>739</v>
      </c>
      <c r="F498" t="s">
        <v>739</v>
      </c>
      <c r="G498" t="s">
        <v>739</v>
      </c>
      <c r="H498" t="s">
        <v>739</v>
      </c>
      <c r="I498" t="s">
        <v>739</v>
      </c>
      <c r="J498" t="s">
        <v>739</v>
      </c>
      <c r="K498" t="s">
        <v>739</v>
      </c>
      <c r="L498" t="s">
        <v>739</v>
      </c>
      <c r="M498"/>
      <c r="N498"/>
      <c r="O498"/>
      <c r="P498"/>
      <c r="Q498"/>
      <c r="R498"/>
      <c r="S498"/>
      <c r="T498"/>
      <c r="U498"/>
      <c r="V498"/>
      <c r="W498"/>
      <c r="X498"/>
      <c r="Y498"/>
      <c r="Z498"/>
      <c r="AA498"/>
      <c r="AB498"/>
      <c r="AC498"/>
      <c r="AD498"/>
      <c r="AE498"/>
      <c r="AF498"/>
      <c r="AG498"/>
      <c r="AH498"/>
      <c r="AI498"/>
      <c r="AJ498"/>
      <c r="AK498"/>
      <c r="AL498"/>
      <c r="AM498"/>
      <c r="AN498"/>
      <c r="AO498"/>
      <c r="AP498"/>
      <c r="AQ498" s="242">
        <v>0</v>
      </c>
      <c r="AR498" s="242">
        <v>0</v>
      </c>
    </row>
    <row r="499" spans="1:44" ht="16.8" x14ac:dyDescent="0.25">
      <c r="A499" s="273">
        <v>121953</v>
      </c>
      <c r="B499" t="s">
        <v>474</v>
      </c>
      <c r="C499" t="s">
        <v>739</v>
      </c>
      <c r="D499" t="s">
        <v>739</v>
      </c>
      <c r="E499" t="s">
        <v>739</v>
      </c>
      <c r="F499" t="s">
        <v>739</v>
      </c>
      <c r="G499" t="s">
        <v>739</v>
      </c>
      <c r="H499" t="s">
        <v>739</v>
      </c>
      <c r="I499" t="s">
        <v>739</v>
      </c>
      <c r="J499" t="s">
        <v>739</v>
      </c>
      <c r="K499" t="s">
        <v>739</v>
      </c>
      <c r="L499" t="s">
        <v>739</v>
      </c>
      <c r="M499"/>
      <c r="N499"/>
      <c r="O499"/>
      <c r="P499"/>
      <c r="Q499"/>
      <c r="R499"/>
      <c r="S499"/>
      <c r="T499"/>
      <c r="U499"/>
      <c r="V499"/>
      <c r="W499"/>
      <c r="X499"/>
      <c r="Y499"/>
      <c r="Z499"/>
      <c r="AA499"/>
      <c r="AB499"/>
      <c r="AC499"/>
      <c r="AD499"/>
      <c r="AE499"/>
      <c r="AF499"/>
      <c r="AG499"/>
      <c r="AH499"/>
      <c r="AI499"/>
      <c r="AJ499"/>
      <c r="AK499"/>
      <c r="AL499"/>
      <c r="AM499"/>
      <c r="AN499"/>
      <c r="AO499"/>
      <c r="AP499"/>
      <c r="AQ499" s="242">
        <v>0</v>
      </c>
      <c r="AR499" s="242">
        <v>0</v>
      </c>
    </row>
    <row r="500" spans="1:44" ht="16.8" x14ac:dyDescent="0.25">
      <c r="A500" s="273">
        <v>121958</v>
      </c>
      <c r="B500" t="s">
        <v>474</v>
      </c>
      <c r="C500" t="s">
        <v>739</v>
      </c>
      <c r="D500" t="s">
        <v>739</v>
      </c>
      <c r="E500" t="s">
        <v>739</v>
      </c>
      <c r="F500" t="s">
        <v>739</v>
      </c>
      <c r="G500" t="s">
        <v>739</v>
      </c>
      <c r="H500" t="s">
        <v>739</v>
      </c>
      <c r="I500" t="s">
        <v>739</v>
      </c>
      <c r="J500" t="s">
        <v>739</v>
      </c>
      <c r="K500" t="s">
        <v>739</v>
      </c>
      <c r="L500" t="s">
        <v>739</v>
      </c>
      <c r="M500"/>
      <c r="N500"/>
      <c r="O500"/>
      <c r="P500"/>
      <c r="Q500"/>
      <c r="R500"/>
      <c r="S500"/>
      <c r="T500"/>
      <c r="U500"/>
      <c r="V500"/>
      <c r="W500"/>
      <c r="X500"/>
      <c r="Y500"/>
      <c r="Z500"/>
      <c r="AA500"/>
      <c r="AB500"/>
      <c r="AC500"/>
      <c r="AD500"/>
      <c r="AE500"/>
      <c r="AF500"/>
      <c r="AG500"/>
      <c r="AH500"/>
      <c r="AI500"/>
      <c r="AJ500"/>
      <c r="AK500"/>
      <c r="AL500"/>
      <c r="AM500"/>
      <c r="AN500"/>
      <c r="AO500"/>
      <c r="AP500"/>
      <c r="AQ500" s="242">
        <v>0</v>
      </c>
      <c r="AR500" s="242">
        <v>0</v>
      </c>
    </row>
    <row r="501" spans="1:44" ht="16.8" x14ac:dyDescent="0.25">
      <c r="A501" s="273">
        <v>121961</v>
      </c>
      <c r="B501" t="s">
        <v>474</v>
      </c>
      <c r="C501" t="s">
        <v>739</v>
      </c>
      <c r="D501" t="s">
        <v>739</v>
      </c>
      <c r="E501" t="s">
        <v>739</v>
      </c>
      <c r="F501" t="s">
        <v>739</v>
      </c>
      <c r="G501" t="s">
        <v>739</v>
      </c>
      <c r="H501" t="s">
        <v>739</v>
      </c>
      <c r="I501" t="s">
        <v>739</v>
      </c>
      <c r="J501" t="s">
        <v>739</v>
      </c>
      <c r="K501" t="s">
        <v>739</v>
      </c>
      <c r="L501" t="s">
        <v>739</v>
      </c>
      <c r="M501"/>
      <c r="N501"/>
      <c r="O501"/>
      <c r="P501"/>
      <c r="Q501"/>
      <c r="R501"/>
      <c r="S501"/>
      <c r="T501"/>
      <c r="U501"/>
      <c r="V501"/>
      <c r="W501"/>
      <c r="X501"/>
      <c r="Y501"/>
      <c r="Z501"/>
      <c r="AA501"/>
      <c r="AB501"/>
      <c r="AC501"/>
      <c r="AD501"/>
      <c r="AE501"/>
      <c r="AF501"/>
      <c r="AG501"/>
      <c r="AH501"/>
      <c r="AI501"/>
      <c r="AJ501"/>
      <c r="AK501"/>
      <c r="AL501"/>
      <c r="AM501"/>
      <c r="AN501"/>
      <c r="AO501"/>
      <c r="AP501"/>
      <c r="AQ501" s="242">
        <v>0</v>
      </c>
      <c r="AR501" s="242">
        <v>0</v>
      </c>
    </row>
    <row r="502" spans="1:44" ht="16.8" x14ac:dyDescent="0.25">
      <c r="A502" s="273">
        <v>121964</v>
      </c>
      <c r="B502" t="s">
        <v>474</v>
      </c>
      <c r="C502" t="s">
        <v>739</v>
      </c>
      <c r="D502" t="s">
        <v>739</v>
      </c>
      <c r="E502" t="s">
        <v>739</v>
      </c>
      <c r="F502" t="s">
        <v>739</v>
      </c>
      <c r="G502" t="s">
        <v>739</v>
      </c>
      <c r="H502" t="s">
        <v>739</v>
      </c>
      <c r="I502" t="s">
        <v>739</v>
      </c>
      <c r="J502" t="s">
        <v>739</v>
      </c>
      <c r="K502" t="s">
        <v>739</v>
      </c>
      <c r="L502" t="s">
        <v>739</v>
      </c>
      <c r="M502"/>
      <c r="N502"/>
      <c r="O502"/>
      <c r="P502"/>
      <c r="Q502"/>
      <c r="R502"/>
      <c r="S502"/>
      <c r="T502"/>
      <c r="U502"/>
      <c r="V502"/>
      <c r="W502"/>
      <c r="X502"/>
      <c r="Y502"/>
      <c r="Z502"/>
      <c r="AA502"/>
      <c r="AB502"/>
      <c r="AC502"/>
      <c r="AD502"/>
      <c r="AE502"/>
      <c r="AF502"/>
      <c r="AG502"/>
      <c r="AH502"/>
      <c r="AI502"/>
      <c r="AJ502"/>
      <c r="AK502"/>
      <c r="AL502"/>
      <c r="AM502"/>
      <c r="AN502"/>
      <c r="AO502"/>
      <c r="AP502"/>
      <c r="AQ502" s="242">
        <v>0</v>
      </c>
      <c r="AR502" s="242">
        <v>0</v>
      </c>
    </row>
    <row r="503" spans="1:44" ht="16.8" x14ac:dyDescent="0.25">
      <c r="A503" s="273">
        <v>121965</v>
      </c>
      <c r="B503" t="s">
        <v>474</v>
      </c>
      <c r="C503" t="s">
        <v>739</v>
      </c>
      <c r="D503" t="s">
        <v>739</v>
      </c>
      <c r="E503" t="s">
        <v>739</v>
      </c>
      <c r="F503" t="s">
        <v>739</v>
      </c>
      <c r="G503" t="s">
        <v>739</v>
      </c>
      <c r="H503" t="s">
        <v>739</v>
      </c>
      <c r="I503" t="s">
        <v>739</v>
      </c>
      <c r="J503" t="s">
        <v>739</v>
      </c>
      <c r="K503" t="s">
        <v>739</v>
      </c>
      <c r="L503" t="s">
        <v>739</v>
      </c>
      <c r="M503"/>
      <c r="N503"/>
      <c r="O503"/>
      <c r="P503"/>
      <c r="Q503"/>
      <c r="R503"/>
      <c r="S503"/>
      <c r="T503"/>
      <c r="U503"/>
      <c r="V503"/>
      <c r="W503"/>
      <c r="X503"/>
      <c r="Y503"/>
      <c r="Z503"/>
      <c r="AA503"/>
      <c r="AB503"/>
      <c r="AC503"/>
      <c r="AD503"/>
      <c r="AE503"/>
      <c r="AF503"/>
      <c r="AG503"/>
      <c r="AH503"/>
      <c r="AI503"/>
      <c r="AJ503"/>
      <c r="AK503"/>
      <c r="AL503"/>
      <c r="AM503"/>
      <c r="AN503"/>
      <c r="AO503"/>
      <c r="AP503"/>
      <c r="AQ503" s="242">
        <v>0</v>
      </c>
      <c r="AR503" s="242">
        <v>0</v>
      </c>
    </row>
    <row r="504" spans="1:44" ht="16.8" x14ac:dyDescent="0.25">
      <c r="A504" s="273">
        <v>121969</v>
      </c>
      <c r="B504" t="s">
        <v>474</v>
      </c>
      <c r="C504" t="s">
        <v>739</v>
      </c>
      <c r="D504" t="s">
        <v>739</v>
      </c>
      <c r="E504" t="s">
        <v>739</v>
      </c>
      <c r="F504" t="s">
        <v>739</v>
      </c>
      <c r="G504" t="s">
        <v>739</v>
      </c>
      <c r="H504" t="s">
        <v>739</v>
      </c>
      <c r="I504" t="s">
        <v>739</v>
      </c>
      <c r="J504" t="s">
        <v>739</v>
      </c>
      <c r="K504" t="s">
        <v>739</v>
      </c>
      <c r="L504" t="s">
        <v>739</v>
      </c>
      <c r="M504"/>
      <c r="N504"/>
      <c r="O504"/>
      <c r="P504"/>
      <c r="Q504"/>
      <c r="R504"/>
      <c r="S504"/>
      <c r="T504"/>
      <c r="U504"/>
      <c r="V504"/>
      <c r="W504"/>
      <c r="X504"/>
      <c r="Y504"/>
      <c r="Z504"/>
      <c r="AA504"/>
      <c r="AB504"/>
      <c r="AC504"/>
      <c r="AD504"/>
      <c r="AE504"/>
      <c r="AF504"/>
      <c r="AG504"/>
      <c r="AH504"/>
      <c r="AI504"/>
      <c r="AJ504"/>
      <c r="AK504"/>
      <c r="AL504"/>
      <c r="AM504"/>
      <c r="AN504"/>
      <c r="AO504"/>
      <c r="AP504"/>
      <c r="AQ504" s="242">
        <v>0</v>
      </c>
      <c r="AR504" s="242">
        <v>0</v>
      </c>
    </row>
    <row r="505" spans="1:44" ht="16.8" x14ac:dyDescent="0.25">
      <c r="A505" s="273">
        <v>121971</v>
      </c>
      <c r="B505" t="s">
        <v>474</v>
      </c>
      <c r="C505" t="s">
        <v>739</v>
      </c>
      <c r="D505" t="s">
        <v>739</v>
      </c>
      <c r="E505" t="s">
        <v>739</v>
      </c>
      <c r="F505" t="s">
        <v>739</v>
      </c>
      <c r="G505" t="s">
        <v>739</v>
      </c>
      <c r="H505" t="s">
        <v>739</v>
      </c>
      <c r="I505" t="s">
        <v>739</v>
      </c>
      <c r="J505" t="s">
        <v>739</v>
      </c>
      <c r="K505" t="s">
        <v>739</v>
      </c>
      <c r="L505" t="s">
        <v>739</v>
      </c>
      <c r="M505"/>
      <c r="N505"/>
      <c r="O505"/>
      <c r="P505"/>
      <c r="Q505"/>
      <c r="R505"/>
      <c r="S505"/>
      <c r="T505"/>
      <c r="U505"/>
      <c r="V505"/>
      <c r="W505"/>
      <c r="X505"/>
      <c r="Y505"/>
      <c r="Z505"/>
      <c r="AA505"/>
      <c r="AB505"/>
      <c r="AC505"/>
      <c r="AD505"/>
      <c r="AE505"/>
      <c r="AF505"/>
      <c r="AG505"/>
      <c r="AH505"/>
      <c r="AI505"/>
      <c r="AJ505"/>
      <c r="AK505"/>
      <c r="AL505"/>
      <c r="AM505"/>
      <c r="AN505"/>
      <c r="AO505"/>
      <c r="AP505"/>
      <c r="AQ505" s="242">
        <v>0</v>
      </c>
      <c r="AR505" s="242">
        <v>0</v>
      </c>
    </row>
    <row r="506" spans="1:44" ht="16.8" x14ac:dyDescent="0.25">
      <c r="A506" s="273">
        <v>121975</v>
      </c>
      <c r="B506" t="s">
        <v>474</v>
      </c>
      <c r="C506" t="s">
        <v>739</v>
      </c>
      <c r="D506" t="s">
        <v>739</v>
      </c>
      <c r="E506" t="s">
        <v>739</v>
      </c>
      <c r="F506" t="s">
        <v>739</v>
      </c>
      <c r="G506" t="s">
        <v>739</v>
      </c>
      <c r="H506" t="s">
        <v>739</v>
      </c>
      <c r="I506" t="s">
        <v>739</v>
      </c>
      <c r="J506" t="s">
        <v>739</v>
      </c>
      <c r="K506" t="s">
        <v>739</v>
      </c>
      <c r="L506" t="s">
        <v>739</v>
      </c>
      <c r="M506"/>
      <c r="N506"/>
      <c r="O506"/>
      <c r="P506"/>
      <c r="Q506"/>
      <c r="R506"/>
      <c r="S506"/>
      <c r="T506"/>
      <c r="U506"/>
      <c r="V506"/>
      <c r="W506"/>
      <c r="X506"/>
      <c r="Y506"/>
      <c r="Z506"/>
      <c r="AA506"/>
      <c r="AB506"/>
      <c r="AC506"/>
      <c r="AD506"/>
      <c r="AE506"/>
      <c r="AF506"/>
      <c r="AG506"/>
      <c r="AH506"/>
      <c r="AI506"/>
      <c r="AJ506"/>
      <c r="AK506"/>
      <c r="AL506"/>
      <c r="AM506"/>
      <c r="AN506"/>
      <c r="AO506"/>
      <c r="AP506"/>
      <c r="AQ506" s="242">
        <v>0</v>
      </c>
      <c r="AR506" s="242">
        <v>0</v>
      </c>
    </row>
    <row r="507" spans="1:44" ht="16.8" x14ac:dyDescent="0.25">
      <c r="A507" s="273">
        <v>121986</v>
      </c>
      <c r="B507" t="s">
        <v>474</v>
      </c>
      <c r="C507" t="s">
        <v>739</v>
      </c>
      <c r="D507" t="s">
        <v>739</v>
      </c>
      <c r="E507" t="s">
        <v>739</v>
      </c>
      <c r="F507" t="s">
        <v>739</v>
      </c>
      <c r="G507" t="s">
        <v>739</v>
      </c>
      <c r="H507" t="s">
        <v>739</v>
      </c>
      <c r="I507" t="s">
        <v>739</v>
      </c>
      <c r="J507" t="s">
        <v>739</v>
      </c>
      <c r="K507" t="s">
        <v>739</v>
      </c>
      <c r="L507" t="s">
        <v>739</v>
      </c>
      <c r="M507"/>
      <c r="N507"/>
      <c r="O507"/>
      <c r="P507"/>
      <c r="Q507"/>
      <c r="R507"/>
      <c r="S507"/>
      <c r="T507"/>
      <c r="U507"/>
      <c r="V507"/>
      <c r="W507"/>
      <c r="X507"/>
      <c r="Y507"/>
      <c r="Z507"/>
      <c r="AA507"/>
      <c r="AB507"/>
      <c r="AC507"/>
      <c r="AD507"/>
      <c r="AE507"/>
      <c r="AF507"/>
      <c r="AG507"/>
      <c r="AH507"/>
      <c r="AI507"/>
      <c r="AJ507"/>
      <c r="AK507"/>
      <c r="AL507"/>
      <c r="AM507"/>
      <c r="AN507"/>
      <c r="AO507"/>
      <c r="AP507"/>
      <c r="AQ507" s="242">
        <v>0</v>
      </c>
      <c r="AR507" s="242">
        <v>0</v>
      </c>
    </row>
    <row r="508" spans="1:44" ht="16.8" x14ac:dyDescent="0.25">
      <c r="A508" s="273">
        <v>121990</v>
      </c>
      <c r="B508" t="s">
        <v>474</v>
      </c>
      <c r="C508" t="s">
        <v>739</v>
      </c>
      <c r="D508" t="s">
        <v>739</v>
      </c>
      <c r="E508" t="s">
        <v>739</v>
      </c>
      <c r="F508" t="s">
        <v>739</v>
      </c>
      <c r="G508" t="s">
        <v>739</v>
      </c>
      <c r="H508" t="s">
        <v>739</v>
      </c>
      <c r="I508" t="s">
        <v>739</v>
      </c>
      <c r="J508" t="s">
        <v>739</v>
      </c>
      <c r="K508" t="s">
        <v>739</v>
      </c>
      <c r="L508" t="s">
        <v>739</v>
      </c>
      <c r="M508"/>
      <c r="N508"/>
      <c r="O508"/>
      <c r="P508"/>
      <c r="Q508"/>
      <c r="R508"/>
      <c r="S508"/>
      <c r="T508"/>
      <c r="U508"/>
      <c r="V508"/>
      <c r="W508"/>
      <c r="X508"/>
      <c r="Y508"/>
      <c r="Z508"/>
      <c r="AA508"/>
      <c r="AB508"/>
      <c r="AC508"/>
      <c r="AD508"/>
      <c r="AE508"/>
      <c r="AF508"/>
      <c r="AG508"/>
      <c r="AH508"/>
      <c r="AI508"/>
      <c r="AJ508"/>
      <c r="AK508"/>
      <c r="AL508"/>
      <c r="AM508"/>
      <c r="AN508"/>
      <c r="AO508"/>
      <c r="AP508"/>
      <c r="AQ508" s="242">
        <v>0</v>
      </c>
      <c r="AR508" s="242">
        <v>0</v>
      </c>
    </row>
    <row r="509" spans="1:44" s="245" customFormat="1" ht="16.8" x14ac:dyDescent="0.25">
      <c r="A509" s="273">
        <v>121991</v>
      </c>
      <c r="B509" t="s">
        <v>474</v>
      </c>
      <c r="C509" t="s">
        <v>739</v>
      </c>
      <c r="D509" t="s">
        <v>739</v>
      </c>
      <c r="E509" t="s">
        <v>739</v>
      </c>
      <c r="F509" t="s">
        <v>739</v>
      </c>
      <c r="G509" t="s">
        <v>739</v>
      </c>
      <c r="H509" t="s">
        <v>739</v>
      </c>
      <c r="I509" t="s">
        <v>739</v>
      </c>
      <c r="J509" t="s">
        <v>739</v>
      </c>
      <c r="K509" t="s">
        <v>739</v>
      </c>
      <c r="L509" t="s">
        <v>739</v>
      </c>
      <c r="M509"/>
      <c r="N509"/>
      <c r="O509"/>
      <c r="P509"/>
      <c r="Q509"/>
      <c r="R509"/>
      <c r="S509"/>
      <c r="T509"/>
      <c r="U509"/>
      <c r="V509"/>
      <c r="W509"/>
      <c r="X509"/>
      <c r="Y509"/>
      <c r="Z509"/>
      <c r="AA509"/>
      <c r="AB509"/>
      <c r="AC509"/>
      <c r="AD509"/>
      <c r="AE509"/>
      <c r="AF509"/>
      <c r="AG509"/>
      <c r="AH509"/>
      <c r="AI509"/>
      <c r="AJ509"/>
      <c r="AK509"/>
      <c r="AL509"/>
      <c r="AM509"/>
      <c r="AN509"/>
      <c r="AO509"/>
      <c r="AP509"/>
      <c r="AQ509" s="242">
        <v>0</v>
      </c>
      <c r="AR509" s="242">
        <v>0</v>
      </c>
    </row>
    <row r="510" spans="1:44" ht="16.8" x14ac:dyDescent="0.25">
      <c r="A510" s="273">
        <v>121992</v>
      </c>
      <c r="B510" t="s">
        <v>474</v>
      </c>
      <c r="C510" t="s">
        <v>739</v>
      </c>
      <c r="D510" t="s">
        <v>739</v>
      </c>
      <c r="E510" t="s">
        <v>739</v>
      </c>
      <c r="F510" t="s">
        <v>739</v>
      </c>
      <c r="G510" t="s">
        <v>739</v>
      </c>
      <c r="H510" t="s">
        <v>739</v>
      </c>
      <c r="I510" t="s">
        <v>739</v>
      </c>
      <c r="J510" t="s">
        <v>739</v>
      </c>
      <c r="K510" t="s">
        <v>739</v>
      </c>
      <c r="L510" t="s">
        <v>739</v>
      </c>
      <c r="M510"/>
      <c r="N510"/>
      <c r="O510"/>
      <c r="P510"/>
      <c r="Q510"/>
      <c r="R510"/>
      <c r="S510"/>
      <c r="T510"/>
      <c r="U510"/>
      <c r="V510"/>
      <c r="W510"/>
      <c r="X510"/>
      <c r="Y510"/>
      <c r="Z510"/>
      <c r="AA510"/>
      <c r="AB510"/>
      <c r="AC510"/>
      <c r="AD510"/>
      <c r="AE510"/>
      <c r="AF510"/>
      <c r="AG510"/>
      <c r="AH510"/>
      <c r="AI510"/>
      <c r="AJ510"/>
      <c r="AK510"/>
      <c r="AL510"/>
      <c r="AM510"/>
      <c r="AN510"/>
      <c r="AO510"/>
      <c r="AP510"/>
      <c r="AQ510" s="242">
        <v>0</v>
      </c>
      <c r="AR510" s="242">
        <v>0</v>
      </c>
    </row>
    <row r="511" spans="1:44" ht="16.8" x14ac:dyDescent="0.25">
      <c r="A511" s="273">
        <v>121994</v>
      </c>
      <c r="B511" t="s">
        <v>474</v>
      </c>
      <c r="C511" t="s">
        <v>739</v>
      </c>
      <c r="D511" t="s">
        <v>739</v>
      </c>
      <c r="E511" t="s">
        <v>739</v>
      </c>
      <c r="F511" t="s">
        <v>739</v>
      </c>
      <c r="G511" t="s">
        <v>739</v>
      </c>
      <c r="H511" t="s">
        <v>739</v>
      </c>
      <c r="I511" t="s">
        <v>739</v>
      </c>
      <c r="J511" t="s">
        <v>739</v>
      </c>
      <c r="K511" t="s">
        <v>739</v>
      </c>
      <c r="L511" t="s">
        <v>739</v>
      </c>
      <c r="M511"/>
      <c r="N511"/>
      <c r="O511"/>
      <c r="P511"/>
      <c r="Q511"/>
      <c r="R511"/>
      <c r="S511"/>
      <c r="T511"/>
      <c r="U511"/>
      <c r="V511"/>
      <c r="W511"/>
      <c r="X511"/>
      <c r="Y511"/>
      <c r="Z511"/>
      <c r="AA511"/>
      <c r="AB511"/>
      <c r="AC511"/>
      <c r="AD511"/>
      <c r="AE511"/>
      <c r="AF511"/>
      <c r="AG511"/>
      <c r="AH511"/>
      <c r="AI511"/>
      <c r="AJ511"/>
      <c r="AK511"/>
      <c r="AL511"/>
      <c r="AM511"/>
      <c r="AN511"/>
      <c r="AO511"/>
      <c r="AP511"/>
      <c r="AQ511" s="242">
        <v>0</v>
      </c>
      <c r="AR511" s="242">
        <v>0</v>
      </c>
    </row>
    <row r="512" spans="1:44" ht="16.8" x14ac:dyDescent="0.25">
      <c r="A512" s="273">
        <v>121995</v>
      </c>
      <c r="B512" t="s">
        <v>474</v>
      </c>
      <c r="C512" t="s">
        <v>739</v>
      </c>
      <c r="D512" t="s">
        <v>739</v>
      </c>
      <c r="E512" t="s">
        <v>739</v>
      </c>
      <c r="F512" t="s">
        <v>739</v>
      </c>
      <c r="G512" t="s">
        <v>739</v>
      </c>
      <c r="H512" t="s">
        <v>739</v>
      </c>
      <c r="I512" t="s">
        <v>739</v>
      </c>
      <c r="J512" t="s">
        <v>739</v>
      </c>
      <c r="K512" t="s">
        <v>739</v>
      </c>
      <c r="L512" t="s">
        <v>739</v>
      </c>
      <c r="M512"/>
      <c r="N512"/>
      <c r="O512"/>
      <c r="P512"/>
      <c r="Q512"/>
      <c r="R512"/>
      <c r="S512"/>
      <c r="T512"/>
      <c r="U512"/>
      <c r="V512"/>
      <c r="W512"/>
      <c r="X512"/>
      <c r="Y512"/>
      <c r="Z512"/>
      <c r="AA512"/>
      <c r="AB512"/>
      <c r="AC512"/>
      <c r="AD512"/>
      <c r="AE512"/>
      <c r="AF512"/>
      <c r="AG512"/>
      <c r="AH512"/>
      <c r="AI512"/>
      <c r="AJ512"/>
      <c r="AK512"/>
      <c r="AL512"/>
      <c r="AM512"/>
      <c r="AN512"/>
      <c r="AO512"/>
      <c r="AP512"/>
      <c r="AQ512" s="242">
        <v>0</v>
      </c>
      <c r="AR512" s="242">
        <v>0</v>
      </c>
    </row>
    <row r="513" spans="1:44" ht="16.8" x14ac:dyDescent="0.25">
      <c r="A513" s="273">
        <v>121997</v>
      </c>
      <c r="B513" t="s">
        <v>474</v>
      </c>
      <c r="C513" t="s">
        <v>739</v>
      </c>
      <c r="D513" t="s">
        <v>739</v>
      </c>
      <c r="E513" t="s">
        <v>739</v>
      </c>
      <c r="F513" t="s">
        <v>739</v>
      </c>
      <c r="G513" t="s">
        <v>739</v>
      </c>
      <c r="H513" t="s">
        <v>739</v>
      </c>
      <c r="I513" t="s">
        <v>739</v>
      </c>
      <c r="J513" t="s">
        <v>739</v>
      </c>
      <c r="K513" t="s">
        <v>739</v>
      </c>
      <c r="L513" t="s">
        <v>739</v>
      </c>
      <c r="M513"/>
      <c r="N513"/>
      <c r="O513"/>
      <c r="P513"/>
      <c r="Q513"/>
      <c r="R513"/>
      <c r="S513"/>
      <c r="T513"/>
      <c r="U513"/>
      <c r="V513"/>
      <c r="W513"/>
      <c r="X513"/>
      <c r="Y513"/>
      <c r="Z513"/>
      <c r="AA513"/>
      <c r="AB513"/>
      <c r="AC513"/>
      <c r="AD513"/>
      <c r="AE513"/>
      <c r="AF513"/>
      <c r="AG513"/>
      <c r="AH513"/>
      <c r="AI513"/>
      <c r="AJ513"/>
      <c r="AK513"/>
      <c r="AL513"/>
      <c r="AM513"/>
      <c r="AN513"/>
      <c r="AO513"/>
      <c r="AP513"/>
      <c r="AQ513" s="242">
        <v>0</v>
      </c>
      <c r="AR513" s="242">
        <v>0</v>
      </c>
    </row>
    <row r="514" spans="1:44" ht="16.8" x14ac:dyDescent="0.25">
      <c r="A514" s="273">
        <v>121999</v>
      </c>
      <c r="B514" t="s">
        <v>474</v>
      </c>
      <c r="C514" t="s">
        <v>739</v>
      </c>
      <c r="D514" t="s">
        <v>739</v>
      </c>
      <c r="E514" t="s">
        <v>739</v>
      </c>
      <c r="F514" t="s">
        <v>739</v>
      </c>
      <c r="G514" t="s">
        <v>739</v>
      </c>
      <c r="H514" t="s">
        <v>739</v>
      </c>
      <c r="I514" t="s">
        <v>739</v>
      </c>
      <c r="J514" t="s">
        <v>739</v>
      </c>
      <c r="K514" t="s">
        <v>739</v>
      </c>
      <c r="L514" t="s">
        <v>739</v>
      </c>
      <c r="M514"/>
      <c r="N514"/>
      <c r="O514"/>
      <c r="P514"/>
      <c r="Q514"/>
      <c r="R514"/>
      <c r="S514"/>
      <c r="T514"/>
      <c r="U514"/>
      <c r="V514"/>
      <c r="W514"/>
      <c r="X514"/>
      <c r="Y514"/>
      <c r="Z514"/>
      <c r="AA514"/>
      <c r="AB514"/>
      <c r="AC514"/>
      <c r="AD514"/>
      <c r="AE514"/>
      <c r="AF514"/>
      <c r="AG514"/>
      <c r="AH514"/>
      <c r="AI514"/>
      <c r="AJ514"/>
      <c r="AK514"/>
      <c r="AL514"/>
      <c r="AM514"/>
      <c r="AN514"/>
      <c r="AO514"/>
      <c r="AP514"/>
      <c r="AQ514" s="242">
        <v>0</v>
      </c>
      <c r="AR514" s="242">
        <v>0</v>
      </c>
    </row>
    <row r="515" spans="1:44" ht="16.8" x14ac:dyDescent="0.25">
      <c r="A515" s="273">
        <v>122000</v>
      </c>
      <c r="B515" t="s">
        <v>474</v>
      </c>
      <c r="C515" t="s">
        <v>739</v>
      </c>
      <c r="D515" t="s">
        <v>739</v>
      </c>
      <c r="E515" t="s">
        <v>739</v>
      </c>
      <c r="F515" t="s">
        <v>739</v>
      </c>
      <c r="G515" t="s">
        <v>739</v>
      </c>
      <c r="H515" t="s">
        <v>739</v>
      </c>
      <c r="I515" t="s">
        <v>739</v>
      </c>
      <c r="J515" t="s">
        <v>739</v>
      </c>
      <c r="K515" t="s">
        <v>739</v>
      </c>
      <c r="L515" t="s">
        <v>739</v>
      </c>
      <c r="M515"/>
      <c r="N515"/>
      <c r="O515"/>
      <c r="P515"/>
      <c r="Q515"/>
      <c r="R515"/>
      <c r="S515"/>
      <c r="T515"/>
      <c r="U515"/>
      <c r="V515"/>
      <c r="W515"/>
      <c r="X515"/>
      <c r="Y515"/>
      <c r="Z515"/>
      <c r="AA515"/>
      <c r="AB515"/>
      <c r="AC515"/>
      <c r="AD515"/>
      <c r="AE515"/>
      <c r="AF515"/>
      <c r="AG515"/>
      <c r="AH515"/>
      <c r="AI515"/>
      <c r="AJ515"/>
      <c r="AK515"/>
      <c r="AL515"/>
      <c r="AM515"/>
      <c r="AN515"/>
      <c r="AO515"/>
      <c r="AP515"/>
      <c r="AQ515" s="242">
        <v>0</v>
      </c>
      <c r="AR515" s="242">
        <v>0</v>
      </c>
    </row>
    <row r="516" spans="1:44" ht="16.8" x14ac:dyDescent="0.25">
      <c r="A516" s="273">
        <v>122001</v>
      </c>
      <c r="B516" t="s">
        <v>474</v>
      </c>
      <c r="C516" t="s">
        <v>739</v>
      </c>
      <c r="D516" t="s">
        <v>739</v>
      </c>
      <c r="E516" t="s">
        <v>739</v>
      </c>
      <c r="F516" t="s">
        <v>739</v>
      </c>
      <c r="G516" t="s">
        <v>739</v>
      </c>
      <c r="H516" t="s">
        <v>739</v>
      </c>
      <c r="I516" t="s">
        <v>739</v>
      </c>
      <c r="J516" t="s">
        <v>739</v>
      </c>
      <c r="K516" t="s">
        <v>739</v>
      </c>
      <c r="L516" t="s">
        <v>739</v>
      </c>
      <c r="M516"/>
      <c r="N516"/>
      <c r="O516"/>
      <c r="P516"/>
      <c r="Q516"/>
      <c r="R516"/>
      <c r="S516"/>
      <c r="T516"/>
      <c r="U516"/>
      <c r="V516"/>
      <c r="W516"/>
      <c r="X516"/>
      <c r="Y516"/>
      <c r="Z516"/>
      <c r="AA516"/>
      <c r="AB516"/>
      <c r="AC516"/>
      <c r="AD516"/>
      <c r="AE516"/>
      <c r="AF516"/>
      <c r="AG516"/>
      <c r="AH516"/>
      <c r="AI516"/>
      <c r="AJ516"/>
      <c r="AK516"/>
      <c r="AL516"/>
      <c r="AM516"/>
      <c r="AN516"/>
      <c r="AO516"/>
      <c r="AP516"/>
      <c r="AQ516" s="242">
        <v>0</v>
      </c>
      <c r="AR516" s="242">
        <v>0</v>
      </c>
    </row>
    <row r="517" spans="1:44" ht="16.8" x14ac:dyDescent="0.25">
      <c r="A517" s="273">
        <v>122003</v>
      </c>
      <c r="B517" t="s">
        <v>474</v>
      </c>
      <c r="C517" t="s">
        <v>739</v>
      </c>
      <c r="D517" t="s">
        <v>739</v>
      </c>
      <c r="E517" t="s">
        <v>739</v>
      </c>
      <c r="F517" t="s">
        <v>739</v>
      </c>
      <c r="G517" t="s">
        <v>739</v>
      </c>
      <c r="H517" t="s">
        <v>739</v>
      </c>
      <c r="I517" t="s">
        <v>739</v>
      </c>
      <c r="J517" t="s">
        <v>739</v>
      </c>
      <c r="K517" t="s">
        <v>739</v>
      </c>
      <c r="L517" t="s">
        <v>739</v>
      </c>
      <c r="M517"/>
      <c r="N517"/>
      <c r="O517"/>
      <c r="P517"/>
      <c r="Q517"/>
      <c r="R517"/>
      <c r="S517"/>
      <c r="T517"/>
      <c r="U517"/>
      <c r="V517"/>
      <c r="W517"/>
      <c r="X517"/>
      <c r="Y517"/>
      <c r="Z517"/>
      <c r="AA517"/>
      <c r="AB517"/>
      <c r="AC517"/>
      <c r="AD517"/>
      <c r="AE517"/>
      <c r="AF517"/>
      <c r="AG517"/>
      <c r="AH517"/>
      <c r="AI517"/>
      <c r="AJ517"/>
      <c r="AK517"/>
      <c r="AL517"/>
      <c r="AM517"/>
      <c r="AN517"/>
      <c r="AO517"/>
      <c r="AP517"/>
      <c r="AQ517" s="242">
        <v>0</v>
      </c>
      <c r="AR517" s="242">
        <v>0</v>
      </c>
    </row>
    <row r="518" spans="1:44" ht="16.8" x14ac:dyDescent="0.25">
      <c r="A518" s="273">
        <v>122006</v>
      </c>
      <c r="B518" t="s">
        <v>474</v>
      </c>
      <c r="C518" t="s">
        <v>739</v>
      </c>
      <c r="D518" t="s">
        <v>739</v>
      </c>
      <c r="E518" t="s">
        <v>739</v>
      </c>
      <c r="F518" t="s">
        <v>739</v>
      </c>
      <c r="G518" t="s">
        <v>739</v>
      </c>
      <c r="H518" t="s">
        <v>739</v>
      </c>
      <c r="I518" t="s">
        <v>739</v>
      </c>
      <c r="J518" t="s">
        <v>739</v>
      </c>
      <c r="K518" t="s">
        <v>739</v>
      </c>
      <c r="L518" t="s">
        <v>739</v>
      </c>
      <c r="M518"/>
      <c r="N518"/>
      <c r="O518"/>
      <c r="P518"/>
      <c r="Q518"/>
      <c r="R518"/>
      <c r="S518"/>
      <c r="T518"/>
      <c r="U518"/>
      <c r="V518"/>
      <c r="W518"/>
      <c r="X518"/>
      <c r="Y518"/>
      <c r="Z518"/>
      <c r="AA518"/>
      <c r="AB518"/>
      <c r="AC518"/>
      <c r="AD518"/>
      <c r="AE518"/>
      <c r="AF518"/>
      <c r="AG518"/>
      <c r="AH518"/>
      <c r="AI518"/>
      <c r="AJ518"/>
      <c r="AK518"/>
      <c r="AL518"/>
      <c r="AM518"/>
      <c r="AN518"/>
      <c r="AO518"/>
      <c r="AP518"/>
      <c r="AQ518" s="242">
        <v>0</v>
      </c>
      <c r="AR518" s="242">
        <v>0</v>
      </c>
    </row>
    <row r="519" spans="1:44" ht="16.8" x14ac:dyDescent="0.25">
      <c r="A519" s="273">
        <v>122007</v>
      </c>
      <c r="B519" t="s">
        <v>474</v>
      </c>
      <c r="C519" t="s">
        <v>739</v>
      </c>
      <c r="D519" t="s">
        <v>739</v>
      </c>
      <c r="E519" t="s">
        <v>739</v>
      </c>
      <c r="F519" t="s">
        <v>739</v>
      </c>
      <c r="G519" t="s">
        <v>739</v>
      </c>
      <c r="H519" t="s">
        <v>739</v>
      </c>
      <c r="I519" t="s">
        <v>739</v>
      </c>
      <c r="J519" t="s">
        <v>739</v>
      </c>
      <c r="K519" t="s">
        <v>739</v>
      </c>
      <c r="L519" t="s">
        <v>739</v>
      </c>
      <c r="M519"/>
      <c r="N519"/>
      <c r="O519"/>
      <c r="P519"/>
      <c r="Q519"/>
      <c r="R519"/>
      <c r="S519"/>
      <c r="T519"/>
      <c r="U519"/>
      <c r="V519"/>
      <c r="W519"/>
      <c r="X519"/>
      <c r="Y519"/>
      <c r="Z519"/>
      <c r="AA519"/>
      <c r="AB519"/>
      <c r="AC519"/>
      <c r="AD519"/>
      <c r="AE519"/>
      <c r="AF519"/>
      <c r="AG519"/>
      <c r="AH519"/>
      <c r="AI519"/>
      <c r="AJ519"/>
      <c r="AK519"/>
      <c r="AL519"/>
      <c r="AM519"/>
      <c r="AN519"/>
      <c r="AO519"/>
      <c r="AP519"/>
      <c r="AQ519" s="242">
        <v>0</v>
      </c>
      <c r="AR519" s="242">
        <v>0</v>
      </c>
    </row>
    <row r="520" spans="1:44" ht="16.8" x14ac:dyDescent="0.25">
      <c r="A520" s="273">
        <v>122008</v>
      </c>
      <c r="B520" t="s">
        <v>474</v>
      </c>
      <c r="C520" t="s">
        <v>739</v>
      </c>
      <c r="D520" t="s">
        <v>739</v>
      </c>
      <c r="E520" t="s">
        <v>739</v>
      </c>
      <c r="F520" t="s">
        <v>739</v>
      </c>
      <c r="G520" t="s">
        <v>739</v>
      </c>
      <c r="H520" t="s">
        <v>739</v>
      </c>
      <c r="I520" t="s">
        <v>739</v>
      </c>
      <c r="J520" t="s">
        <v>739</v>
      </c>
      <c r="K520" t="s">
        <v>739</v>
      </c>
      <c r="L520" t="s">
        <v>739</v>
      </c>
      <c r="M520"/>
      <c r="N520"/>
      <c r="O520"/>
      <c r="P520"/>
      <c r="Q520"/>
      <c r="R520"/>
      <c r="S520"/>
      <c r="T520"/>
      <c r="U520"/>
      <c r="V520"/>
      <c r="W520"/>
      <c r="X520"/>
      <c r="Y520"/>
      <c r="Z520"/>
      <c r="AA520"/>
      <c r="AB520"/>
      <c r="AC520"/>
      <c r="AD520"/>
      <c r="AE520"/>
      <c r="AF520"/>
      <c r="AG520"/>
      <c r="AH520"/>
      <c r="AI520"/>
      <c r="AJ520"/>
      <c r="AK520"/>
      <c r="AL520"/>
      <c r="AM520"/>
      <c r="AN520"/>
      <c r="AO520"/>
      <c r="AP520"/>
      <c r="AQ520" s="242">
        <v>0</v>
      </c>
      <c r="AR520" s="242">
        <v>0</v>
      </c>
    </row>
    <row r="521" spans="1:44" ht="16.8" x14ac:dyDescent="0.25">
      <c r="A521" s="273">
        <v>122009</v>
      </c>
      <c r="B521" t="s">
        <v>474</v>
      </c>
      <c r="C521" t="s">
        <v>739</v>
      </c>
      <c r="D521" t="s">
        <v>739</v>
      </c>
      <c r="E521" t="s">
        <v>739</v>
      </c>
      <c r="F521" t="s">
        <v>739</v>
      </c>
      <c r="G521" t="s">
        <v>739</v>
      </c>
      <c r="H521" t="s">
        <v>739</v>
      </c>
      <c r="I521" t="s">
        <v>739</v>
      </c>
      <c r="J521" t="s">
        <v>739</v>
      </c>
      <c r="K521" t="s">
        <v>739</v>
      </c>
      <c r="L521" t="s">
        <v>739</v>
      </c>
      <c r="M521"/>
      <c r="N521"/>
      <c r="O521"/>
      <c r="P521"/>
      <c r="Q521"/>
      <c r="R521"/>
      <c r="S521"/>
      <c r="T521"/>
      <c r="U521"/>
      <c r="V521"/>
      <c r="W521"/>
      <c r="X521"/>
      <c r="Y521"/>
      <c r="Z521"/>
      <c r="AA521"/>
      <c r="AB521"/>
      <c r="AC521"/>
      <c r="AD521"/>
      <c r="AE521"/>
      <c r="AF521"/>
      <c r="AG521"/>
      <c r="AH521"/>
      <c r="AI521"/>
      <c r="AJ521"/>
      <c r="AK521"/>
      <c r="AL521"/>
      <c r="AM521"/>
      <c r="AN521"/>
      <c r="AO521"/>
      <c r="AP521"/>
      <c r="AQ521" s="242">
        <v>0</v>
      </c>
      <c r="AR521" s="242">
        <v>0</v>
      </c>
    </row>
    <row r="522" spans="1:44" ht="16.8" x14ac:dyDescent="0.25">
      <c r="A522" s="273">
        <v>122010</v>
      </c>
      <c r="B522" t="s">
        <v>474</v>
      </c>
      <c r="C522" t="s">
        <v>739</v>
      </c>
      <c r="D522" t="s">
        <v>739</v>
      </c>
      <c r="E522" t="s">
        <v>739</v>
      </c>
      <c r="F522" t="s">
        <v>739</v>
      </c>
      <c r="G522" t="s">
        <v>739</v>
      </c>
      <c r="H522" t="s">
        <v>739</v>
      </c>
      <c r="I522" t="s">
        <v>739</v>
      </c>
      <c r="J522" t="s">
        <v>739</v>
      </c>
      <c r="K522" t="s">
        <v>739</v>
      </c>
      <c r="L522" t="s">
        <v>739</v>
      </c>
      <c r="M522"/>
      <c r="N522"/>
      <c r="O522"/>
      <c r="P522"/>
      <c r="Q522"/>
      <c r="R522"/>
      <c r="S522"/>
      <c r="T522"/>
      <c r="U522"/>
      <c r="V522"/>
      <c r="W522"/>
      <c r="X522"/>
      <c r="Y522"/>
      <c r="Z522"/>
      <c r="AA522"/>
      <c r="AB522"/>
      <c r="AC522"/>
      <c r="AD522"/>
      <c r="AE522"/>
      <c r="AF522"/>
      <c r="AG522"/>
      <c r="AH522"/>
      <c r="AI522"/>
      <c r="AJ522"/>
      <c r="AK522"/>
      <c r="AL522"/>
      <c r="AM522"/>
      <c r="AN522"/>
      <c r="AO522"/>
      <c r="AP522"/>
      <c r="AQ522" s="242">
        <v>0</v>
      </c>
      <c r="AR522" s="242">
        <v>0</v>
      </c>
    </row>
    <row r="523" spans="1:44" ht="16.8" x14ac:dyDescent="0.25">
      <c r="A523" s="273">
        <v>122013</v>
      </c>
      <c r="B523" t="s">
        <v>474</v>
      </c>
      <c r="C523" t="s">
        <v>739</v>
      </c>
      <c r="D523" t="s">
        <v>739</v>
      </c>
      <c r="E523" t="s">
        <v>739</v>
      </c>
      <c r="F523" t="s">
        <v>739</v>
      </c>
      <c r="G523" t="s">
        <v>739</v>
      </c>
      <c r="H523" t="s">
        <v>739</v>
      </c>
      <c r="I523" t="s">
        <v>739</v>
      </c>
      <c r="J523" t="s">
        <v>739</v>
      </c>
      <c r="K523" t="s">
        <v>739</v>
      </c>
      <c r="L523" t="s">
        <v>739</v>
      </c>
      <c r="M523"/>
      <c r="N523"/>
      <c r="O523"/>
      <c r="P523"/>
      <c r="Q523"/>
      <c r="R523"/>
      <c r="S523"/>
      <c r="T523"/>
      <c r="U523"/>
      <c r="V523"/>
      <c r="W523"/>
      <c r="X523"/>
      <c r="Y523"/>
      <c r="Z523"/>
      <c r="AA523"/>
      <c r="AB523"/>
      <c r="AC523"/>
      <c r="AD523"/>
      <c r="AE523"/>
      <c r="AF523"/>
      <c r="AG523"/>
      <c r="AH523"/>
      <c r="AI523"/>
      <c r="AJ523"/>
      <c r="AK523"/>
      <c r="AL523"/>
      <c r="AM523"/>
      <c r="AN523"/>
      <c r="AO523"/>
      <c r="AP523"/>
      <c r="AQ523" s="242">
        <v>0</v>
      </c>
      <c r="AR523" s="242">
        <v>0</v>
      </c>
    </row>
    <row r="524" spans="1:44" ht="16.8" x14ac:dyDescent="0.25">
      <c r="A524" s="273">
        <v>122014</v>
      </c>
      <c r="B524" t="s">
        <v>474</v>
      </c>
      <c r="C524" t="s">
        <v>739</v>
      </c>
      <c r="D524" t="s">
        <v>739</v>
      </c>
      <c r="E524" t="s">
        <v>739</v>
      </c>
      <c r="F524" t="s">
        <v>739</v>
      </c>
      <c r="G524" t="s">
        <v>739</v>
      </c>
      <c r="H524" t="s">
        <v>739</v>
      </c>
      <c r="I524" t="s">
        <v>739</v>
      </c>
      <c r="J524" t="s">
        <v>739</v>
      </c>
      <c r="K524" t="s">
        <v>739</v>
      </c>
      <c r="L524" t="s">
        <v>739</v>
      </c>
      <c r="M524"/>
      <c r="N524"/>
      <c r="O524"/>
      <c r="P524"/>
      <c r="Q524"/>
      <c r="R524"/>
      <c r="S524"/>
      <c r="T524"/>
      <c r="U524"/>
      <c r="V524"/>
      <c r="W524"/>
      <c r="X524"/>
      <c r="Y524"/>
      <c r="Z524"/>
      <c r="AA524"/>
      <c r="AB524"/>
      <c r="AC524"/>
      <c r="AD524"/>
      <c r="AE524"/>
      <c r="AF524"/>
      <c r="AG524"/>
      <c r="AH524"/>
      <c r="AI524"/>
      <c r="AJ524"/>
      <c r="AK524"/>
      <c r="AL524"/>
      <c r="AM524"/>
      <c r="AN524"/>
      <c r="AO524"/>
      <c r="AP524"/>
      <c r="AQ524" s="242">
        <v>0</v>
      </c>
      <c r="AR524" s="242">
        <v>0</v>
      </c>
    </row>
    <row r="525" spans="1:44" ht="16.8" x14ac:dyDescent="0.25">
      <c r="A525" s="273">
        <v>122016</v>
      </c>
      <c r="B525" t="s">
        <v>474</v>
      </c>
      <c r="C525" t="s">
        <v>739</v>
      </c>
      <c r="D525" t="s">
        <v>739</v>
      </c>
      <c r="E525" t="s">
        <v>739</v>
      </c>
      <c r="F525" t="s">
        <v>739</v>
      </c>
      <c r="G525" t="s">
        <v>739</v>
      </c>
      <c r="H525" t="s">
        <v>739</v>
      </c>
      <c r="I525" t="s">
        <v>739</v>
      </c>
      <c r="J525" t="s">
        <v>739</v>
      </c>
      <c r="K525" t="s">
        <v>739</v>
      </c>
      <c r="L525" t="s">
        <v>739</v>
      </c>
      <c r="M525"/>
      <c r="N525"/>
      <c r="O525"/>
      <c r="P525"/>
      <c r="Q525"/>
      <c r="R525"/>
      <c r="S525"/>
      <c r="T525"/>
      <c r="U525"/>
      <c r="V525"/>
      <c r="W525"/>
      <c r="X525"/>
      <c r="Y525"/>
      <c r="Z525"/>
      <c r="AA525"/>
      <c r="AB525"/>
      <c r="AC525"/>
      <c r="AD525"/>
      <c r="AE525"/>
      <c r="AF525"/>
      <c r="AG525"/>
      <c r="AH525"/>
      <c r="AI525"/>
      <c r="AJ525"/>
      <c r="AK525"/>
      <c r="AL525"/>
      <c r="AM525"/>
      <c r="AN525"/>
      <c r="AO525"/>
      <c r="AP525"/>
      <c r="AQ525" s="242">
        <v>0</v>
      </c>
      <c r="AR525" s="242">
        <v>0</v>
      </c>
    </row>
    <row r="526" spans="1:44" ht="16.8" x14ac:dyDescent="0.25">
      <c r="A526" s="273">
        <v>122020</v>
      </c>
      <c r="B526" t="s">
        <v>474</v>
      </c>
      <c r="C526" t="s">
        <v>739</v>
      </c>
      <c r="D526" t="s">
        <v>739</v>
      </c>
      <c r="E526" t="s">
        <v>739</v>
      </c>
      <c r="F526" t="s">
        <v>739</v>
      </c>
      <c r="G526" t="s">
        <v>739</v>
      </c>
      <c r="H526" t="s">
        <v>739</v>
      </c>
      <c r="I526" t="s">
        <v>739</v>
      </c>
      <c r="J526" t="s">
        <v>739</v>
      </c>
      <c r="K526" t="s">
        <v>739</v>
      </c>
      <c r="L526" t="s">
        <v>739</v>
      </c>
      <c r="M526"/>
      <c r="N526"/>
      <c r="O526"/>
      <c r="P526"/>
      <c r="Q526"/>
      <c r="R526"/>
      <c r="S526"/>
      <c r="T526"/>
      <c r="U526"/>
      <c r="V526"/>
      <c r="W526"/>
      <c r="X526"/>
      <c r="Y526"/>
      <c r="Z526"/>
      <c r="AA526"/>
      <c r="AB526"/>
      <c r="AC526"/>
      <c r="AD526"/>
      <c r="AE526"/>
      <c r="AF526"/>
      <c r="AG526"/>
      <c r="AH526"/>
      <c r="AI526"/>
      <c r="AJ526"/>
      <c r="AK526"/>
      <c r="AL526"/>
      <c r="AM526"/>
      <c r="AN526"/>
      <c r="AO526"/>
      <c r="AP526"/>
      <c r="AQ526" s="242">
        <v>0</v>
      </c>
      <c r="AR526" s="242">
        <v>0</v>
      </c>
    </row>
    <row r="527" spans="1:44" ht="16.8" x14ac:dyDescent="0.25">
      <c r="A527" s="273">
        <v>122023</v>
      </c>
      <c r="B527" t="s">
        <v>474</v>
      </c>
      <c r="C527" t="s">
        <v>739</v>
      </c>
      <c r="D527" t="s">
        <v>739</v>
      </c>
      <c r="E527" t="s">
        <v>739</v>
      </c>
      <c r="F527" t="s">
        <v>739</v>
      </c>
      <c r="G527" t="s">
        <v>739</v>
      </c>
      <c r="H527" t="s">
        <v>739</v>
      </c>
      <c r="I527" t="s">
        <v>739</v>
      </c>
      <c r="J527" t="s">
        <v>739</v>
      </c>
      <c r="K527" t="s">
        <v>739</v>
      </c>
      <c r="L527" t="s">
        <v>739</v>
      </c>
      <c r="M527"/>
      <c r="N527"/>
      <c r="O527"/>
      <c r="P527"/>
      <c r="Q527"/>
      <c r="R527"/>
      <c r="S527"/>
      <c r="T527"/>
      <c r="U527"/>
      <c r="V527"/>
      <c r="W527"/>
      <c r="X527"/>
      <c r="Y527"/>
      <c r="Z527"/>
      <c r="AA527"/>
      <c r="AB527"/>
      <c r="AC527"/>
      <c r="AD527"/>
      <c r="AE527"/>
      <c r="AF527"/>
      <c r="AG527"/>
      <c r="AH527"/>
      <c r="AI527"/>
      <c r="AJ527"/>
      <c r="AK527"/>
      <c r="AL527"/>
      <c r="AM527"/>
      <c r="AN527"/>
      <c r="AO527"/>
      <c r="AP527"/>
      <c r="AQ527" s="242">
        <v>0</v>
      </c>
      <c r="AR527" s="242">
        <v>0</v>
      </c>
    </row>
    <row r="528" spans="1:44" ht="16.8" x14ac:dyDescent="0.25">
      <c r="A528" s="273">
        <v>122024</v>
      </c>
      <c r="B528" t="s">
        <v>474</v>
      </c>
      <c r="C528" t="s">
        <v>739</v>
      </c>
      <c r="D528" t="s">
        <v>739</v>
      </c>
      <c r="E528" t="s">
        <v>739</v>
      </c>
      <c r="F528" t="s">
        <v>739</v>
      </c>
      <c r="G528" t="s">
        <v>739</v>
      </c>
      <c r="H528" t="s">
        <v>739</v>
      </c>
      <c r="I528" t="s">
        <v>739</v>
      </c>
      <c r="J528" t="s">
        <v>739</v>
      </c>
      <c r="K528" t="s">
        <v>739</v>
      </c>
      <c r="L528" t="s">
        <v>739</v>
      </c>
      <c r="M528"/>
      <c r="N528"/>
      <c r="O528"/>
      <c r="P528"/>
      <c r="Q528"/>
      <c r="R528"/>
      <c r="S528"/>
      <c r="T528"/>
      <c r="U528"/>
      <c r="V528"/>
      <c r="W528"/>
      <c r="X528"/>
      <c r="Y528"/>
      <c r="Z528"/>
      <c r="AA528"/>
      <c r="AB528"/>
      <c r="AC528"/>
      <c r="AD528"/>
      <c r="AE528"/>
      <c r="AF528"/>
      <c r="AG528"/>
      <c r="AH528"/>
      <c r="AI528"/>
      <c r="AJ528"/>
      <c r="AK528"/>
      <c r="AL528"/>
      <c r="AM528"/>
      <c r="AN528"/>
      <c r="AO528"/>
      <c r="AP528"/>
      <c r="AQ528" s="242">
        <v>0</v>
      </c>
      <c r="AR528" s="242">
        <v>0</v>
      </c>
    </row>
    <row r="529" spans="1:44" ht="16.8" x14ac:dyDescent="0.25">
      <c r="A529" s="273">
        <v>122025</v>
      </c>
      <c r="B529" t="s">
        <v>474</v>
      </c>
      <c r="C529" t="s">
        <v>739</v>
      </c>
      <c r="D529" t="s">
        <v>739</v>
      </c>
      <c r="E529" t="s">
        <v>739</v>
      </c>
      <c r="F529" t="s">
        <v>739</v>
      </c>
      <c r="G529" t="s">
        <v>739</v>
      </c>
      <c r="H529" t="s">
        <v>739</v>
      </c>
      <c r="I529" t="s">
        <v>739</v>
      </c>
      <c r="J529" t="s">
        <v>739</v>
      </c>
      <c r="K529" t="s">
        <v>739</v>
      </c>
      <c r="L529" t="s">
        <v>739</v>
      </c>
      <c r="M529"/>
      <c r="N529"/>
      <c r="O529"/>
      <c r="P529"/>
      <c r="Q529"/>
      <c r="R529"/>
      <c r="S529"/>
      <c r="T529"/>
      <c r="U529"/>
      <c r="V529"/>
      <c r="W529"/>
      <c r="X529"/>
      <c r="Y529"/>
      <c r="Z529"/>
      <c r="AA529"/>
      <c r="AB529"/>
      <c r="AC529"/>
      <c r="AD529"/>
      <c r="AE529"/>
      <c r="AF529"/>
      <c r="AG529"/>
      <c r="AH529"/>
      <c r="AI529"/>
      <c r="AJ529"/>
      <c r="AK529"/>
      <c r="AL529"/>
      <c r="AM529"/>
      <c r="AN529"/>
      <c r="AO529"/>
      <c r="AP529"/>
      <c r="AQ529" s="242">
        <v>0</v>
      </c>
      <c r="AR529" s="242">
        <v>0</v>
      </c>
    </row>
    <row r="530" spans="1:44" ht="16.8" x14ac:dyDescent="0.25">
      <c r="A530" s="273">
        <v>122026</v>
      </c>
      <c r="B530" t="s">
        <v>474</v>
      </c>
      <c r="C530" t="s">
        <v>739</v>
      </c>
      <c r="D530" t="s">
        <v>739</v>
      </c>
      <c r="E530" t="s">
        <v>739</v>
      </c>
      <c r="F530" t="s">
        <v>739</v>
      </c>
      <c r="G530" t="s">
        <v>739</v>
      </c>
      <c r="H530" t="s">
        <v>739</v>
      </c>
      <c r="I530" t="s">
        <v>739</v>
      </c>
      <c r="J530" t="s">
        <v>739</v>
      </c>
      <c r="K530" t="s">
        <v>739</v>
      </c>
      <c r="L530" t="s">
        <v>739</v>
      </c>
      <c r="M530"/>
      <c r="N530"/>
      <c r="O530"/>
      <c r="P530"/>
      <c r="Q530"/>
      <c r="R530"/>
      <c r="S530"/>
      <c r="T530"/>
      <c r="U530"/>
      <c r="V530"/>
      <c r="W530"/>
      <c r="X530"/>
      <c r="Y530"/>
      <c r="Z530"/>
      <c r="AA530"/>
      <c r="AB530"/>
      <c r="AC530"/>
      <c r="AD530"/>
      <c r="AE530"/>
      <c r="AF530"/>
      <c r="AG530"/>
      <c r="AH530"/>
      <c r="AI530"/>
      <c r="AJ530"/>
      <c r="AK530"/>
      <c r="AL530"/>
      <c r="AM530"/>
      <c r="AN530"/>
      <c r="AO530"/>
      <c r="AP530"/>
      <c r="AQ530" s="242">
        <v>0</v>
      </c>
      <c r="AR530" s="242">
        <v>0</v>
      </c>
    </row>
    <row r="531" spans="1:44" ht="16.8" x14ac:dyDescent="0.25">
      <c r="A531" s="273">
        <v>122027</v>
      </c>
      <c r="B531" t="s">
        <v>474</v>
      </c>
      <c r="C531" t="s">
        <v>739</v>
      </c>
      <c r="D531" t="s">
        <v>739</v>
      </c>
      <c r="E531" t="s">
        <v>739</v>
      </c>
      <c r="F531" t="s">
        <v>739</v>
      </c>
      <c r="G531" t="s">
        <v>739</v>
      </c>
      <c r="H531" t="s">
        <v>739</v>
      </c>
      <c r="I531" t="s">
        <v>739</v>
      </c>
      <c r="J531" t="s">
        <v>739</v>
      </c>
      <c r="K531" t="s">
        <v>739</v>
      </c>
      <c r="L531" t="s">
        <v>739</v>
      </c>
      <c r="M531"/>
      <c r="N531"/>
      <c r="O531"/>
      <c r="P531"/>
      <c r="Q531"/>
      <c r="R531"/>
      <c r="S531"/>
      <c r="T531"/>
      <c r="U531"/>
      <c r="V531"/>
      <c r="W531"/>
      <c r="X531"/>
      <c r="Y531"/>
      <c r="Z531"/>
      <c r="AA531"/>
      <c r="AB531"/>
      <c r="AC531"/>
      <c r="AD531"/>
      <c r="AE531"/>
      <c r="AF531"/>
      <c r="AG531"/>
      <c r="AH531"/>
      <c r="AI531"/>
      <c r="AJ531"/>
      <c r="AK531"/>
      <c r="AL531"/>
      <c r="AM531"/>
      <c r="AN531"/>
      <c r="AO531"/>
      <c r="AP531"/>
      <c r="AQ531" s="242">
        <v>0</v>
      </c>
      <c r="AR531" s="242">
        <v>0</v>
      </c>
    </row>
    <row r="532" spans="1:44" ht="16.8" x14ac:dyDescent="0.25">
      <c r="A532" s="273">
        <v>122030</v>
      </c>
      <c r="B532" t="s">
        <v>474</v>
      </c>
      <c r="C532" t="s">
        <v>739</v>
      </c>
      <c r="D532" t="s">
        <v>739</v>
      </c>
      <c r="E532" t="s">
        <v>739</v>
      </c>
      <c r="F532" t="s">
        <v>739</v>
      </c>
      <c r="G532" t="s">
        <v>739</v>
      </c>
      <c r="H532" t="s">
        <v>739</v>
      </c>
      <c r="I532" t="s">
        <v>739</v>
      </c>
      <c r="J532" t="s">
        <v>739</v>
      </c>
      <c r="K532" t="s">
        <v>739</v>
      </c>
      <c r="L532" t="s">
        <v>739</v>
      </c>
      <c r="M532"/>
      <c r="N532"/>
      <c r="O532"/>
      <c r="P532"/>
      <c r="Q532"/>
      <c r="R532"/>
      <c r="S532"/>
      <c r="T532"/>
      <c r="U532"/>
      <c r="V532"/>
      <c r="W532"/>
      <c r="X532"/>
      <c r="Y532"/>
      <c r="Z532"/>
      <c r="AA532"/>
      <c r="AB532"/>
      <c r="AC532"/>
      <c r="AD532"/>
      <c r="AE532"/>
      <c r="AF532"/>
      <c r="AG532"/>
      <c r="AH532"/>
      <c r="AI532"/>
      <c r="AJ532"/>
      <c r="AK532"/>
      <c r="AL532"/>
      <c r="AM532"/>
      <c r="AN532"/>
      <c r="AO532"/>
      <c r="AP532"/>
      <c r="AQ532" s="242">
        <v>0</v>
      </c>
      <c r="AR532" s="242">
        <v>0</v>
      </c>
    </row>
    <row r="533" spans="1:44" ht="16.8" x14ac:dyDescent="0.25">
      <c r="A533" s="273">
        <v>122031</v>
      </c>
      <c r="B533" t="s">
        <v>474</v>
      </c>
      <c r="C533" t="s">
        <v>739</v>
      </c>
      <c r="D533" t="s">
        <v>739</v>
      </c>
      <c r="E533" t="s">
        <v>739</v>
      </c>
      <c r="F533" t="s">
        <v>739</v>
      </c>
      <c r="G533" t="s">
        <v>739</v>
      </c>
      <c r="H533" t="s">
        <v>739</v>
      </c>
      <c r="I533" t="s">
        <v>739</v>
      </c>
      <c r="J533" t="s">
        <v>739</v>
      </c>
      <c r="K533" t="s">
        <v>739</v>
      </c>
      <c r="L533" t="s">
        <v>739</v>
      </c>
      <c r="M533"/>
      <c r="N533"/>
      <c r="O533"/>
      <c r="P533"/>
      <c r="Q533"/>
      <c r="R533"/>
      <c r="S533"/>
      <c r="T533"/>
      <c r="U533"/>
      <c r="V533"/>
      <c r="W533"/>
      <c r="X533"/>
      <c r="Y533"/>
      <c r="Z533"/>
      <c r="AA533"/>
      <c r="AB533"/>
      <c r="AC533"/>
      <c r="AD533"/>
      <c r="AE533"/>
      <c r="AF533"/>
      <c r="AG533"/>
      <c r="AH533"/>
      <c r="AI533"/>
      <c r="AJ533"/>
      <c r="AK533"/>
      <c r="AL533"/>
      <c r="AM533"/>
      <c r="AN533"/>
      <c r="AO533"/>
      <c r="AP533"/>
      <c r="AQ533" s="242">
        <v>0</v>
      </c>
      <c r="AR533" s="242">
        <v>0</v>
      </c>
    </row>
    <row r="534" spans="1:44" x14ac:dyDescent="0.25">
      <c r="A534" s="242">
        <v>122033</v>
      </c>
      <c r="B534" t="s">
        <v>474</v>
      </c>
      <c r="C534" s="242" t="s">
        <v>739</v>
      </c>
      <c r="D534" s="242" t="s">
        <v>739</v>
      </c>
      <c r="E534" s="242" t="s">
        <v>739</v>
      </c>
      <c r="F534" s="242" t="s">
        <v>739</v>
      </c>
      <c r="G534" s="242" t="s">
        <v>739</v>
      </c>
      <c r="H534" s="242" t="s">
        <v>739</v>
      </c>
      <c r="I534" s="242" t="s">
        <v>739</v>
      </c>
      <c r="J534" s="242" t="s">
        <v>739</v>
      </c>
      <c r="K534" s="242" t="s">
        <v>739</v>
      </c>
      <c r="L534" s="242" t="s">
        <v>739</v>
      </c>
      <c r="AQ534" s="242" t="s">
        <v>1542</v>
      </c>
      <c r="AR534" s="242">
        <v>0</v>
      </c>
    </row>
    <row r="535" spans="1:44" ht="16.8" x14ac:dyDescent="0.25">
      <c r="A535" s="273">
        <v>122035</v>
      </c>
      <c r="B535" t="s">
        <v>474</v>
      </c>
      <c r="C535" t="s">
        <v>739</v>
      </c>
      <c r="D535" t="s">
        <v>739</v>
      </c>
      <c r="E535" t="s">
        <v>739</v>
      </c>
      <c r="F535" t="s">
        <v>739</v>
      </c>
      <c r="G535" t="s">
        <v>739</v>
      </c>
      <c r="H535" t="s">
        <v>739</v>
      </c>
      <c r="I535" t="s">
        <v>739</v>
      </c>
      <c r="J535" t="s">
        <v>739</v>
      </c>
      <c r="K535" t="s">
        <v>739</v>
      </c>
      <c r="L535" t="s">
        <v>739</v>
      </c>
      <c r="M535"/>
      <c r="N535"/>
      <c r="O535"/>
      <c r="P535"/>
      <c r="Q535"/>
      <c r="R535"/>
      <c r="S535"/>
      <c r="T535"/>
      <c r="U535"/>
      <c r="V535"/>
      <c r="W535"/>
      <c r="X535"/>
      <c r="Y535"/>
      <c r="Z535"/>
      <c r="AA535"/>
      <c r="AB535"/>
      <c r="AC535"/>
      <c r="AD535"/>
      <c r="AE535"/>
      <c r="AF535"/>
      <c r="AG535"/>
      <c r="AH535"/>
      <c r="AI535"/>
      <c r="AJ535"/>
      <c r="AK535"/>
      <c r="AL535"/>
      <c r="AM535"/>
      <c r="AN535"/>
      <c r="AO535"/>
      <c r="AP535"/>
      <c r="AQ535" s="242">
        <v>0</v>
      </c>
      <c r="AR535" s="242">
        <v>0</v>
      </c>
    </row>
    <row r="536" spans="1:44" ht="16.8" x14ac:dyDescent="0.25">
      <c r="A536" s="273">
        <v>122038</v>
      </c>
      <c r="B536" t="s">
        <v>474</v>
      </c>
      <c r="C536" t="s">
        <v>739</v>
      </c>
      <c r="D536" t="s">
        <v>739</v>
      </c>
      <c r="E536" t="s">
        <v>739</v>
      </c>
      <c r="F536" t="s">
        <v>739</v>
      </c>
      <c r="G536" t="s">
        <v>739</v>
      </c>
      <c r="H536" t="s">
        <v>739</v>
      </c>
      <c r="I536" t="s">
        <v>739</v>
      </c>
      <c r="J536" t="s">
        <v>739</v>
      </c>
      <c r="K536" t="s">
        <v>739</v>
      </c>
      <c r="L536" t="s">
        <v>739</v>
      </c>
      <c r="M536"/>
      <c r="N536"/>
      <c r="O536"/>
      <c r="P536"/>
      <c r="Q536"/>
      <c r="R536"/>
      <c r="S536"/>
      <c r="T536"/>
      <c r="U536"/>
      <c r="V536"/>
      <c r="W536"/>
      <c r="X536"/>
      <c r="Y536"/>
      <c r="Z536"/>
      <c r="AA536"/>
      <c r="AB536"/>
      <c r="AC536"/>
      <c r="AD536"/>
      <c r="AE536"/>
      <c r="AF536"/>
      <c r="AG536"/>
      <c r="AH536"/>
      <c r="AI536"/>
      <c r="AJ536"/>
      <c r="AK536"/>
      <c r="AL536"/>
      <c r="AM536"/>
      <c r="AN536"/>
      <c r="AO536"/>
      <c r="AP536"/>
      <c r="AQ536" s="242">
        <v>0</v>
      </c>
      <c r="AR536" s="242">
        <v>0</v>
      </c>
    </row>
    <row r="537" spans="1:44" ht="16.8" x14ac:dyDescent="0.25">
      <c r="A537" s="273">
        <v>122039</v>
      </c>
      <c r="B537" t="s">
        <v>474</v>
      </c>
      <c r="C537" t="s">
        <v>739</v>
      </c>
      <c r="D537" t="s">
        <v>739</v>
      </c>
      <c r="E537" t="s">
        <v>739</v>
      </c>
      <c r="F537" t="s">
        <v>739</v>
      </c>
      <c r="G537" t="s">
        <v>739</v>
      </c>
      <c r="H537" t="s">
        <v>739</v>
      </c>
      <c r="I537" t="s">
        <v>739</v>
      </c>
      <c r="J537" t="s">
        <v>739</v>
      </c>
      <c r="K537" t="s">
        <v>739</v>
      </c>
      <c r="L537" t="s">
        <v>739</v>
      </c>
      <c r="M537"/>
      <c r="N537"/>
      <c r="O537"/>
      <c r="P537"/>
      <c r="Q537"/>
      <c r="R537"/>
      <c r="S537"/>
      <c r="T537"/>
      <c r="U537"/>
      <c r="V537"/>
      <c r="W537"/>
      <c r="X537"/>
      <c r="Y537"/>
      <c r="Z537"/>
      <c r="AA537"/>
      <c r="AB537"/>
      <c r="AC537"/>
      <c r="AD537"/>
      <c r="AE537"/>
      <c r="AF537"/>
      <c r="AG537"/>
      <c r="AH537"/>
      <c r="AI537"/>
      <c r="AJ537"/>
      <c r="AK537"/>
      <c r="AL537"/>
      <c r="AM537"/>
      <c r="AN537"/>
      <c r="AO537"/>
      <c r="AP537"/>
      <c r="AQ537" s="242">
        <v>0</v>
      </c>
      <c r="AR537" s="242">
        <v>0</v>
      </c>
    </row>
    <row r="538" spans="1:44" ht="16.8" x14ac:dyDescent="0.25">
      <c r="A538" s="273">
        <v>122040</v>
      </c>
      <c r="B538" t="s">
        <v>474</v>
      </c>
      <c r="C538" t="s">
        <v>739</v>
      </c>
      <c r="D538" t="s">
        <v>739</v>
      </c>
      <c r="E538" t="s">
        <v>739</v>
      </c>
      <c r="F538" t="s">
        <v>739</v>
      </c>
      <c r="G538" t="s">
        <v>739</v>
      </c>
      <c r="H538" t="s">
        <v>739</v>
      </c>
      <c r="I538" t="s">
        <v>739</v>
      </c>
      <c r="J538" t="s">
        <v>739</v>
      </c>
      <c r="K538" t="s">
        <v>739</v>
      </c>
      <c r="L538" t="s">
        <v>739</v>
      </c>
      <c r="M538"/>
      <c r="N538"/>
      <c r="O538"/>
      <c r="P538"/>
      <c r="Q538"/>
      <c r="R538"/>
      <c r="S538"/>
      <c r="T538"/>
      <c r="U538"/>
      <c r="V538"/>
      <c r="W538"/>
      <c r="X538"/>
      <c r="Y538"/>
      <c r="Z538"/>
      <c r="AA538"/>
      <c r="AB538"/>
      <c r="AC538"/>
      <c r="AD538"/>
      <c r="AE538"/>
      <c r="AF538"/>
      <c r="AG538"/>
      <c r="AH538"/>
      <c r="AI538"/>
      <c r="AJ538"/>
      <c r="AK538"/>
      <c r="AL538"/>
      <c r="AM538"/>
      <c r="AN538"/>
      <c r="AO538"/>
      <c r="AP538"/>
      <c r="AQ538" s="242">
        <v>0</v>
      </c>
      <c r="AR538" s="242">
        <v>0</v>
      </c>
    </row>
    <row r="539" spans="1:44" ht="16.8" x14ac:dyDescent="0.25">
      <c r="A539" s="273">
        <v>122041</v>
      </c>
      <c r="B539" t="s">
        <v>474</v>
      </c>
      <c r="C539" t="s">
        <v>739</v>
      </c>
      <c r="D539" t="s">
        <v>739</v>
      </c>
      <c r="E539" t="s">
        <v>739</v>
      </c>
      <c r="F539" t="s">
        <v>739</v>
      </c>
      <c r="G539" t="s">
        <v>739</v>
      </c>
      <c r="H539" t="s">
        <v>739</v>
      </c>
      <c r="I539" t="s">
        <v>739</v>
      </c>
      <c r="J539" t="s">
        <v>739</v>
      </c>
      <c r="K539" t="s">
        <v>739</v>
      </c>
      <c r="L539" t="s">
        <v>739</v>
      </c>
      <c r="M539"/>
      <c r="N539"/>
      <c r="O539"/>
      <c r="P539"/>
      <c r="Q539"/>
      <c r="R539"/>
      <c r="S539"/>
      <c r="T539"/>
      <c r="U539"/>
      <c r="V539"/>
      <c r="W539"/>
      <c r="X539"/>
      <c r="Y539"/>
      <c r="Z539"/>
      <c r="AA539"/>
      <c r="AB539"/>
      <c r="AC539"/>
      <c r="AD539"/>
      <c r="AE539"/>
      <c r="AF539"/>
      <c r="AG539"/>
      <c r="AH539"/>
      <c r="AI539"/>
      <c r="AJ539"/>
      <c r="AK539"/>
      <c r="AL539"/>
      <c r="AM539"/>
      <c r="AN539"/>
      <c r="AO539"/>
      <c r="AP539"/>
      <c r="AQ539" s="242">
        <v>0</v>
      </c>
      <c r="AR539" s="242">
        <v>0</v>
      </c>
    </row>
    <row r="540" spans="1:44" ht="16.8" x14ac:dyDescent="0.25">
      <c r="A540" s="273">
        <v>122043</v>
      </c>
      <c r="B540" t="s">
        <v>474</v>
      </c>
      <c r="C540" t="s">
        <v>739</v>
      </c>
      <c r="D540" t="s">
        <v>739</v>
      </c>
      <c r="E540" t="s">
        <v>739</v>
      </c>
      <c r="F540" t="s">
        <v>739</v>
      </c>
      <c r="G540" t="s">
        <v>739</v>
      </c>
      <c r="H540" t="s">
        <v>739</v>
      </c>
      <c r="I540" t="s">
        <v>739</v>
      </c>
      <c r="J540" t="s">
        <v>739</v>
      </c>
      <c r="K540" t="s">
        <v>739</v>
      </c>
      <c r="L540" t="s">
        <v>739</v>
      </c>
      <c r="M540"/>
      <c r="N540"/>
      <c r="O540"/>
      <c r="P540"/>
      <c r="Q540"/>
      <c r="R540"/>
      <c r="S540"/>
      <c r="T540"/>
      <c r="U540"/>
      <c r="V540"/>
      <c r="W540"/>
      <c r="X540"/>
      <c r="Y540"/>
      <c r="Z540"/>
      <c r="AA540"/>
      <c r="AB540"/>
      <c r="AC540"/>
      <c r="AD540"/>
      <c r="AE540"/>
      <c r="AF540"/>
      <c r="AG540"/>
      <c r="AH540"/>
      <c r="AI540"/>
      <c r="AJ540"/>
      <c r="AK540"/>
      <c r="AL540"/>
      <c r="AM540"/>
      <c r="AN540"/>
      <c r="AO540"/>
      <c r="AP540"/>
      <c r="AQ540" s="242">
        <v>0</v>
      </c>
      <c r="AR540" s="242">
        <v>0</v>
      </c>
    </row>
    <row r="541" spans="1:44" ht="16.8" x14ac:dyDescent="0.25">
      <c r="A541" s="273">
        <v>122044</v>
      </c>
      <c r="B541" t="s">
        <v>474</v>
      </c>
      <c r="C541" t="s">
        <v>739</v>
      </c>
      <c r="D541" t="s">
        <v>739</v>
      </c>
      <c r="E541" t="s">
        <v>739</v>
      </c>
      <c r="F541" t="s">
        <v>739</v>
      </c>
      <c r="G541" t="s">
        <v>739</v>
      </c>
      <c r="H541" t="s">
        <v>739</v>
      </c>
      <c r="I541" t="s">
        <v>739</v>
      </c>
      <c r="J541" t="s">
        <v>739</v>
      </c>
      <c r="K541" t="s">
        <v>739</v>
      </c>
      <c r="L541" t="s">
        <v>739</v>
      </c>
      <c r="M541"/>
      <c r="N541"/>
      <c r="O541"/>
      <c r="P541"/>
      <c r="Q541"/>
      <c r="R541"/>
      <c r="S541"/>
      <c r="T541"/>
      <c r="U541"/>
      <c r="V541"/>
      <c r="W541"/>
      <c r="X541"/>
      <c r="Y541"/>
      <c r="Z541"/>
      <c r="AA541"/>
      <c r="AB541"/>
      <c r="AC541"/>
      <c r="AD541"/>
      <c r="AE541"/>
      <c r="AF541"/>
      <c r="AG541"/>
      <c r="AH541"/>
      <c r="AI541"/>
      <c r="AJ541"/>
      <c r="AK541"/>
      <c r="AL541"/>
      <c r="AM541"/>
      <c r="AN541"/>
      <c r="AO541"/>
      <c r="AP541"/>
      <c r="AQ541" s="242">
        <v>0</v>
      </c>
      <c r="AR541" s="242">
        <v>0</v>
      </c>
    </row>
    <row r="542" spans="1:44" ht="16.8" x14ac:dyDescent="0.25">
      <c r="A542" s="273">
        <v>122045</v>
      </c>
      <c r="B542" t="s">
        <v>474</v>
      </c>
      <c r="C542" t="s">
        <v>739</v>
      </c>
      <c r="D542" t="s">
        <v>739</v>
      </c>
      <c r="E542" t="s">
        <v>739</v>
      </c>
      <c r="F542" t="s">
        <v>739</v>
      </c>
      <c r="G542" t="s">
        <v>739</v>
      </c>
      <c r="H542" t="s">
        <v>739</v>
      </c>
      <c r="I542" t="s">
        <v>739</v>
      </c>
      <c r="J542" t="s">
        <v>739</v>
      </c>
      <c r="K542" t="s">
        <v>739</v>
      </c>
      <c r="L542" t="s">
        <v>739</v>
      </c>
      <c r="M542"/>
      <c r="N542"/>
      <c r="O542"/>
      <c r="P542"/>
      <c r="Q542"/>
      <c r="R542"/>
      <c r="S542"/>
      <c r="T542"/>
      <c r="U542"/>
      <c r="V542"/>
      <c r="W542"/>
      <c r="X542"/>
      <c r="Y542"/>
      <c r="Z542"/>
      <c r="AA542"/>
      <c r="AB542"/>
      <c r="AC542"/>
      <c r="AD542"/>
      <c r="AE542"/>
      <c r="AF542"/>
      <c r="AG542"/>
      <c r="AH542"/>
      <c r="AI542"/>
      <c r="AJ542"/>
      <c r="AK542"/>
      <c r="AL542"/>
      <c r="AM542"/>
      <c r="AN542"/>
      <c r="AO542"/>
      <c r="AP542"/>
      <c r="AQ542" s="242">
        <v>0</v>
      </c>
      <c r="AR542" s="242">
        <v>0</v>
      </c>
    </row>
    <row r="543" spans="1:44" ht="16.8" x14ac:dyDescent="0.25">
      <c r="A543" s="273">
        <v>122049</v>
      </c>
      <c r="B543" t="s">
        <v>474</v>
      </c>
      <c r="C543" t="s">
        <v>739</v>
      </c>
      <c r="D543" t="s">
        <v>739</v>
      </c>
      <c r="E543" t="s">
        <v>739</v>
      </c>
      <c r="F543" t="s">
        <v>739</v>
      </c>
      <c r="G543" t="s">
        <v>739</v>
      </c>
      <c r="H543" t="s">
        <v>739</v>
      </c>
      <c r="I543" t="s">
        <v>739</v>
      </c>
      <c r="J543" t="s">
        <v>739</v>
      </c>
      <c r="K543" t="s">
        <v>739</v>
      </c>
      <c r="L543" t="s">
        <v>739</v>
      </c>
      <c r="M543"/>
      <c r="N543"/>
      <c r="O543"/>
      <c r="P543"/>
      <c r="Q543"/>
      <c r="R543"/>
      <c r="S543"/>
      <c r="T543"/>
      <c r="U543"/>
      <c r="V543"/>
      <c r="W543"/>
      <c r="X543"/>
      <c r="Y543"/>
      <c r="Z543"/>
      <c r="AA543"/>
      <c r="AB543"/>
      <c r="AC543"/>
      <c r="AD543"/>
      <c r="AE543"/>
      <c r="AF543"/>
      <c r="AG543"/>
      <c r="AH543"/>
      <c r="AI543"/>
      <c r="AJ543"/>
      <c r="AK543"/>
      <c r="AL543"/>
      <c r="AM543"/>
      <c r="AN543"/>
      <c r="AO543"/>
      <c r="AP543"/>
      <c r="AQ543" s="242">
        <v>0</v>
      </c>
      <c r="AR543" s="242">
        <v>0</v>
      </c>
    </row>
    <row r="544" spans="1:44" ht="16.8" x14ac:dyDescent="0.25">
      <c r="A544" s="273">
        <v>122050</v>
      </c>
      <c r="B544" t="s">
        <v>474</v>
      </c>
      <c r="C544" t="s">
        <v>739</v>
      </c>
      <c r="D544" t="s">
        <v>739</v>
      </c>
      <c r="E544" t="s">
        <v>739</v>
      </c>
      <c r="F544" t="s">
        <v>739</v>
      </c>
      <c r="G544" t="s">
        <v>739</v>
      </c>
      <c r="H544" t="s">
        <v>739</v>
      </c>
      <c r="I544" t="s">
        <v>739</v>
      </c>
      <c r="J544" t="s">
        <v>739</v>
      </c>
      <c r="K544" t="s">
        <v>739</v>
      </c>
      <c r="L544" t="s">
        <v>739</v>
      </c>
      <c r="M544"/>
      <c r="N544"/>
      <c r="O544"/>
      <c r="P544"/>
      <c r="Q544"/>
      <c r="R544"/>
      <c r="S544"/>
      <c r="T544"/>
      <c r="U544"/>
      <c r="V544"/>
      <c r="W544"/>
      <c r="X544"/>
      <c r="Y544"/>
      <c r="Z544"/>
      <c r="AA544"/>
      <c r="AB544"/>
      <c r="AC544"/>
      <c r="AD544"/>
      <c r="AE544"/>
      <c r="AF544"/>
      <c r="AG544"/>
      <c r="AH544"/>
      <c r="AI544"/>
      <c r="AJ544"/>
      <c r="AK544"/>
      <c r="AL544"/>
      <c r="AM544"/>
      <c r="AN544"/>
      <c r="AO544"/>
      <c r="AP544"/>
      <c r="AQ544" s="242">
        <v>0</v>
      </c>
      <c r="AR544" s="242">
        <v>0</v>
      </c>
    </row>
    <row r="545" spans="1:44" ht="16.8" x14ac:dyDescent="0.25">
      <c r="A545" s="273">
        <v>122051</v>
      </c>
      <c r="B545" t="s">
        <v>474</v>
      </c>
      <c r="C545" t="s">
        <v>739</v>
      </c>
      <c r="D545" t="s">
        <v>739</v>
      </c>
      <c r="E545" t="s">
        <v>739</v>
      </c>
      <c r="F545" t="s">
        <v>739</v>
      </c>
      <c r="G545" t="s">
        <v>739</v>
      </c>
      <c r="H545" t="s">
        <v>739</v>
      </c>
      <c r="I545" t="s">
        <v>739</v>
      </c>
      <c r="J545" t="s">
        <v>739</v>
      </c>
      <c r="K545" t="s">
        <v>739</v>
      </c>
      <c r="L545" t="s">
        <v>739</v>
      </c>
      <c r="M545"/>
      <c r="N545"/>
      <c r="O545"/>
      <c r="P545"/>
      <c r="Q545"/>
      <c r="R545"/>
      <c r="S545"/>
      <c r="T545"/>
      <c r="U545"/>
      <c r="V545"/>
      <c r="W545"/>
      <c r="X545"/>
      <c r="Y545"/>
      <c r="Z545"/>
      <c r="AA545"/>
      <c r="AB545"/>
      <c r="AC545"/>
      <c r="AD545"/>
      <c r="AE545"/>
      <c r="AF545"/>
      <c r="AG545"/>
      <c r="AH545"/>
      <c r="AI545"/>
      <c r="AJ545"/>
      <c r="AK545"/>
      <c r="AL545"/>
      <c r="AM545"/>
      <c r="AN545"/>
      <c r="AO545"/>
      <c r="AP545"/>
      <c r="AQ545" s="242">
        <v>0</v>
      </c>
      <c r="AR545" s="242">
        <v>0</v>
      </c>
    </row>
    <row r="546" spans="1:44" ht="16.8" x14ac:dyDescent="0.25">
      <c r="A546" s="273">
        <v>122052</v>
      </c>
      <c r="B546" t="s">
        <v>474</v>
      </c>
      <c r="C546" t="s">
        <v>739</v>
      </c>
      <c r="D546" t="s">
        <v>739</v>
      </c>
      <c r="E546" t="s">
        <v>739</v>
      </c>
      <c r="F546" t="s">
        <v>739</v>
      </c>
      <c r="G546" t="s">
        <v>739</v>
      </c>
      <c r="H546" t="s">
        <v>739</v>
      </c>
      <c r="I546" t="s">
        <v>739</v>
      </c>
      <c r="J546" t="s">
        <v>739</v>
      </c>
      <c r="K546" t="s">
        <v>739</v>
      </c>
      <c r="L546" t="s">
        <v>739</v>
      </c>
      <c r="M546"/>
      <c r="N546"/>
      <c r="O546"/>
      <c r="P546"/>
      <c r="Q546"/>
      <c r="R546"/>
      <c r="S546"/>
      <c r="T546"/>
      <c r="U546"/>
      <c r="V546"/>
      <c r="W546"/>
      <c r="X546"/>
      <c r="Y546"/>
      <c r="Z546"/>
      <c r="AA546"/>
      <c r="AB546"/>
      <c r="AC546"/>
      <c r="AD546"/>
      <c r="AE546"/>
      <c r="AF546"/>
      <c r="AG546"/>
      <c r="AH546"/>
      <c r="AI546"/>
      <c r="AJ546"/>
      <c r="AK546"/>
      <c r="AL546"/>
      <c r="AM546"/>
      <c r="AN546"/>
      <c r="AO546"/>
      <c r="AP546"/>
      <c r="AQ546" s="242">
        <v>0</v>
      </c>
      <c r="AR546" s="242">
        <v>0</v>
      </c>
    </row>
    <row r="547" spans="1:44" ht="16.8" x14ac:dyDescent="0.25">
      <c r="A547" s="273">
        <v>122053</v>
      </c>
      <c r="B547" t="s">
        <v>474</v>
      </c>
      <c r="C547" t="s">
        <v>739</v>
      </c>
      <c r="D547" t="s">
        <v>739</v>
      </c>
      <c r="E547" t="s">
        <v>739</v>
      </c>
      <c r="F547" t="s">
        <v>739</v>
      </c>
      <c r="G547" t="s">
        <v>739</v>
      </c>
      <c r="H547" t="s">
        <v>739</v>
      </c>
      <c r="I547" t="s">
        <v>739</v>
      </c>
      <c r="J547" t="s">
        <v>739</v>
      </c>
      <c r="K547" t="s">
        <v>739</v>
      </c>
      <c r="L547" t="s">
        <v>739</v>
      </c>
      <c r="M547"/>
      <c r="N547"/>
      <c r="O547"/>
      <c r="P547"/>
      <c r="Q547"/>
      <c r="R547"/>
      <c r="S547"/>
      <c r="T547"/>
      <c r="U547"/>
      <c r="V547"/>
      <c r="W547"/>
      <c r="X547"/>
      <c r="Y547"/>
      <c r="Z547"/>
      <c r="AA547"/>
      <c r="AB547"/>
      <c r="AC547"/>
      <c r="AD547"/>
      <c r="AE547"/>
      <c r="AF547"/>
      <c r="AG547"/>
      <c r="AH547"/>
      <c r="AI547"/>
      <c r="AJ547"/>
      <c r="AK547"/>
      <c r="AL547"/>
      <c r="AM547"/>
      <c r="AN547"/>
      <c r="AO547"/>
      <c r="AP547"/>
      <c r="AQ547" s="242">
        <v>0</v>
      </c>
      <c r="AR547" s="242">
        <v>0</v>
      </c>
    </row>
    <row r="548" spans="1:44" ht="16.8" x14ac:dyDescent="0.25">
      <c r="A548" s="273">
        <v>122055</v>
      </c>
      <c r="B548" t="s">
        <v>474</v>
      </c>
      <c r="C548" t="s">
        <v>739</v>
      </c>
      <c r="D548" t="s">
        <v>739</v>
      </c>
      <c r="E548" t="s">
        <v>739</v>
      </c>
      <c r="F548" t="s">
        <v>739</v>
      </c>
      <c r="G548" t="s">
        <v>739</v>
      </c>
      <c r="H548" t="s">
        <v>739</v>
      </c>
      <c r="I548" t="s">
        <v>739</v>
      </c>
      <c r="J548" t="s">
        <v>739</v>
      </c>
      <c r="K548" t="s">
        <v>739</v>
      </c>
      <c r="L548" t="s">
        <v>739</v>
      </c>
      <c r="M548"/>
      <c r="N548"/>
      <c r="O548"/>
      <c r="P548"/>
      <c r="Q548"/>
      <c r="R548"/>
      <c r="S548"/>
      <c r="T548"/>
      <c r="U548"/>
      <c r="V548"/>
      <c r="W548"/>
      <c r="X548"/>
      <c r="Y548"/>
      <c r="Z548"/>
      <c r="AA548"/>
      <c r="AB548"/>
      <c r="AC548"/>
      <c r="AD548"/>
      <c r="AE548"/>
      <c r="AF548"/>
      <c r="AG548"/>
      <c r="AH548"/>
      <c r="AI548"/>
      <c r="AJ548"/>
      <c r="AK548"/>
      <c r="AL548"/>
      <c r="AM548"/>
      <c r="AN548"/>
      <c r="AO548"/>
      <c r="AP548"/>
      <c r="AQ548" s="242">
        <v>0</v>
      </c>
      <c r="AR548" s="242">
        <v>0</v>
      </c>
    </row>
    <row r="549" spans="1:44" ht="16.8" x14ac:dyDescent="0.25">
      <c r="A549" s="273">
        <v>122058</v>
      </c>
      <c r="B549" t="s">
        <v>474</v>
      </c>
      <c r="C549" t="s">
        <v>739</v>
      </c>
      <c r="D549" t="s">
        <v>739</v>
      </c>
      <c r="E549" t="s">
        <v>739</v>
      </c>
      <c r="F549" t="s">
        <v>739</v>
      </c>
      <c r="G549" t="s">
        <v>739</v>
      </c>
      <c r="H549" t="s">
        <v>739</v>
      </c>
      <c r="I549" t="s">
        <v>739</v>
      </c>
      <c r="J549" t="s">
        <v>739</v>
      </c>
      <c r="K549" t="s">
        <v>739</v>
      </c>
      <c r="L549" t="s">
        <v>739</v>
      </c>
      <c r="M549"/>
      <c r="N549"/>
      <c r="O549"/>
      <c r="P549"/>
      <c r="Q549"/>
      <c r="R549"/>
      <c r="S549"/>
      <c r="T549"/>
      <c r="U549"/>
      <c r="V549"/>
      <c r="W549"/>
      <c r="X549"/>
      <c r="Y549"/>
      <c r="Z549"/>
      <c r="AA549"/>
      <c r="AB549"/>
      <c r="AC549"/>
      <c r="AD549"/>
      <c r="AE549"/>
      <c r="AF549"/>
      <c r="AG549"/>
      <c r="AH549"/>
      <c r="AI549"/>
      <c r="AJ549"/>
      <c r="AK549"/>
      <c r="AL549"/>
      <c r="AM549"/>
      <c r="AN549"/>
      <c r="AO549"/>
      <c r="AP549"/>
      <c r="AQ549" s="242">
        <v>0</v>
      </c>
      <c r="AR549" s="242">
        <v>0</v>
      </c>
    </row>
    <row r="550" spans="1:44" ht="16.8" x14ac:dyDescent="0.25">
      <c r="A550" s="273">
        <v>122065</v>
      </c>
      <c r="B550" t="s">
        <v>474</v>
      </c>
      <c r="C550" t="s">
        <v>739</v>
      </c>
      <c r="D550" t="s">
        <v>739</v>
      </c>
      <c r="E550" t="s">
        <v>739</v>
      </c>
      <c r="F550" t="s">
        <v>739</v>
      </c>
      <c r="G550" t="s">
        <v>739</v>
      </c>
      <c r="H550" t="s">
        <v>739</v>
      </c>
      <c r="I550" t="s">
        <v>739</v>
      </c>
      <c r="J550" t="s">
        <v>739</v>
      </c>
      <c r="K550" t="s">
        <v>739</v>
      </c>
      <c r="L550" t="s">
        <v>739</v>
      </c>
      <c r="M550"/>
      <c r="N550"/>
      <c r="O550"/>
      <c r="P550"/>
      <c r="Q550"/>
      <c r="R550"/>
      <c r="S550"/>
      <c r="T550"/>
      <c r="U550"/>
      <c r="V550"/>
      <c r="W550"/>
      <c r="X550"/>
      <c r="Y550"/>
      <c r="Z550"/>
      <c r="AA550"/>
      <c r="AB550"/>
      <c r="AC550"/>
      <c r="AD550"/>
      <c r="AE550"/>
      <c r="AF550"/>
      <c r="AG550"/>
      <c r="AH550"/>
      <c r="AI550"/>
      <c r="AJ550"/>
      <c r="AK550"/>
      <c r="AL550"/>
      <c r="AM550"/>
      <c r="AN550"/>
      <c r="AO550"/>
      <c r="AP550"/>
      <c r="AQ550" s="242">
        <v>0</v>
      </c>
      <c r="AR550" s="242">
        <v>0</v>
      </c>
    </row>
    <row r="551" spans="1:44" ht="16.8" x14ac:dyDescent="0.25">
      <c r="A551" s="273">
        <v>122067</v>
      </c>
      <c r="B551" t="s">
        <v>474</v>
      </c>
      <c r="C551" t="s">
        <v>739</v>
      </c>
      <c r="D551" t="s">
        <v>739</v>
      </c>
      <c r="E551" t="s">
        <v>739</v>
      </c>
      <c r="F551" t="s">
        <v>739</v>
      </c>
      <c r="G551" t="s">
        <v>739</v>
      </c>
      <c r="H551" t="s">
        <v>739</v>
      </c>
      <c r="I551" t="s">
        <v>739</v>
      </c>
      <c r="J551" t="s">
        <v>739</v>
      </c>
      <c r="K551" t="s">
        <v>739</v>
      </c>
      <c r="L551" t="s">
        <v>739</v>
      </c>
      <c r="M551"/>
      <c r="N551"/>
      <c r="O551"/>
      <c r="P551"/>
      <c r="Q551"/>
      <c r="R551"/>
      <c r="S551"/>
      <c r="T551"/>
      <c r="U551"/>
      <c r="V551"/>
      <c r="W551"/>
      <c r="X551"/>
      <c r="Y551"/>
      <c r="Z551"/>
      <c r="AA551"/>
      <c r="AB551"/>
      <c r="AC551"/>
      <c r="AD551"/>
      <c r="AE551"/>
      <c r="AF551"/>
      <c r="AG551"/>
      <c r="AH551"/>
      <c r="AI551"/>
      <c r="AJ551"/>
      <c r="AK551"/>
      <c r="AL551"/>
      <c r="AM551"/>
      <c r="AN551"/>
      <c r="AO551"/>
      <c r="AP551"/>
      <c r="AQ551" s="242">
        <v>0</v>
      </c>
      <c r="AR551" s="242">
        <v>0</v>
      </c>
    </row>
    <row r="552" spans="1:44" ht="16.8" x14ac:dyDescent="0.25">
      <c r="A552" s="273">
        <v>122068</v>
      </c>
      <c r="B552" t="s">
        <v>474</v>
      </c>
      <c r="C552" t="s">
        <v>739</v>
      </c>
      <c r="D552" t="s">
        <v>739</v>
      </c>
      <c r="E552" t="s">
        <v>739</v>
      </c>
      <c r="F552" t="s">
        <v>739</v>
      </c>
      <c r="G552" t="s">
        <v>739</v>
      </c>
      <c r="H552" t="s">
        <v>739</v>
      </c>
      <c r="I552" t="s">
        <v>739</v>
      </c>
      <c r="J552" t="s">
        <v>739</v>
      </c>
      <c r="K552" t="s">
        <v>739</v>
      </c>
      <c r="L552" t="s">
        <v>739</v>
      </c>
      <c r="M552"/>
      <c r="N552"/>
      <c r="O552"/>
      <c r="P552"/>
      <c r="Q552"/>
      <c r="R552"/>
      <c r="S552"/>
      <c r="T552"/>
      <c r="U552"/>
      <c r="V552"/>
      <c r="W552"/>
      <c r="X552"/>
      <c r="Y552"/>
      <c r="Z552"/>
      <c r="AA552"/>
      <c r="AB552"/>
      <c r="AC552"/>
      <c r="AD552"/>
      <c r="AE552"/>
      <c r="AF552"/>
      <c r="AG552"/>
      <c r="AH552"/>
      <c r="AI552"/>
      <c r="AJ552"/>
      <c r="AK552"/>
      <c r="AL552"/>
      <c r="AM552"/>
      <c r="AN552"/>
      <c r="AO552"/>
      <c r="AP552"/>
      <c r="AQ552" s="242">
        <v>0</v>
      </c>
      <c r="AR552" s="242">
        <v>0</v>
      </c>
    </row>
    <row r="553" spans="1:44" ht="16.8" x14ac:dyDescent="0.25">
      <c r="A553" s="273">
        <v>122069</v>
      </c>
      <c r="B553" t="s">
        <v>474</v>
      </c>
      <c r="C553" t="s">
        <v>739</v>
      </c>
      <c r="D553" t="s">
        <v>739</v>
      </c>
      <c r="E553" t="s">
        <v>739</v>
      </c>
      <c r="F553" t="s">
        <v>739</v>
      </c>
      <c r="G553" t="s">
        <v>739</v>
      </c>
      <c r="H553" t="s">
        <v>739</v>
      </c>
      <c r="I553" t="s">
        <v>739</v>
      </c>
      <c r="J553" t="s">
        <v>739</v>
      </c>
      <c r="K553" t="s">
        <v>739</v>
      </c>
      <c r="L553" t="s">
        <v>739</v>
      </c>
      <c r="M553"/>
      <c r="N553"/>
      <c r="O553"/>
      <c r="P553"/>
      <c r="Q553"/>
      <c r="R553"/>
      <c r="S553"/>
      <c r="T553"/>
      <c r="U553"/>
      <c r="V553"/>
      <c r="W553"/>
      <c r="X553"/>
      <c r="Y553"/>
      <c r="Z553"/>
      <c r="AA553"/>
      <c r="AB553"/>
      <c r="AC553"/>
      <c r="AD553"/>
      <c r="AE553"/>
      <c r="AF553"/>
      <c r="AG553"/>
      <c r="AH553"/>
      <c r="AI553"/>
      <c r="AJ553"/>
      <c r="AK553"/>
      <c r="AL553"/>
      <c r="AM553"/>
      <c r="AN553"/>
      <c r="AO553"/>
      <c r="AP553"/>
      <c r="AQ553" s="242">
        <v>0</v>
      </c>
      <c r="AR553" s="242">
        <v>0</v>
      </c>
    </row>
    <row r="554" spans="1:44" ht="16.8" x14ac:dyDescent="0.25">
      <c r="A554" s="273">
        <v>122073</v>
      </c>
      <c r="B554" t="s">
        <v>474</v>
      </c>
      <c r="C554" t="s">
        <v>739</v>
      </c>
      <c r="D554" t="s">
        <v>739</v>
      </c>
      <c r="E554" t="s">
        <v>739</v>
      </c>
      <c r="F554" t="s">
        <v>739</v>
      </c>
      <c r="G554" t="s">
        <v>739</v>
      </c>
      <c r="H554" t="s">
        <v>739</v>
      </c>
      <c r="I554" t="s">
        <v>739</v>
      </c>
      <c r="J554" t="s">
        <v>739</v>
      </c>
      <c r="K554" t="s">
        <v>739</v>
      </c>
      <c r="L554" t="s">
        <v>739</v>
      </c>
      <c r="M554"/>
      <c r="N554"/>
      <c r="O554"/>
      <c r="P554"/>
      <c r="Q554"/>
      <c r="R554"/>
      <c r="S554"/>
      <c r="T554"/>
      <c r="U554"/>
      <c r="V554"/>
      <c r="W554"/>
      <c r="X554"/>
      <c r="Y554"/>
      <c r="Z554"/>
      <c r="AA554"/>
      <c r="AB554"/>
      <c r="AC554"/>
      <c r="AD554"/>
      <c r="AE554"/>
      <c r="AF554"/>
      <c r="AG554"/>
      <c r="AH554"/>
      <c r="AI554"/>
      <c r="AJ554"/>
      <c r="AK554"/>
      <c r="AL554"/>
      <c r="AM554"/>
      <c r="AN554"/>
      <c r="AO554"/>
      <c r="AP554"/>
      <c r="AQ554" s="242">
        <v>0</v>
      </c>
      <c r="AR554" s="242">
        <v>0</v>
      </c>
    </row>
    <row r="555" spans="1:44" ht="16.8" x14ac:dyDescent="0.25">
      <c r="A555" s="273">
        <v>122077</v>
      </c>
      <c r="B555" t="s">
        <v>474</v>
      </c>
      <c r="C555" t="s">
        <v>739</v>
      </c>
      <c r="D555" t="s">
        <v>739</v>
      </c>
      <c r="E555" t="s">
        <v>739</v>
      </c>
      <c r="F555" t="s">
        <v>739</v>
      </c>
      <c r="G555" t="s">
        <v>739</v>
      </c>
      <c r="H555" t="s">
        <v>739</v>
      </c>
      <c r="I555" t="s">
        <v>739</v>
      </c>
      <c r="J555" t="s">
        <v>739</v>
      </c>
      <c r="K555" t="s">
        <v>739</v>
      </c>
      <c r="L555" t="s">
        <v>739</v>
      </c>
      <c r="M555"/>
      <c r="N555"/>
      <c r="O555"/>
      <c r="P555"/>
      <c r="Q555"/>
      <c r="R555"/>
      <c r="S555"/>
      <c r="T555"/>
      <c r="U555"/>
      <c r="V555"/>
      <c r="W555"/>
      <c r="X555"/>
      <c r="Y555"/>
      <c r="Z555"/>
      <c r="AA555"/>
      <c r="AB555"/>
      <c r="AC555"/>
      <c r="AD555"/>
      <c r="AE555"/>
      <c r="AF555"/>
      <c r="AG555"/>
      <c r="AH555"/>
      <c r="AI555"/>
      <c r="AJ555"/>
      <c r="AK555"/>
      <c r="AL555"/>
      <c r="AM555"/>
      <c r="AN555"/>
      <c r="AO555"/>
      <c r="AP555"/>
      <c r="AQ555" s="242">
        <v>0</v>
      </c>
      <c r="AR555" s="242">
        <v>0</v>
      </c>
    </row>
    <row r="556" spans="1:44" ht="16.8" x14ac:dyDescent="0.25">
      <c r="A556" s="273">
        <v>122081</v>
      </c>
      <c r="B556" t="s">
        <v>474</v>
      </c>
      <c r="C556" t="s">
        <v>739</v>
      </c>
      <c r="D556" t="s">
        <v>739</v>
      </c>
      <c r="E556" t="s">
        <v>739</v>
      </c>
      <c r="F556" t="s">
        <v>739</v>
      </c>
      <c r="G556" t="s">
        <v>739</v>
      </c>
      <c r="H556" t="s">
        <v>739</v>
      </c>
      <c r="I556" t="s">
        <v>739</v>
      </c>
      <c r="J556" t="s">
        <v>739</v>
      </c>
      <c r="K556" t="s">
        <v>739</v>
      </c>
      <c r="L556" t="s">
        <v>739</v>
      </c>
      <c r="M556"/>
      <c r="N556"/>
      <c r="O556"/>
      <c r="P556"/>
      <c r="Q556"/>
      <c r="R556"/>
      <c r="S556"/>
      <c r="T556"/>
      <c r="U556"/>
      <c r="V556"/>
      <c r="W556"/>
      <c r="X556"/>
      <c r="Y556"/>
      <c r="Z556"/>
      <c r="AA556"/>
      <c r="AB556"/>
      <c r="AC556"/>
      <c r="AD556"/>
      <c r="AE556"/>
      <c r="AF556"/>
      <c r="AG556"/>
      <c r="AH556"/>
      <c r="AI556"/>
      <c r="AJ556"/>
      <c r="AK556"/>
      <c r="AL556"/>
      <c r="AM556"/>
      <c r="AN556"/>
      <c r="AO556"/>
      <c r="AP556"/>
      <c r="AQ556" s="242">
        <v>0</v>
      </c>
      <c r="AR556" s="242">
        <v>0</v>
      </c>
    </row>
    <row r="557" spans="1:44" ht="16.8" x14ac:dyDescent="0.25">
      <c r="A557" s="273">
        <v>122082</v>
      </c>
      <c r="B557" t="s">
        <v>474</v>
      </c>
      <c r="C557" t="s">
        <v>739</v>
      </c>
      <c r="D557" t="s">
        <v>739</v>
      </c>
      <c r="E557" t="s">
        <v>739</v>
      </c>
      <c r="F557" t="s">
        <v>739</v>
      </c>
      <c r="G557" t="s">
        <v>739</v>
      </c>
      <c r="H557" t="s">
        <v>739</v>
      </c>
      <c r="I557" t="s">
        <v>739</v>
      </c>
      <c r="J557" t="s">
        <v>739</v>
      </c>
      <c r="K557" t="s">
        <v>739</v>
      </c>
      <c r="L557" t="s">
        <v>739</v>
      </c>
      <c r="M557"/>
      <c r="N557"/>
      <c r="O557"/>
      <c r="P557"/>
      <c r="Q557"/>
      <c r="R557"/>
      <c r="S557"/>
      <c r="T557"/>
      <c r="U557"/>
      <c r="V557"/>
      <c r="W557"/>
      <c r="X557"/>
      <c r="Y557"/>
      <c r="Z557"/>
      <c r="AA557"/>
      <c r="AB557"/>
      <c r="AC557"/>
      <c r="AD557"/>
      <c r="AE557"/>
      <c r="AF557"/>
      <c r="AG557"/>
      <c r="AH557"/>
      <c r="AI557"/>
      <c r="AJ557"/>
      <c r="AK557"/>
      <c r="AL557"/>
      <c r="AM557"/>
      <c r="AN557"/>
      <c r="AO557"/>
      <c r="AP557"/>
      <c r="AQ557" s="242">
        <v>0</v>
      </c>
      <c r="AR557" s="242">
        <v>0</v>
      </c>
    </row>
    <row r="558" spans="1:44" ht="16.8" x14ac:dyDescent="0.25">
      <c r="A558" s="273">
        <v>122087</v>
      </c>
      <c r="B558" t="s">
        <v>474</v>
      </c>
      <c r="C558" t="s">
        <v>739</v>
      </c>
      <c r="D558" t="s">
        <v>739</v>
      </c>
      <c r="E558" t="s">
        <v>739</v>
      </c>
      <c r="F558" t="s">
        <v>739</v>
      </c>
      <c r="G558" t="s">
        <v>739</v>
      </c>
      <c r="H558" t="s">
        <v>739</v>
      </c>
      <c r="I558" t="s">
        <v>739</v>
      </c>
      <c r="J558" t="s">
        <v>739</v>
      </c>
      <c r="K558" t="s">
        <v>739</v>
      </c>
      <c r="L558" t="s">
        <v>739</v>
      </c>
      <c r="M558"/>
      <c r="N558"/>
      <c r="O558"/>
      <c r="P558"/>
      <c r="Q558"/>
      <c r="R558"/>
      <c r="S558"/>
      <c r="T558"/>
      <c r="U558"/>
      <c r="V558"/>
      <c r="W558"/>
      <c r="X558"/>
      <c r="Y558"/>
      <c r="Z558"/>
      <c r="AA558"/>
      <c r="AB558"/>
      <c r="AC558"/>
      <c r="AD558"/>
      <c r="AE558"/>
      <c r="AF558"/>
      <c r="AG558"/>
      <c r="AH558"/>
      <c r="AI558"/>
      <c r="AJ558"/>
      <c r="AK558"/>
      <c r="AL558"/>
      <c r="AM558"/>
      <c r="AN558"/>
      <c r="AO558"/>
      <c r="AP558"/>
      <c r="AQ558" s="242">
        <v>0</v>
      </c>
      <c r="AR558" s="242">
        <v>0</v>
      </c>
    </row>
    <row r="559" spans="1:44" x14ac:dyDescent="0.25">
      <c r="A559" s="274">
        <v>122088</v>
      </c>
      <c r="B559" t="s">
        <v>474</v>
      </c>
      <c r="C559" s="272" t="s">
        <v>205</v>
      </c>
      <c r="D559" s="272" t="s">
        <v>205</v>
      </c>
      <c r="E559" s="272" t="s">
        <v>205</v>
      </c>
      <c r="F559" s="272" t="s">
        <v>205</v>
      </c>
      <c r="G559" s="272" t="s">
        <v>205</v>
      </c>
      <c r="H559" s="272" t="s">
        <v>205</v>
      </c>
      <c r="I559" s="272" t="s">
        <v>205</v>
      </c>
      <c r="J559" s="272" t="s">
        <v>205</v>
      </c>
      <c r="K559" s="272" t="s">
        <v>205</v>
      </c>
      <c r="L559" s="272" t="s">
        <v>205</v>
      </c>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272"/>
      <c r="AK559" s="272"/>
      <c r="AL559" s="272"/>
      <c r="AM559" s="272"/>
      <c r="AN559" s="272"/>
      <c r="AO559" s="272"/>
      <c r="AP559" s="272"/>
      <c r="AQ559" s="242">
        <v>0</v>
      </c>
      <c r="AR559" s="242" t="s">
        <v>4243</v>
      </c>
    </row>
    <row r="560" spans="1:44" ht="16.8" x14ac:dyDescent="0.25">
      <c r="A560" s="273">
        <v>122090</v>
      </c>
      <c r="B560" t="s">
        <v>474</v>
      </c>
      <c r="C560" t="s">
        <v>739</v>
      </c>
      <c r="D560" t="s">
        <v>739</v>
      </c>
      <c r="E560" t="s">
        <v>739</v>
      </c>
      <c r="F560" t="s">
        <v>739</v>
      </c>
      <c r="G560" t="s">
        <v>739</v>
      </c>
      <c r="H560" t="s">
        <v>739</v>
      </c>
      <c r="I560" t="s">
        <v>739</v>
      </c>
      <c r="J560" t="s">
        <v>739</v>
      </c>
      <c r="K560" t="s">
        <v>739</v>
      </c>
      <c r="L560" t="s">
        <v>739</v>
      </c>
      <c r="M560"/>
      <c r="N560"/>
      <c r="O560"/>
      <c r="P560"/>
      <c r="Q560"/>
      <c r="R560"/>
      <c r="S560"/>
      <c r="T560"/>
      <c r="U560"/>
      <c r="V560"/>
      <c r="W560"/>
      <c r="X560"/>
      <c r="Y560"/>
      <c r="Z560"/>
      <c r="AA560"/>
      <c r="AB560"/>
      <c r="AC560"/>
      <c r="AD560"/>
      <c r="AE560"/>
      <c r="AF560"/>
      <c r="AG560"/>
      <c r="AH560"/>
      <c r="AI560"/>
      <c r="AJ560"/>
      <c r="AK560"/>
      <c r="AL560"/>
      <c r="AM560"/>
      <c r="AN560"/>
      <c r="AO560"/>
      <c r="AP560"/>
      <c r="AQ560" s="242">
        <v>0</v>
      </c>
      <c r="AR560" s="242">
        <v>0</v>
      </c>
    </row>
    <row r="561" spans="1:44" ht="16.8" x14ac:dyDescent="0.25">
      <c r="A561" s="273">
        <v>122094</v>
      </c>
      <c r="B561" t="s">
        <v>474</v>
      </c>
      <c r="C561" t="s">
        <v>739</v>
      </c>
      <c r="D561" t="s">
        <v>739</v>
      </c>
      <c r="E561" t="s">
        <v>739</v>
      </c>
      <c r="F561" t="s">
        <v>739</v>
      </c>
      <c r="G561" t="s">
        <v>739</v>
      </c>
      <c r="H561" t="s">
        <v>739</v>
      </c>
      <c r="I561" t="s">
        <v>739</v>
      </c>
      <c r="J561" t="s">
        <v>739</v>
      </c>
      <c r="K561" t="s">
        <v>739</v>
      </c>
      <c r="L561" t="s">
        <v>739</v>
      </c>
      <c r="M561"/>
      <c r="N561"/>
      <c r="O561"/>
      <c r="P561"/>
      <c r="Q561"/>
      <c r="R561"/>
      <c r="S561"/>
      <c r="T561"/>
      <c r="U561"/>
      <c r="V561"/>
      <c r="W561"/>
      <c r="X561"/>
      <c r="Y561"/>
      <c r="Z561"/>
      <c r="AA561"/>
      <c r="AB561"/>
      <c r="AC561"/>
      <c r="AD561"/>
      <c r="AE561"/>
      <c r="AF561"/>
      <c r="AG561"/>
      <c r="AH561"/>
      <c r="AI561"/>
      <c r="AJ561"/>
      <c r="AK561"/>
      <c r="AL561"/>
      <c r="AM561"/>
      <c r="AN561"/>
      <c r="AO561"/>
      <c r="AP561"/>
      <c r="AQ561" s="242">
        <v>0</v>
      </c>
      <c r="AR561" s="242">
        <v>0</v>
      </c>
    </row>
    <row r="562" spans="1:44" ht="16.8" x14ac:dyDescent="0.25">
      <c r="A562" s="273">
        <v>122095</v>
      </c>
      <c r="B562" t="s">
        <v>474</v>
      </c>
      <c r="C562" t="s">
        <v>739</v>
      </c>
      <c r="D562" t="s">
        <v>739</v>
      </c>
      <c r="E562" t="s">
        <v>739</v>
      </c>
      <c r="F562" t="s">
        <v>739</v>
      </c>
      <c r="G562" t="s">
        <v>739</v>
      </c>
      <c r="H562" t="s">
        <v>739</v>
      </c>
      <c r="I562" t="s">
        <v>739</v>
      </c>
      <c r="J562" t="s">
        <v>739</v>
      </c>
      <c r="K562" t="s">
        <v>739</v>
      </c>
      <c r="L562" t="s">
        <v>739</v>
      </c>
      <c r="M562"/>
      <c r="N562"/>
      <c r="O562"/>
      <c r="P562"/>
      <c r="Q562"/>
      <c r="R562"/>
      <c r="S562"/>
      <c r="T562"/>
      <c r="U562"/>
      <c r="V562"/>
      <c r="W562"/>
      <c r="X562"/>
      <c r="Y562"/>
      <c r="Z562"/>
      <c r="AA562"/>
      <c r="AB562"/>
      <c r="AC562"/>
      <c r="AD562"/>
      <c r="AE562"/>
      <c r="AF562"/>
      <c r="AG562"/>
      <c r="AH562"/>
      <c r="AI562"/>
      <c r="AJ562"/>
      <c r="AK562"/>
      <c r="AL562"/>
      <c r="AM562"/>
      <c r="AN562"/>
      <c r="AO562"/>
      <c r="AP562"/>
      <c r="AQ562" s="242">
        <v>0</v>
      </c>
      <c r="AR562" s="242">
        <v>0</v>
      </c>
    </row>
    <row r="563" spans="1:44" ht="16.8" x14ac:dyDescent="0.25">
      <c r="A563" s="273">
        <v>122098</v>
      </c>
      <c r="B563" t="s">
        <v>474</v>
      </c>
      <c r="C563" t="s">
        <v>739</v>
      </c>
      <c r="D563" t="s">
        <v>739</v>
      </c>
      <c r="E563" t="s">
        <v>739</v>
      </c>
      <c r="F563" t="s">
        <v>739</v>
      </c>
      <c r="G563" t="s">
        <v>739</v>
      </c>
      <c r="H563" t="s">
        <v>739</v>
      </c>
      <c r="I563" t="s">
        <v>739</v>
      </c>
      <c r="J563" t="s">
        <v>739</v>
      </c>
      <c r="K563" t="s">
        <v>739</v>
      </c>
      <c r="L563" t="s">
        <v>739</v>
      </c>
      <c r="M563"/>
      <c r="N563"/>
      <c r="O563"/>
      <c r="P563"/>
      <c r="Q563"/>
      <c r="R563"/>
      <c r="S563"/>
      <c r="T563"/>
      <c r="U563"/>
      <c r="V563"/>
      <c r="W563"/>
      <c r="X563"/>
      <c r="Y563"/>
      <c r="Z563"/>
      <c r="AA563"/>
      <c r="AB563"/>
      <c r="AC563"/>
      <c r="AD563"/>
      <c r="AE563"/>
      <c r="AF563"/>
      <c r="AG563"/>
      <c r="AH563"/>
      <c r="AI563"/>
      <c r="AJ563"/>
      <c r="AK563"/>
      <c r="AL563"/>
      <c r="AM563"/>
      <c r="AN563"/>
      <c r="AO563"/>
      <c r="AP563"/>
      <c r="AQ563" s="242">
        <v>0</v>
      </c>
      <c r="AR563" s="242">
        <v>0</v>
      </c>
    </row>
    <row r="564" spans="1:44" ht="16.8" x14ac:dyDescent="0.25">
      <c r="A564" s="273">
        <v>122103</v>
      </c>
      <c r="B564" t="s">
        <v>474</v>
      </c>
      <c r="C564" t="s">
        <v>739</v>
      </c>
      <c r="D564" t="s">
        <v>739</v>
      </c>
      <c r="E564" t="s">
        <v>739</v>
      </c>
      <c r="F564" t="s">
        <v>739</v>
      </c>
      <c r="G564" t="s">
        <v>739</v>
      </c>
      <c r="H564" t="s">
        <v>739</v>
      </c>
      <c r="I564" t="s">
        <v>739</v>
      </c>
      <c r="J564" t="s">
        <v>739</v>
      </c>
      <c r="K564" t="s">
        <v>739</v>
      </c>
      <c r="L564" t="s">
        <v>739</v>
      </c>
      <c r="M564"/>
      <c r="N564"/>
      <c r="O564"/>
      <c r="P564"/>
      <c r="Q564"/>
      <c r="R564"/>
      <c r="S564"/>
      <c r="T564"/>
      <c r="U564"/>
      <c r="V564"/>
      <c r="W564"/>
      <c r="X564"/>
      <c r="Y564"/>
      <c r="Z564"/>
      <c r="AA564"/>
      <c r="AB564"/>
      <c r="AC564"/>
      <c r="AD564"/>
      <c r="AE564"/>
      <c r="AF564"/>
      <c r="AG564"/>
      <c r="AH564"/>
      <c r="AI564"/>
      <c r="AJ564"/>
      <c r="AK564"/>
      <c r="AL564"/>
      <c r="AM564"/>
      <c r="AN564"/>
      <c r="AO564"/>
      <c r="AP564"/>
      <c r="AQ564" s="242">
        <v>0</v>
      </c>
      <c r="AR564" s="242">
        <v>0</v>
      </c>
    </row>
    <row r="565" spans="1:44" ht="16.8" x14ac:dyDescent="0.25">
      <c r="A565" s="273">
        <v>122104</v>
      </c>
      <c r="B565" t="s">
        <v>474</v>
      </c>
      <c r="C565" t="s">
        <v>739</v>
      </c>
      <c r="D565" t="s">
        <v>739</v>
      </c>
      <c r="E565" t="s">
        <v>739</v>
      </c>
      <c r="F565" t="s">
        <v>739</v>
      </c>
      <c r="G565" t="s">
        <v>739</v>
      </c>
      <c r="H565" t="s">
        <v>739</v>
      </c>
      <c r="I565" t="s">
        <v>739</v>
      </c>
      <c r="J565" t="s">
        <v>739</v>
      </c>
      <c r="K565" t="s">
        <v>739</v>
      </c>
      <c r="L565" t="s">
        <v>739</v>
      </c>
      <c r="M565"/>
      <c r="N565"/>
      <c r="O565"/>
      <c r="P565"/>
      <c r="Q565"/>
      <c r="R565"/>
      <c r="S565"/>
      <c r="T565"/>
      <c r="U565"/>
      <c r="V565"/>
      <c r="W565"/>
      <c r="X565"/>
      <c r="Y565"/>
      <c r="Z565"/>
      <c r="AA565"/>
      <c r="AB565"/>
      <c r="AC565"/>
      <c r="AD565"/>
      <c r="AE565"/>
      <c r="AF565"/>
      <c r="AG565"/>
      <c r="AH565"/>
      <c r="AI565"/>
      <c r="AJ565"/>
      <c r="AK565"/>
      <c r="AL565"/>
      <c r="AM565"/>
      <c r="AN565"/>
      <c r="AO565"/>
      <c r="AP565"/>
      <c r="AQ565" s="242">
        <v>0</v>
      </c>
      <c r="AR565" s="242">
        <v>0</v>
      </c>
    </row>
    <row r="566" spans="1:44" ht="16.8" x14ac:dyDescent="0.25">
      <c r="A566" s="273">
        <v>122107</v>
      </c>
      <c r="B566" t="s">
        <v>474</v>
      </c>
      <c r="C566" t="s">
        <v>739</v>
      </c>
      <c r="D566" t="s">
        <v>739</v>
      </c>
      <c r="E566" t="s">
        <v>739</v>
      </c>
      <c r="F566" t="s">
        <v>739</v>
      </c>
      <c r="G566" t="s">
        <v>739</v>
      </c>
      <c r="H566" t="s">
        <v>739</v>
      </c>
      <c r="I566" t="s">
        <v>739</v>
      </c>
      <c r="J566" t="s">
        <v>739</v>
      </c>
      <c r="K566" t="s">
        <v>739</v>
      </c>
      <c r="L566" t="s">
        <v>739</v>
      </c>
      <c r="M566"/>
      <c r="N566"/>
      <c r="O566"/>
      <c r="P566"/>
      <c r="Q566"/>
      <c r="R566"/>
      <c r="S566"/>
      <c r="T566"/>
      <c r="U566"/>
      <c r="V566"/>
      <c r="W566"/>
      <c r="X566"/>
      <c r="Y566"/>
      <c r="Z566"/>
      <c r="AA566"/>
      <c r="AB566"/>
      <c r="AC566"/>
      <c r="AD566"/>
      <c r="AE566"/>
      <c r="AF566"/>
      <c r="AG566"/>
      <c r="AH566"/>
      <c r="AI566"/>
      <c r="AJ566"/>
      <c r="AK566"/>
      <c r="AL566"/>
      <c r="AM566"/>
      <c r="AN566"/>
      <c r="AO566"/>
      <c r="AP566"/>
      <c r="AQ566" s="242">
        <v>0</v>
      </c>
      <c r="AR566" s="242">
        <v>0</v>
      </c>
    </row>
    <row r="567" spans="1:44" ht="16.8" x14ac:dyDescent="0.25">
      <c r="A567" s="273">
        <v>122109</v>
      </c>
      <c r="B567" t="s">
        <v>474</v>
      </c>
      <c r="C567" t="s">
        <v>739</v>
      </c>
      <c r="D567" t="s">
        <v>739</v>
      </c>
      <c r="E567" t="s">
        <v>739</v>
      </c>
      <c r="F567" t="s">
        <v>739</v>
      </c>
      <c r="G567" t="s">
        <v>739</v>
      </c>
      <c r="H567" t="s">
        <v>739</v>
      </c>
      <c r="I567" t="s">
        <v>739</v>
      </c>
      <c r="J567" t="s">
        <v>739</v>
      </c>
      <c r="K567" t="s">
        <v>739</v>
      </c>
      <c r="L567" t="s">
        <v>739</v>
      </c>
      <c r="M567"/>
      <c r="N567"/>
      <c r="O567"/>
      <c r="P567"/>
      <c r="Q567"/>
      <c r="R567"/>
      <c r="S567"/>
      <c r="T567"/>
      <c r="U567"/>
      <c r="V567"/>
      <c r="W567"/>
      <c r="X567"/>
      <c r="Y567"/>
      <c r="Z567"/>
      <c r="AA567"/>
      <c r="AB567"/>
      <c r="AC567"/>
      <c r="AD567"/>
      <c r="AE567"/>
      <c r="AF567"/>
      <c r="AG567"/>
      <c r="AH567"/>
      <c r="AI567"/>
      <c r="AJ567"/>
      <c r="AK567"/>
      <c r="AL567"/>
      <c r="AM567"/>
      <c r="AN567"/>
      <c r="AO567"/>
      <c r="AP567"/>
      <c r="AQ567" s="242">
        <v>0</v>
      </c>
      <c r="AR567" s="242">
        <v>0</v>
      </c>
    </row>
    <row r="568" spans="1:44" ht="16.8" x14ac:dyDescent="0.25">
      <c r="A568" s="273">
        <v>122110</v>
      </c>
      <c r="B568" t="s">
        <v>474</v>
      </c>
      <c r="C568" t="s">
        <v>739</v>
      </c>
      <c r="D568" t="s">
        <v>739</v>
      </c>
      <c r="E568" t="s">
        <v>739</v>
      </c>
      <c r="F568" t="s">
        <v>739</v>
      </c>
      <c r="G568" t="s">
        <v>739</v>
      </c>
      <c r="H568" t="s">
        <v>739</v>
      </c>
      <c r="I568" t="s">
        <v>739</v>
      </c>
      <c r="J568" t="s">
        <v>739</v>
      </c>
      <c r="K568" t="s">
        <v>739</v>
      </c>
      <c r="L568" t="s">
        <v>739</v>
      </c>
      <c r="M568"/>
      <c r="N568"/>
      <c r="O568"/>
      <c r="P568"/>
      <c r="Q568"/>
      <c r="R568"/>
      <c r="S568"/>
      <c r="T568"/>
      <c r="U568"/>
      <c r="V568"/>
      <c r="W568"/>
      <c r="X568"/>
      <c r="Y568"/>
      <c r="Z568"/>
      <c r="AA568"/>
      <c r="AB568"/>
      <c r="AC568"/>
      <c r="AD568"/>
      <c r="AE568"/>
      <c r="AF568"/>
      <c r="AG568"/>
      <c r="AH568"/>
      <c r="AI568"/>
      <c r="AJ568"/>
      <c r="AK568"/>
      <c r="AL568"/>
      <c r="AM568"/>
      <c r="AN568"/>
      <c r="AO568"/>
      <c r="AP568"/>
      <c r="AQ568" s="242">
        <v>0</v>
      </c>
      <c r="AR568" s="242">
        <v>0</v>
      </c>
    </row>
    <row r="569" spans="1:44" x14ac:dyDescent="0.25">
      <c r="A569">
        <v>122113</v>
      </c>
      <c r="B569" t="s">
        <v>474</v>
      </c>
      <c r="C569" t="s">
        <v>739</v>
      </c>
      <c r="D569" t="s">
        <v>739</v>
      </c>
      <c r="E569" t="s">
        <v>739</v>
      </c>
      <c r="F569" t="s">
        <v>739</v>
      </c>
      <c r="G569" t="s">
        <v>739</v>
      </c>
      <c r="H569" t="s">
        <v>739</v>
      </c>
      <c r="I569" t="s">
        <v>739</v>
      </c>
      <c r="J569" t="s">
        <v>739</v>
      </c>
      <c r="K569" t="s">
        <v>739</v>
      </c>
      <c r="L569" t="s">
        <v>739</v>
      </c>
      <c r="M569"/>
      <c r="N569"/>
      <c r="O569"/>
      <c r="P569"/>
      <c r="Q569"/>
      <c r="R569"/>
      <c r="S569"/>
      <c r="T569"/>
      <c r="U569"/>
      <c r="V569"/>
      <c r="W569"/>
      <c r="X569"/>
      <c r="Y569"/>
      <c r="Z569"/>
      <c r="AA569"/>
      <c r="AB569"/>
      <c r="AC569"/>
      <c r="AD569"/>
      <c r="AE569"/>
      <c r="AF569"/>
      <c r="AG569"/>
      <c r="AH569"/>
      <c r="AI569"/>
      <c r="AJ569"/>
      <c r="AK569"/>
      <c r="AL569"/>
      <c r="AM569"/>
      <c r="AN569"/>
      <c r="AO569"/>
      <c r="AP569"/>
      <c r="AQ569" s="242">
        <v>0</v>
      </c>
      <c r="AR569" s="242">
        <v>0</v>
      </c>
    </row>
    <row r="570" spans="1:44" ht="16.8" x14ac:dyDescent="0.25">
      <c r="A570" s="273">
        <v>122115</v>
      </c>
      <c r="B570" t="s">
        <v>474</v>
      </c>
      <c r="C570" t="s">
        <v>739</v>
      </c>
      <c r="D570" t="s">
        <v>739</v>
      </c>
      <c r="E570" t="s">
        <v>739</v>
      </c>
      <c r="F570" t="s">
        <v>739</v>
      </c>
      <c r="G570" t="s">
        <v>739</v>
      </c>
      <c r="H570" t="s">
        <v>739</v>
      </c>
      <c r="I570" t="s">
        <v>739</v>
      </c>
      <c r="J570" t="s">
        <v>739</v>
      </c>
      <c r="K570" t="s">
        <v>739</v>
      </c>
      <c r="L570" t="s">
        <v>739</v>
      </c>
      <c r="M570"/>
      <c r="N570"/>
      <c r="O570"/>
      <c r="P570"/>
      <c r="Q570"/>
      <c r="R570"/>
      <c r="S570"/>
      <c r="T570"/>
      <c r="U570"/>
      <c r="V570"/>
      <c r="W570"/>
      <c r="X570"/>
      <c r="Y570"/>
      <c r="Z570"/>
      <c r="AA570"/>
      <c r="AB570"/>
      <c r="AC570"/>
      <c r="AD570"/>
      <c r="AE570"/>
      <c r="AF570"/>
      <c r="AG570"/>
      <c r="AH570"/>
      <c r="AI570"/>
      <c r="AJ570"/>
      <c r="AK570"/>
      <c r="AL570"/>
      <c r="AM570"/>
      <c r="AN570"/>
      <c r="AO570"/>
      <c r="AP570"/>
      <c r="AQ570" s="242">
        <v>0</v>
      </c>
      <c r="AR570" s="242">
        <v>0</v>
      </c>
    </row>
    <row r="571" spans="1:44" ht="16.8" x14ac:dyDescent="0.25">
      <c r="A571" s="273">
        <v>122117</v>
      </c>
      <c r="B571" t="s">
        <v>474</v>
      </c>
      <c r="C571" t="s">
        <v>739</v>
      </c>
      <c r="D571" t="s">
        <v>739</v>
      </c>
      <c r="E571" t="s">
        <v>739</v>
      </c>
      <c r="F571" t="s">
        <v>739</v>
      </c>
      <c r="G571" t="s">
        <v>739</v>
      </c>
      <c r="H571" t="s">
        <v>739</v>
      </c>
      <c r="I571" t="s">
        <v>739</v>
      </c>
      <c r="J571" t="s">
        <v>739</v>
      </c>
      <c r="K571" t="s">
        <v>739</v>
      </c>
      <c r="L571" t="s">
        <v>739</v>
      </c>
      <c r="M571"/>
      <c r="N571"/>
      <c r="O571"/>
      <c r="P571"/>
      <c r="Q571"/>
      <c r="R571"/>
      <c r="S571"/>
      <c r="T571"/>
      <c r="U571"/>
      <c r="V571"/>
      <c r="W571"/>
      <c r="X571"/>
      <c r="Y571"/>
      <c r="Z571"/>
      <c r="AA571"/>
      <c r="AB571"/>
      <c r="AC571"/>
      <c r="AD571"/>
      <c r="AE571"/>
      <c r="AF571"/>
      <c r="AG571"/>
      <c r="AH571"/>
      <c r="AI571"/>
      <c r="AJ571"/>
      <c r="AK571"/>
      <c r="AL571"/>
      <c r="AM571"/>
      <c r="AN571"/>
      <c r="AO571"/>
      <c r="AP571"/>
      <c r="AQ571" s="242">
        <v>0</v>
      </c>
      <c r="AR571" s="242">
        <v>0</v>
      </c>
    </row>
    <row r="572" spans="1:44" ht="16.8" x14ac:dyDescent="0.25">
      <c r="A572" s="273">
        <v>122118</v>
      </c>
      <c r="B572" t="s">
        <v>474</v>
      </c>
      <c r="C572" t="s">
        <v>739</v>
      </c>
      <c r="D572" t="s">
        <v>739</v>
      </c>
      <c r="E572" t="s">
        <v>739</v>
      </c>
      <c r="F572" t="s">
        <v>739</v>
      </c>
      <c r="G572" t="s">
        <v>739</v>
      </c>
      <c r="H572" t="s">
        <v>739</v>
      </c>
      <c r="I572" t="s">
        <v>739</v>
      </c>
      <c r="J572" t="s">
        <v>739</v>
      </c>
      <c r="K572" t="s">
        <v>739</v>
      </c>
      <c r="L572" t="s">
        <v>739</v>
      </c>
      <c r="M572"/>
      <c r="N572"/>
      <c r="O572"/>
      <c r="P572"/>
      <c r="Q572"/>
      <c r="R572"/>
      <c r="S572"/>
      <c r="T572"/>
      <c r="U572"/>
      <c r="V572"/>
      <c r="W572"/>
      <c r="X572"/>
      <c r="Y572"/>
      <c r="Z572"/>
      <c r="AA572"/>
      <c r="AB572"/>
      <c r="AC572"/>
      <c r="AD572"/>
      <c r="AE572"/>
      <c r="AF572"/>
      <c r="AG572"/>
      <c r="AH572"/>
      <c r="AI572"/>
      <c r="AJ572"/>
      <c r="AK572"/>
      <c r="AL572"/>
      <c r="AM572"/>
      <c r="AN572"/>
      <c r="AO572"/>
      <c r="AP572"/>
      <c r="AQ572" s="242">
        <v>0</v>
      </c>
      <c r="AR572" s="242">
        <v>0</v>
      </c>
    </row>
    <row r="573" spans="1:44" ht="16.8" x14ac:dyDescent="0.25">
      <c r="A573" s="273">
        <v>122121</v>
      </c>
      <c r="B573" t="s">
        <v>474</v>
      </c>
      <c r="C573" t="s">
        <v>739</v>
      </c>
      <c r="D573" t="s">
        <v>739</v>
      </c>
      <c r="E573" t="s">
        <v>739</v>
      </c>
      <c r="F573" t="s">
        <v>739</v>
      </c>
      <c r="G573" t="s">
        <v>739</v>
      </c>
      <c r="H573" t="s">
        <v>739</v>
      </c>
      <c r="I573" t="s">
        <v>739</v>
      </c>
      <c r="J573" t="s">
        <v>739</v>
      </c>
      <c r="K573" t="s">
        <v>739</v>
      </c>
      <c r="L573" t="s">
        <v>739</v>
      </c>
      <c r="M573"/>
      <c r="N573"/>
      <c r="O573"/>
      <c r="P573"/>
      <c r="Q573"/>
      <c r="R573"/>
      <c r="S573"/>
      <c r="T573"/>
      <c r="U573"/>
      <c r="V573"/>
      <c r="W573"/>
      <c r="X573"/>
      <c r="Y573"/>
      <c r="Z573"/>
      <c r="AA573"/>
      <c r="AB573"/>
      <c r="AC573"/>
      <c r="AD573"/>
      <c r="AE573"/>
      <c r="AF573"/>
      <c r="AG573"/>
      <c r="AH573"/>
      <c r="AI573"/>
      <c r="AJ573"/>
      <c r="AK573"/>
      <c r="AL573"/>
      <c r="AM573"/>
      <c r="AN573"/>
      <c r="AO573"/>
      <c r="AP573"/>
      <c r="AQ573" s="242">
        <v>0</v>
      </c>
      <c r="AR573" s="242">
        <v>0</v>
      </c>
    </row>
    <row r="574" spans="1:44" ht="16.8" x14ac:dyDescent="0.25">
      <c r="A574" s="273">
        <v>122123</v>
      </c>
      <c r="B574" t="s">
        <v>474</v>
      </c>
      <c r="C574" t="s">
        <v>739</v>
      </c>
      <c r="D574" t="s">
        <v>739</v>
      </c>
      <c r="E574" t="s">
        <v>739</v>
      </c>
      <c r="F574" t="s">
        <v>739</v>
      </c>
      <c r="G574" t="s">
        <v>739</v>
      </c>
      <c r="H574" t="s">
        <v>739</v>
      </c>
      <c r="I574" t="s">
        <v>739</v>
      </c>
      <c r="J574" t="s">
        <v>739</v>
      </c>
      <c r="K574" t="s">
        <v>739</v>
      </c>
      <c r="L574" t="s">
        <v>739</v>
      </c>
      <c r="M574"/>
      <c r="N574"/>
      <c r="O574"/>
      <c r="P574"/>
      <c r="Q574"/>
      <c r="R574"/>
      <c r="S574"/>
      <c r="T574"/>
      <c r="U574"/>
      <c r="V574"/>
      <c r="W574"/>
      <c r="X574"/>
      <c r="Y574"/>
      <c r="Z574"/>
      <c r="AA574"/>
      <c r="AB574"/>
      <c r="AC574"/>
      <c r="AD574"/>
      <c r="AE574"/>
      <c r="AF574"/>
      <c r="AG574"/>
      <c r="AH574"/>
      <c r="AI574"/>
      <c r="AJ574"/>
      <c r="AK574"/>
      <c r="AL574"/>
      <c r="AM574"/>
      <c r="AN574"/>
      <c r="AO574"/>
      <c r="AP574"/>
      <c r="AQ574" s="242">
        <v>0</v>
      </c>
      <c r="AR574" s="242">
        <v>0</v>
      </c>
    </row>
    <row r="575" spans="1:44" ht="16.8" x14ac:dyDescent="0.25">
      <c r="A575" s="273">
        <v>122124</v>
      </c>
      <c r="B575" t="s">
        <v>474</v>
      </c>
      <c r="C575" t="s">
        <v>739</v>
      </c>
      <c r="D575" t="s">
        <v>739</v>
      </c>
      <c r="E575" t="s">
        <v>739</v>
      </c>
      <c r="F575" t="s">
        <v>739</v>
      </c>
      <c r="G575" t="s">
        <v>739</v>
      </c>
      <c r="H575" t="s">
        <v>739</v>
      </c>
      <c r="I575" t="s">
        <v>739</v>
      </c>
      <c r="J575" t="s">
        <v>739</v>
      </c>
      <c r="K575" t="s">
        <v>739</v>
      </c>
      <c r="L575" t="s">
        <v>739</v>
      </c>
      <c r="M575"/>
      <c r="N575"/>
      <c r="O575"/>
      <c r="P575"/>
      <c r="Q575"/>
      <c r="R575"/>
      <c r="S575"/>
      <c r="T575"/>
      <c r="U575"/>
      <c r="V575"/>
      <c r="W575"/>
      <c r="X575"/>
      <c r="Y575"/>
      <c r="Z575"/>
      <c r="AA575"/>
      <c r="AB575"/>
      <c r="AC575"/>
      <c r="AD575"/>
      <c r="AE575"/>
      <c r="AF575"/>
      <c r="AG575"/>
      <c r="AH575"/>
      <c r="AI575"/>
      <c r="AJ575"/>
      <c r="AK575"/>
      <c r="AL575"/>
      <c r="AM575"/>
      <c r="AN575"/>
      <c r="AO575"/>
      <c r="AP575"/>
      <c r="AQ575" s="242">
        <v>0</v>
      </c>
      <c r="AR575" s="242">
        <v>0</v>
      </c>
    </row>
    <row r="576" spans="1:44" ht="16.8" x14ac:dyDescent="0.25">
      <c r="A576" s="273">
        <v>122132</v>
      </c>
      <c r="B576" t="s">
        <v>474</v>
      </c>
      <c r="C576" t="s">
        <v>739</v>
      </c>
      <c r="D576" t="s">
        <v>739</v>
      </c>
      <c r="E576" t="s">
        <v>739</v>
      </c>
      <c r="F576" t="s">
        <v>739</v>
      </c>
      <c r="G576" t="s">
        <v>739</v>
      </c>
      <c r="H576" t="s">
        <v>739</v>
      </c>
      <c r="I576" t="s">
        <v>739</v>
      </c>
      <c r="J576" t="s">
        <v>739</v>
      </c>
      <c r="K576" t="s">
        <v>739</v>
      </c>
      <c r="L576" t="s">
        <v>739</v>
      </c>
      <c r="M576"/>
      <c r="N576"/>
      <c r="O576"/>
      <c r="P576"/>
      <c r="Q576"/>
      <c r="R576"/>
      <c r="S576"/>
      <c r="T576"/>
      <c r="U576"/>
      <c r="V576"/>
      <c r="W576"/>
      <c r="X576"/>
      <c r="Y576"/>
      <c r="Z576"/>
      <c r="AA576"/>
      <c r="AB576"/>
      <c r="AC576"/>
      <c r="AD576"/>
      <c r="AE576"/>
      <c r="AF576"/>
      <c r="AG576"/>
      <c r="AH576"/>
      <c r="AI576"/>
      <c r="AJ576"/>
      <c r="AK576"/>
      <c r="AL576"/>
      <c r="AM576"/>
      <c r="AN576"/>
      <c r="AO576"/>
      <c r="AP576"/>
      <c r="AQ576" s="242">
        <v>0</v>
      </c>
      <c r="AR576" s="242">
        <v>0</v>
      </c>
    </row>
    <row r="577" spans="1:44" ht="16.8" x14ac:dyDescent="0.25">
      <c r="A577" s="273">
        <v>122133</v>
      </c>
      <c r="B577" t="s">
        <v>474</v>
      </c>
      <c r="C577" t="s">
        <v>739</v>
      </c>
      <c r="D577" t="s">
        <v>739</v>
      </c>
      <c r="E577" t="s">
        <v>739</v>
      </c>
      <c r="F577" t="s">
        <v>739</v>
      </c>
      <c r="G577" t="s">
        <v>739</v>
      </c>
      <c r="H577" t="s">
        <v>739</v>
      </c>
      <c r="I577" t="s">
        <v>739</v>
      </c>
      <c r="J577" t="s">
        <v>739</v>
      </c>
      <c r="K577" t="s">
        <v>739</v>
      </c>
      <c r="L577" t="s">
        <v>739</v>
      </c>
      <c r="M577"/>
      <c r="N577"/>
      <c r="O577"/>
      <c r="P577"/>
      <c r="Q577"/>
      <c r="R577"/>
      <c r="S577"/>
      <c r="T577"/>
      <c r="U577"/>
      <c r="V577"/>
      <c r="W577"/>
      <c r="X577"/>
      <c r="Y577"/>
      <c r="Z577"/>
      <c r="AA577"/>
      <c r="AB577"/>
      <c r="AC577"/>
      <c r="AD577"/>
      <c r="AE577"/>
      <c r="AF577"/>
      <c r="AG577"/>
      <c r="AH577"/>
      <c r="AI577"/>
      <c r="AJ577"/>
      <c r="AK577"/>
      <c r="AL577"/>
      <c r="AM577"/>
      <c r="AN577"/>
      <c r="AO577"/>
      <c r="AP577"/>
      <c r="AQ577" s="242">
        <v>0</v>
      </c>
      <c r="AR577" s="242">
        <v>0</v>
      </c>
    </row>
    <row r="578" spans="1:44" ht="16.8" x14ac:dyDescent="0.25">
      <c r="A578" s="273">
        <v>122138</v>
      </c>
      <c r="B578" t="s">
        <v>474</v>
      </c>
      <c r="C578" t="s">
        <v>739</v>
      </c>
      <c r="D578" t="s">
        <v>739</v>
      </c>
      <c r="E578" t="s">
        <v>739</v>
      </c>
      <c r="F578" t="s">
        <v>739</v>
      </c>
      <c r="G578" t="s">
        <v>739</v>
      </c>
      <c r="H578" t="s">
        <v>739</v>
      </c>
      <c r="I578" t="s">
        <v>739</v>
      </c>
      <c r="J578" t="s">
        <v>739</v>
      </c>
      <c r="K578" t="s">
        <v>739</v>
      </c>
      <c r="L578" t="s">
        <v>739</v>
      </c>
      <c r="M578"/>
      <c r="N578"/>
      <c r="O578"/>
      <c r="P578"/>
      <c r="Q578"/>
      <c r="R578"/>
      <c r="S578"/>
      <c r="T578"/>
      <c r="U578"/>
      <c r="V578"/>
      <c r="W578"/>
      <c r="X578"/>
      <c r="Y578"/>
      <c r="Z578"/>
      <c r="AA578"/>
      <c r="AB578"/>
      <c r="AC578"/>
      <c r="AD578"/>
      <c r="AE578"/>
      <c r="AF578"/>
      <c r="AG578"/>
      <c r="AH578"/>
      <c r="AI578"/>
      <c r="AJ578"/>
      <c r="AK578"/>
      <c r="AL578"/>
      <c r="AM578"/>
      <c r="AN578"/>
      <c r="AO578"/>
      <c r="AP578"/>
      <c r="AQ578" s="242">
        <v>0</v>
      </c>
      <c r="AR578" s="242">
        <v>0</v>
      </c>
    </row>
    <row r="579" spans="1:44" ht="16.8" x14ac:dyDescent="0.25">
      <c r="A579" s="273">
        <v>122139</v>
      </c>
      <c r="B579" t="s">
        <v>474</v>
      </c>
      <c r="C579" t="s">
        <v>739</v>
      </c>
      <c r="D579" t="s">
        <v>739</v>
      </c>
      <c r="E579" t="s">
        <v>739</v>
      </c>
      <c r="F579" t="s">
        <v>739</v>
      </c>
      <c r="G579" t="s">
        <v>739</v>
      </c>
      <c r="H579" t="s">
        <v>739</v>
      </c>
      <c r="I579" t="s">
        <v>739</v>
      </c>
      <c r="J579" t="s">
        <v>739</v>
      </c>
      <c r="K579" t="s">
        <v>739</v>
      </c>
      <c r="L579" t="s">
        <v>739</v>
      </c>
      <c r="M579"/>
      <c r="N579"/>
      <c r="O579"/>
      <c r="P579"/>
      <c r="Q579"/>
      <c r="R579"/>
      <c r="S579"/>
      <c r="T579"/>
      <c r="U579"/>
      <c r="V579"/>
      <c r="W579"/>
      <c r="X579"/>
      <c r="Y579"/>
      <c r="Z579"/>
      <c r="AA579"/>
      <c r="AB579"/>
      <c r="AC579"/>
      <c r="AD579"/>
      <c r="AE579"/>
      <c r="AF579"/>
      <c r="AG579"/>
      <c r="AH579"/>
      <c r="AI579"/>
      <c r="AJ579"/>
      <c r="AK579"/>
      <c r="AL579"/>
      <c r="AM579"/>
      <c r="AN579"/>
      <c r="AO579"/>
      <c r="AP579"/>
      <c r="AQ579" s="242">
        <v>0</v>
      </c>
      <c r="AR579" s="242">
        <v>0</v>
      </c>
    </row>
    <row r="580" spans="1:44" ht="16.8" x14ac:dyDescent="0.25">
      <c r="A580" s="273">
        <v>122141</v>
      </c>
      <c r="B580" t="s">
        <v>474</v>
      </c>
      <c r="C580" t="s">
        <v>739</v>
      </c>
      <c r="D580" t="s">
        <v>739</v>
      </c>
      <c r="E580" t="s">
        <v>739</v>
      </c>
      <c r="F580" t="s">
        <v>739</v>
      </c>
      <c r="G580" t="s">
        <v>739</v>
      </c>
      <c r="H580" t="s">
        <v>739</v>
      </c>
      <c r="I580" t="s">
        <v>739</v>
      </c>
      <c r="J580" t="s">
        <v>739</v>
      </c>
      <c r="K580" t="s">
        <v>739</v>
      </c>
      <c r="L580" t="s">
        <v>739</v>
      </c>
      <c r="M580"/>
      <c r="N580"/>
      <c r="O580"/>
      <c r="P580"/>
      <c r="Q580"/>
      <c r="R580"/>
      <c r="S580"/>
      <c r="T580"/>
      <c r="U580"/>
      <c r="V580"/>
      <c r="W580"/>
      <c r="X580"/>
      <c r="Y580"/>
      <c r="Z580"/>
      <c r="AA580"/>
      <c r="AB580"/>
      <c r="AC580"/>
      <c r="AD580"/>
      <c r="AE580"/>
      <c r="AF580"/>
      <c r="AG580"/>
      <c r="AH580"/>
      <c r="AI580"/>
      <c r="AJ580"/>
      <c r="AK580"/>
      <c r="AL580"/>
      <c r="AM580"/>
      <c r="AN580"/>
      <c r="AO580"/>
      <c r="AP580"/>
      <c r="AQ580" s="242">
        <v>0</v>
      </c>
      <c r="AR580" s="242">
        <v>0</v>
      </c>
    </row>
    <row r="581" spans="1:44" ht="16.8" x14ac:dyDescent="0.25">
      <c r="A581" s="273">
        <v>122146</v>
      </c>
      <c r="B581" t="s">
        <v>474</v>
      </c>
      <c r="C581" t="s">
        <v>739</v>
      </c>
      <c r="D581" t="s">
        <v>739</v>
      </c>
      <c r="E581" t="s">
        <v>739</v>
      </c>
      <c r="F581" t="s">
        <v>739</v>
      </c>
      <c r="G581" t="s">
        <v>739</v>
      </c>
      <c r="H581" t="s">
        <v>739</v>
      </c>
      <c r="I581" t="s">
        <v>739</v>
      </c>
      <c r="J581" t="s">
        <v>739</v>
      </c>
      <c r="K581" t="s">
        <v>739</v>
      </c>
      <c r="L581" t="s">
        <v>739</v>
      </c>
      <c r="M581"/>
      <c r="N581"/>
      <c r="O581"/>
      <c r="P581"/>
      <c r="Q581"/>
      <c r="R581"/>
      <c r="S581"/>
      <c r="T581"/>
      <c r="U581"/>
      <c r="V581"/>
      <c r="W581"/>
      <c r="X581"/>
      <c r="Y581"/>
      <c r="Z581"/>
      <c r="AA581"/>
      <c r="AB581"/>
      <c r="AC581"/>
      <c r="AD581"/>
      <c r="AE581"/>
      <c r="AF581"/>
      <c r="AG581"/>
      <c r="AH581"/>
      <c r="AI581"/>
      <c r="AJ581"/>
      <c r="AK581"/>
      <c r="AL581"/>
      <c r="AM581"/>
      <c r="AN581"/>
      <c r="AO581"/>
      <c r="AP581"/>
      <c r="AQ581" s="242">
        <v>0</v>
      </c>
      <c r="AR581" s="242">
        <v>0</v>
      </c>
    </row>
    <row r="582" spans="1:44" ht="16.8" x14ac:dyDescent="0.25">
      <c r="A582" s="273">
        <v>122148</v>
      </c>
      <c r="B582" t="s">
        <v>474</v>
      </c>
      <c r="C582" t="s">
        <v>739</v>
      </c>
      <c r="D582" t="s">
        <v>739</v>
      </c>
      <c r="E582" t="s">
        <v>739</v>
      </c>
      <c r="F582" t="s">
        <v>739</v>
      </c>
      <c r="G582" t="s">
        <v>739</v>
      </c>
      <c r="H582" t="s">
        <v>739</v>
      </c>
      <c r="I582" t="s">
        <v>739</v>
      </c>
      <c r="J582" t="s">
        <v>739</v>
      </c>
      <c r="K582" t="s">
        <v>739</v>
      </c>
      <c r="L582" t="s">
        <v>739</v>
      </c>
      <c r="M582"/>
      <c r="N582"/>
      <c r="O582"/>
      <c r="P582"/>
      <c r="Q582"/>
      <c r="R582"/>
      <c r="S582"/>
      <c r="T582"/>
      <c r="U582"/>
      <c r="V582"/>
      <c r="W582"/>
      <c r="X582"/>
      <c r="Y582"/>
      <c r="Z582"/>
      <c r="AA582"/>
      <c r="AB582"/>
      <c r="AC582"/>
      <c r="AD582"/>
      <c r="AE582"/>
      <c r="AF582"/>
      <c r="AG582"/>
      <c r="AH582"/>
      <c r="AI582"/>
      <c r="AJ582"/>
      <c r="AK582"/>
      <c r="AL582"/>
      <c r="AM582"/>
      <c r="AN582"/>
      <c r="AO582"/>
      <c r="AP582"/>
      <c r="AQ582" s="242">
        <v>0</v>
      </c>
      <c r="AR582" s="242">
        <v>0</v>
      </c>
    </row>
    <row r="583" spans="1:44" ht="16.8" x14ac:dyDescent="0.25">
      <c r="A583" s="273">
        <v>122152</v>
      </c>
      <c r="B583" t="s">
        <v>474</v>
      </c>
      <c r="C583" t="s">
        <v>739</v>
      </c>
      <c r="D583" t="s">
        <v>739</v>
      </c>
      <c r="E583" t="s">
        <v>739</v>
      </c>
      <c r="F583" t="s">
        <v>739</v>
      </c>
      <c r="G583" t="s">
        <v>739</v>
      </c>
      <c r="H583" t="s">
        <v>739</v>
      </c>
      <c r="I583" t="s">
        <v>739</v>
      </c>
      <c r="J583" t="s">
        <v>739</v>
      </c>
      <c r="K583" t="s">
        <v>739</v>
      </c>
      <c r="L583" t="s">
        <v>739</v>
      </c>
      <c r="M583"/>
      <c r="N583"/>
      <c r="O583"/>
      <c r="P583"/>
      <c r="Q583"/>
      <c r="R583"/>
      <c r="S583"/>
      <c r="T583"/>
      <c r="U583"/>
      <c r="V583"/>
      <c r="W583"/>
      <c r="X583"/>
      <c r="Y583"/>
      <c r="Z583"/>
      <c r="AA583"/>
      <c r="AB583"/>
      <c r="AC583"/>
      <c r="AD583"/>
      <c r="AE583"/>
      <c r="AF583"/>
      <c r="AG583"/>
      <c r="AH583"/>
      <c r="AI583"/>
      <c r="AJ583"/>
      <c r="AK583"/>
      <c r="AL583"/>
      <c r="AM583"/>
      <c r="AN583"/>
      <c r="AO583"/>
      <c r="AP583"/>
      <c r="AQ583" s="242">
        <v>0</v>
      </c>
      <c r="AR583" s="242">
        <v>0</v>
      </c>
    </row>
    <row r="584" spans="1:44" ht="16.8" x14ac:dyDescent="0.25">
      <c r="A584" s="273">
        <v>122153</v>
      </c>
      <c r="B584" t="s">
        <v>474</v>
      </c>
      <c r="C584" t="s">
        <v>739</v>
      </c>
      <c r="D584" t="s">
        <v>739</v>
      </c>
      <c r="E584" t="s">
        <v>739</v>
      </c>
      <c r="F584" t="s">
        <v>739</v>
      </c>
      <c r="G584" t="s">
        <v>739</v>
      </c>
      <c r="H584" t="s">
        <v>739</v>
      </c>
      <c r="I584" t="s">
        <v>739</v>
      </c>
      <c r="J584" t="s">
        <v>739</v>
      </c>
      <c r="K584" t="s">
        <v>739</v>
      </c>
      <c r="L584" t="s">
        <v>739</v>
      </c>
      <c r="M584"/>
      <c r="N584"/>
      <c r="O584"/>
      <c r="P584"/>
      <c r="Q584"/>
      <c r="R584"/>
      <c r="S584"/>
      <c r="T584"/>
      <c r="U584"/>
      <c r="V584"/>
      <c r="W584"/>
      <c r="X584"/>
      <c r="Y584"/>
      <c r="Z584"/>
      <c r="AA584"/>
      <c r="AB584"/>
      <c r="AC584"/>
      <c r="AD584"/>
      <c r="AE584"/>
      <c r="AF584"/>
      <c r="AG584"/>
      <c r="AH584"/>
      <c r="AI584"/>
      <c r="AJ584"/>
      <c r="AK584"/>
      <c r="AL584"/>
      <c r="AM584"/>
      <c r="AN584"/>
      <c r="AO584"/>
      <c r="AP584"/>
      <c r="AQ584" s="242">
        <v>0</v>
      </c>
      <c r="AR584" s="242">
        <v>0</v>
      </c>
    </row>
    <row r="585" spans="1:44" ht="16.8" x14ac:dyDescent="0.25">
      <c r="A585" s="273">
        <v>122155</v>
      </c>
      <c r="B585" t="s">
        <v>474</v>
      </c>
      <c r="C585" t="s">
        <v>739</v>
      </c>
      <c r="D585" t="s">
        <v>739</v>
      </c>
      <c r="E585" t="s">
        <v>739</v>
      </c>
      <c r="F585" t="s">
        <v>739</v>
      </c>
      <c r="G585" t="s">
        <v>739</v>
      </c>
      <c r="H585" t="s">
        <v>739</v>
      </c>
      <c r="I585" t="s">
        <v>739</v>
      </c>
      <c r="J585" t="s">
        <v>739</v>
      </c>
      <c r="K585" t="s">
        <v>739</v>
      </c>
      <c r="L585" t="s">
        <v>739</v>
      </c>
      <c r="M585"/>
      <c r="N585"/>
      <c r="O585"/>
      <c r="P585"/>
      <c r="Q585"/>
      <c r="R585"/>
      <c r="S585"/>
      <c r="T585"/>
      <c r="U585"/>
      <c r="V585"/>
      <c r="W585"/>
      <c r="X585"/>
      <c r="Y585"/>
      <c r="Z585"/>
      <c r="AA585"/>
      <c r="AB585"/>
      <c r="AC585"/>
      <c r="AD585"/>
      <c r="AE585"/>
      <c r="AF585"/>
      <c r="AG585"/>
      <c r="AH585"/>
      <c r="AI585"/>
      <c r="AJ585"/>
      <c r="AK585"/>
      <c r="AL585"/>
      <c r="AM585"/>
      <c r="AN585"/>
      <c r="AO585"/>
      <c r="AP585"/>
      <c r="AQ585" s="242">
        <v>0</v>
      </c>
      <c r="AR585" s="242">
        <v>0</v>
      </c>
    </row>
    <row r="586" spans="1:44" x14ac:dyDescent="0.25">
      <c r="A586" s="242">
        <v>122156</v>
      </c>
      <c r="B586" t="s">
        <v>474</v>
      </c>
      <c r="C586" s="242" t="s">
        <v>739</v>
      </c>
      <c r="D586" s="242" t="s">
        <v>739</v>
      </c>
      <c r="E586" s="242" t="s">
        <v>739</v>
      </c>
      <c r="F586" s="242" t="s">
        <v>739</v>
      </c>
      <c r="G586" s="242" t="s">
        <v>739</v>
      </c>
      <c r="H586" s="242" t="s">
        <v>739</v>
      </c>
      <c r="I586" s="242" t="s">
        <v>739</v>
      </c>
      <c r="J586" s="242" t="s">
        <v>739</v>
      </c>
      <c r="K586" s="242" t="s">
        <v>739</v>
      </c>
      <c r="L586" s="242" t="s">
        <v>739</v>
      </c>
      <c r="AQ586" s="242" t="s">
        <v>1542</v>
      </c>
      <c r="AR586" s="242">
        <v>0</v>
      </c>
    </row>
    <row r="587" spans="1:44" ht="16.8" x14ac:dyDescent="0.25">
      <c r="A587" s="273">
        <v>122157</v>
      </c>
      <c r="B587" t="s">
        <v>474</v>
      </c>
      <c r="C587" t="s">
        <v>739</v>
      </c>
      <c r="D587" t="s">
        <v>739</v>
      </c>
      <c r="E587" t="s">
        <v>739</v>
      </c>
      <c r="F587" t="s">
        <v>739</v>
      </c>
      <c r="G587" t="s">
        <v>739</v>
      </c>
      <c r="H587" t="s">
        <v>739</v>
      </c>
      <c r="I587" t="s">
        <v>739</v>
      </c>
      <c r="J587" t="s">
        <v>739</v>
      </c>
      <c r="K587" t="s">
        <v>739</v>
      </c>
      <c r="L587" t="s">
        <v>739</v>
      </c>
      <c r="M587"/>
      <c r="N587"/>
      <c r="O587"/>
      <c r="P587"/>
      <c r="Q587"/>
      <c r="R587"/>
      <c r="S587"/>
      <c r="T587"/>
      <c r="U587"/>
      <c r="V587"/>
      <c r="W587"/>
      <c r="X587"/>
      <c r="Y587"/>
      <c r="Z587"/>
      <c r="AA587"/>
      <c r="AB587"/>
      <c r="AC587"/>
      <c r="AD587"/>
      <c r="AE587"/>
      <c r="AF587"/>
      <c r="AG587"/>
      <c r="AH587"/>
      <c r="AI587"/>
      <c r="AJ587"/>
      <c r="AK587"/>
      <c r="AL587"/>
      <c r="AM587"/>
      <c r="AN587"/>
      <c r="AO587"/>
      <c r="AP587"/>
      <c r="AQ587" s="242">
        <v>0</v>
      </c>
      <c r="AR587" s="242">
        <v>0</v>
      </c>
    </row>
    <row r="588" spans="1:44" ht="16.8" x14ac:dyDescent="0.25">
      <c r="A588" s="273">
        <v>122158</v>
      </c>
      <c r="B588" t="s">
        <v>474</v>
      </c>
      <c r="C588" t="s">
        <v>739</v>
      </c>
      <c r="D588" t="s">
        <v>739</v>
      </c>
      <c r="E588" t="s">
        <v>739</v>
      </c>
      <c r="F588" t="s">
        <v>739</v>
      </c>
      <c r="G588" t="s">
        <v>739</v>
      </c>
      <c r="H588" t="s">
        <v>739</v>
      </c>
      <c r="I588" t="s">
        <v>739</v>
      </c>
      <c r="J588" t="s">
        <v>739</v>
      </c>
      <c r="K588" t="s">
        <v>739</v>
      </c>
      <c r="L588" t="s">
        <v>739</v>
      </c>
      <c r="M588"/>
      <c r="N588"/>
      <c r="O588"/>
      <c r="P588"/>
      <c r="Q588"/>
      <c r="R588"/>
      <c r="S588"/>
      <c r="T588"/>
      <c r="U588"/>
      <c r="V588"/>
      <c r="W588"/>
      <c r="X588"/>
      <c r="Y588"/>
      <c r="Z588"/>
      <c r="AA588"/>
      <c r="AB588"/>
      <c r="AC588"/>
      <c r="AD588"/>
      <c r="AE588"/>
      <c r="AF588"/>
      <c r="AG588"/>
      <c r="AH588"/>
      <c r="AI588"/>
      <c r="AJ588"/>
      <c r="AK588"/>
      <c r="AL588"/>
      <c r="AM588"/>
      <c r="AN588"/>
      <c r="AO588"/>
      <c r="AP588"/>
      <c r="AQ588" s="242">
        <v>0</v>
      </c>
      <c r="AR588" s="242">
        <v>0</v>
      </c>
    </row>
    <row r="589" spans="1:44" ht="16.8" x14ac:dyDescent="0.25">
      <c r="A589" s="273">
        <v>122161</v>
      </c>
      <c r="B589" t="s">
        <v>474</v>
      </c>
      <c r="C589" t="s">
        <v>739</v>
      </c>
      <c r="D589" t="s">
        <v>739</v>
      </c>
      <c r="E589" t="s">
        <v>739</v>
      </c>
      <c r="F589" t="s">
        <v>739</v>
      </c>
      <c r="G589" t="s">
        <v>739</v>
      </c>
      <c r="H589" t="s">
        <v>739</v>
      </c>
      <c r="I589" t="s">
        <v>739</v>
      </c>
      <c r="J589" t="s">
        <v>739</v>
      </c>
      <c r="K589" t="s">
        <v>739</v>
      </c>
      <c r="L589" t="s">
        <v>739</v>
      </c>
      <c r="M589"/>
      <c r="N589"/>
      <c r="O589"/>
      <c r="P589"/>
      <c r="Q589"/>
      <c r="R589"/>
      <c r="S589"/>
      <c r="T589"/>
      <c r="U589"/>
      <c r="V589"/>
      <c r="W589"/>
      <c r="X589"/>
      <c r="Y589"/>
      <c r="Z589"/>
      <c r="AA589"/>
      <c r="AB589"/>
      <c r="AC589"/>
      <c r="AD589"/>
      <c r="AE589"/>
      <c r="AF589"/>
      <c r="AG589"/>
      <c r="AH589"/>
      <c r="AI589"/>
      <c r="AJ589"/>
      <c r="AK589"/>
      <c r="AL589"/>
      <c r="AM589"/>
      <c r="AN589"/>
      <c r="AO589"/>
      <c r="AP589"/>
      <c r="AQ589" s="242">
        <v>0</v>
      </c>
      <c r="AR589" s="242">
        <v>0</v>
      </c>
    </row>
    <row r="590" spans="1:44" ht="16.8" x14ac:dyDescent="0.25">
      <c r="A590" s="273">
        <v>122163</v>
      </c>
      <c r="B590" t="s">
        <v>474</v>
      </c>
      <c r="C590" t="s">
        <v>739</v>
      </c>
      <c r="D590" t="s">
        <v>739</v>
      </c>
      <c r="E590" t="s">
        <v>739</v>
      </c>
      <c r="F590" t="s">
        <v>739</v>
      </c>
      <c r="G590" t="s">
        <v>739</v>
      </c>
      <c r="H590" t="s">
        <v>739</v>
      </c>
      <c r="I590" t="s">
        <v>739</v>
      </c>
      <c r="J590" t="s">
        <v>739</v>
      </c>
      <c r="K590" t="s">
        <v>739</v>
      </c>
      <c r="L590" t="s">
        <v>739</v>
      </c>
      <c r="M590"/>
      <c r="N590"/>
      <c r="O590"/>
      <c r="P590"/>
      <c r="Q590"/>
      <c r="R590"/>
      <c r="S590"/>
      <c r="T590"/>
      <c r="U590"/>
      <c r="V590"/>
      <c r="W590"/>
      <c r="X590"/>
      <c r="Y590"/>
      <c r="Z590"/>
      <c r="AA590"/>
      <c r="AB590"/>
      <c r="AC590"/>
      <c r="AD590"/>
      <c r="AE590"/>
      <c r="AF590"/>
      <c r="AG590"/>
      <c r="AH590"/>
      <c r="AI590"/>
      <c r="AJ590"/>
      <c r="AK590"/>
      <c r="AL590"/>
      <c r="AM590"/>
      <c r="AN590"/>
      <c r="AO590"/>
      <c r="AP590"/>
      <c r="AQ590" s="242">
        <v>0</v>
      </c>
      <c r="AR590" s="242">
        <v>0</v>
      </c>
    </row>
    <row r="591" spans="1:44" ht="16.8" x14ac:dyDescent="0.25">
      <c r="A591" s="273">
        <v>122164</v>
      </c>
      <c r="B591" t="s">
        <v>474</v>
      </c>
      <c r="C591" t="s">
        <v>739</v>
      </c>
      <c r="D591" t="s">
        <v>739</v>
      </c>
      <c r="E591" t="s">
        <v>739</v>
      </c>
      <c r="F591" t="s">
        <v>739</v>
      </c>
      <c r="G591" t="s">
        <v>739</v>
      </c>
      <c r="H591" t="s">
        <v>739</v>
      </c>
      <c r="I591" t="s">
        <v>739</v>
      </c>
      <c r="J591" t="s">
        <v>739</v>
      </c>
      <c r="K591" t="s">
        <v>739</v>
      </c>
      <c r="L591" t="s">
        <v>739</v>
      </c>
      <c r="M591"/>
      <c r="N591"/>
      <c r="O591"/>
      <c r="P591"/>
      <c r="Q591"/>
      <c r="R591"/>
      <c r="S591"/>
      <c r="T591"/>
      <c r="U591"/>
      <c r="V591"/>
      <c r="W591"/>
      <c r="X591"/>
      <c r="Y591"/>
      <c r="Z591"/>
      <c r="AA591"/>
      <c r="AB591"/>
      <c r="AC591"/>
      <c r="AD591"/>
      <c r="AE591"/>
      <c r="AF591"/>
      <c r="AG591"/>
      <c r="AH591"/>
      <c r="AI591"/>
      <c r="AJ591"/>
      <c r="AK591"/>
      <c r="AL591"/>
      <c r="AM591"/>
      <c r="AN591"/>
      <c r="AO591"/>
      <c r="AP591"/>
      <c r="AQ591" s="242">
        <v>0</v>
      </c>
      <c r="AR591" s="242">
        <v>0</v>
      </c>
    </row>
    <row r="592" spans="1:44" ht="16.8" x14ac:dyDescent="0.25">
      <c r="A592" s="273">
        <v>122165</v>
      </c>
      <c r="B592" t="s">
        <v>474</v>
      </c>
      <c r="C592" t="s">
        <v>739</v>
      </c>
      <c r="D592" t="s">
        <v>739</v>
      </c>
      <c r="E592" t="s">
        <v>739</v>
      </c>
      <c r="F592" t="s">
        <v>739</v>
      </c>
      <c r="G592" t="s">
        <v>739</v>
      </c>
      <c r="H592" t="s">
        <v>739</v>
      </c>
      <c r="I592" t="s">
        <v>739</v>
      </c>
      <c r="J592" t="s">
        <v>739</v>
      </c>
      <c r="K592" t="s">
        <v>739</v>
      </c>
      <c r="L592" t="s">
        <v>739</v>
      </c>
      <c r="M592"/>
      <c r="N592"/>
      <c r="O592"/>
      <c r="P592"/>
      <c r="Q592"/>
      <c r="R592"/>
      <c r="S592"/>
      <c r="T592"/>
      <c r="U592"/>
      <c r="V592"/>
      <c r="W592"/>
      <c r="X592"/>
      <c r="Y592"/>
      <c r="Z592"/>
      <c r="AA592"/>
      <c r="AB592"/>
      <c r="AC592"/>
      <c r="AD592"/>
      <c r="AE592"/>
      <c r="AF592"/>
      <c r="AG592"/>
      <c r="AH592"/>
      <c r="AI592"/>
      <c r="AJ592"/>
      <c r="AK592"/>
      <c r="AL592"/>
      <c r="AM592"/>
      <c r="AN592"/>
      <c r="AO592"/>
      <c r="AP592"/>
      <c r="AQ592" s="242">
        <v>0</v>
      </c>
      <c r="AR592" s="242">
        <v>0</v>
      </c>
    </row>
    <row r="593" spans="1:44" ht="16.8" x14ac:dyDescent="0.25">
      <c r="A593" s="273">
        <v>122168</v>
      </c>
      <c r="B593" t="s">
        <v>474</v>
      </c>
      <c r="C593" t="s">
        <v>739</v>
      </c>
      <c r="D593" t="s">
        <v>739</v>
      </c>
      <c r="E593" t="s">
        <v>739</v>
      </c>
      <c r="F593" t="s">
        <v>739</v>
      </c>
      <c r="G593" t="s">
        <v>739</v>
      </c>
      <c r="H593" t="s">
        <v>739</v>
      </c>
      <c r="I593" t="s">
        <v>739</v>
      </c>
      <c r="J593" t="s">
        <v>739</v>
      </c>
      <c r="K593" t="s">
        <v>739</v>
      </c>
      <c r="L593" t="s">
        <v>739</v>
      </c>
      <c r="M593"/>
      <c r="N593"/>
      <c r="O593"/>
      <c r="P593"/>
      <c r="Q593"/>
      <c r="R593"/>
      <c r="S593"/>
      <c r="T593"/>
      <c r="U593"/>
      <c r="V593"/>
      <c r="W593"/>
      <c r="X593"/>
      <c r="Y593"/>
      <c r="Z593"/>
      <c r="AA593"/>
      <c r="AB593"/>
      <c r="AC593"/>
      <c r="AD593"/>
      <c r="AE593"/>
      <c r="AF593"/>
      <c r="AG593"/>
      <c r="AH593"/>
      <c r="AI593"/>
      <c r="AJ593"/>
      <c r="AK593"/>
      <c r="AL593"/>
      <c r="AM593"/>
      <c r="AN593"/>
      <c r="AO593"/>
      <c r="AP593"/>
      <c r="AQ593" s="242">
        <v>0</v>
      </c>
      <c r="AR593" s="242">
        <v>0</v>
      </c>
    </row>
    <row r="594" spans="1:44" ht="16.8" x14ac:dyDescent="0.25">
      <c r="A594" s="273">
        <v>122171</v>
      </c>
      <c r="B594" t="s">
        <v>474</v>
      </c>
      <c r="C594" t="s">
        <v>739</v>
      </c>
      <c r="D594" t="s">
        <v>739</v>
      </c>
      <c r="E594" t="s">
        <v>739</v>
      </c>
      <c r="F594" t="s">
        <v>739</v>
      </c>
      <c r="G594" t="s">
        <v>739</v>
      </c>
      <c r="H594" t="s">
        <v>739</v>
      </c>
      <c r="I594" t="s">
        <v>739</v>
      </c>
      <c r="J594" t="s">
        <v>739</v>
      </c>
      <c r="K594" t="s">
        <v>739</v>
      </c>
      <c r="L594" t="s">
        <v>739</v>
      </c>
      <c r="M594"/>
      <c r="N594"/>
      <c r="O594"/>
      <c r="P594"/>
      <c r="Q594"/>
      <c r="R594"/>
      <c r="S594"/>
      <c r="T594"/>
      <c r="U594"/>
      <c r="V594"/>
      <c r="W594"/>
      <c r="X594"/>
      <c r="Y594"/>
      <c r="Z594"/>
      <c r="AA594"/>
      <c r="AB594"/>
      <c r="AC594"/>
      <c r="AD594"/>
      <c r="AE594"/>
      <c r="AF594"/>
      <c r="AG594"/>
      <c r="AH594"/>
      <c r="AI594"/>
      <c r="AJ594"/>
      <c r="AK594"/>
      <c r="AL594"/>
      <c r="AM594"/>
      <c r="AN594"/>
      <c r="AO594"/>
      <c r="AP594"/>
      <c r="AQ594" s="242">
        <v>0</v>
      </c>
      <c r="AR594" s="242">
        <v>0</v>
      </c>
    </row>
    <row r="595" spans="1:44" ht="16.8" x14ac:dyDescent="0.25">
      <c r="A595" s="273">
        <v>122172</v>
      </c>
      <c r="B595" t="s">
        <v>474</v>
      </c>
      <c r="C595" t="s">
        <v>739</v>
      </c>
      <c r="D595" t="s">
        <v>739</v>
      </c>
      <c r="E595" t="s">
        <v>739</v>
      </c>
      <c r="F595" t="s">
        <v>739</v>
      </c>
      <c r="G595" t="s">
        <v>739</v>
      </c>
      <c r="H595" t="s">
        <v>739</v>
      </c>
      <c r="I595" t="s">
        <v>739</v>
      </c>
      <c r="J595" t="s">
        <v>739</v>
      </c>
      <c r="K595" t="s">
        <v>739</v>
      </c>
      <c r="L595" t="s">
        <v>739</v>
      </c>
      <c r="M595"/>
      <c r="N595"/>
      <c r="O595"/>
      <c r="P595"/>
      <c r="Q595"/>
      <c r="R595"/>
      <c r="S595"/>
      <c r="T595"/>
      <c r="U595"/>
      <c r="V595"/>
      <c r="W595"/>
      <c r="X595"/>
      <c r="Y595"/>
      <c r="Z595"/>
      <c r="AA595"/>
      <c r="AB595"/>
      <c r="AC595"/>
      <c r="AD595"/>
      <c r="AE595"/>
      <c r="AF595"/>
      <c r="AG595"/>
      <c r="AH595"/>
      <c r="AI595"/>
      <c r="AJ595"/>
      <c r="AK595"/>
      <c r="AL595"/>
      <c r="AM595"/>
      <c r="AN595"/>
      <c r="AO595"/>
      <c r="AP595"/>
      <c r="AQ595" s="242">
        <v>0</v>
      </c>
      <c r="AR595" s="242">
        <v>0</v>
      </c>
    </row>
    <row r="596" spans="1:44" ht="16.8" x14ac:dyDescent="0.25">
      <c r="A596" s="273">
        <v>122173</v>
      </c>
      <c r="B596" t="s">
        <v>474</v>
      </c>
      <c r="C596" t="s">
        <v>739</v>
      </c>
      <c r="D596" t="s">
        <v>739</v>
      </c>
      <c r="E596" t="s">
        <v>739</v>
      </c>
      <c r="F596" t="s">
        <v>739</v>
      </c>
      <c r="G596" t="s">
        <v>739</v>
      </c>
      <c r="H596" t="s">
        <v>739</v>
      </c>
      <c r="I596" t="s">
        <v>739</v>
      </c>
      <c r="J596" t="s">
        <v>739</v>
      </c>
      <c r="K596" t="s">
        <v>739</v>
      </c>
      <c r="L596" t="s">
        <v>739</v>
      </c>
      <c r="M596"/>
      <c r="N596"/>
      <c r="O596"/>
      <c r="P596"/>
      <c r="Q596"/>
      <c r="R596"/>
      <c r="S596"/>
      <c r="T596"/>
      <c r="U596"/>
      <c r="V596"/>
      <c r="W596"/>
      <c r="X596"/>
      <c r="Y596"/>
      <c r="Z596"/>
      <c r="AA596"/>
      <c r="AB596"/>
      <c r="AC596"/>
      <c r="AD596"/>
      <c r="AE596"/>
      <c r="AF596"/>
      <c r="AG596"/>
      <c r="AH596"/>
      <c r="AI596"/>
      <c r="AJ596"/>
      <c r="AK596"/>
      <c r="AL596"/>
      <c r="AM596"/>
      <c r="AN596"/>
      <c r="AO596"/>
      <c r="AP596"/>
      <c r="AQ596" s="242">
        <v>0</v>
      </c>
      <c r="AR596" s="242">
        <v>0</v>
      </c>
    </row>
    <row r="597" spans="1:44" ht="16.8" x14ac:dyDescent="0.25">
      <c r="A597" s="273">
        <v>122176</v>
      </c>
      <c r="B597" t="s">
        <v>474</v>
      </c>
      <c r="C597" t="s">
        <v>739</v>
      </c>
      <c r="D597" t="s">
        <v>739</v>
      </c>
      <c r="E597" t="s">
        <v>739</v>
      </c>
      <c r="F597" t="s">
        <v>739</v>
      </c>
      <c r="G597" t="s">
        <v>739</v>
      </c>
      <c r="H597" t="s">
        <v>739</v>
      </c>
      <c r="I597" t="s">
        <v>739</v>
      </c>
      <c r="J597" t="s">
        <v>739</v>
      </c>
      <c r="K597" t="s">
        <v>739</v>
      </c>
      <c r="L597" t="s">
        <v>739</v>
      </c>
      <c r="M597"/>
      <c r="N597"/>
      <c r="O597"/>
      <c r="P597"/>
      <c r="Q597"/>
      <c r="R597"/>
      <c r="S597"/>
      <c r="T597"/>
      <c r="U597"/>
      <c r="V597"/>
      <c r="W597"/>
      <c r="X597"/>
      <c r="Y597"/>
      <c r="Z597"/>
      <c r="AA597"/>
      <c r="AB597"/>
      <c r="AC597"/>
      <c r="AD597"/>
      <c r="AE597"/>
      <c r="AF597"/>
      <c r="AG597"/>
      <c r="AH597"/>
      <c r="AI597"/>
      <c r="AJ597"/>
      <c r="AK597"/>
      <c r="AL597"/>
      <c r="AM597"/>
      <c r="AN597"/>
      <c r="AO597"/>
      <c r="AP597"/>
      <c r="AQ597" s="242">
        <v>0</v>
      </c>
      <c r="AR597" s="242">
        <v>0</v>
      </c>
    </row>
    <row r="598" spans="1:44" ht="16.8" x14ac:dyDescent="0.25">
      <c r="A598" s="273">
        <v>122182</v>
      </c>
      <c r="B598" t="s">
        <v>474</v>
      </c>
      <c r="C598" t="s">
        <v>739</v>
      </c>
      <c r="D598" t="s">
        <v>739</v>
      </c>
      <c r="E598" t="s">
        <v>739</v>
      </c>
      <c r="F598" t="s">
        <v>739</v>
      </c>
      <c r="G598" t="s">
        <v>739</v>
      </c>
      <c r="H598" t="s">
        <v>739</v>
      </c>
      <c r="I598" t="s">
        <v>739</v>
      </c>
      <c r="J598" t="s">
        <v>739</v>
      </c>
      <c r="K598" t="s">
        <v>739</v>
      </c>
      <c r="L598" t="s">
        <v>739</v>
      </c>
      <c r="M598"/>
      <c r="N598"/>
      <c r="O598"/>
      <c r="P598"/>
      <c r="Q598"/>
      <c r="R598"/>
      <c r="S598"/>
      <c r="T598"/>
      <c r="U598"/>
      <c r="V598"/>
      <c r="W598"/>
      <c r="X598"/>
      <c r="Y598"/>
      <c r="Z598"/>
      <c r="AA598"/>
      <c r="AB598"/>
      <c r="AC598"/>
      <c r="AD598"/>
      <c r="AE598"/>
      <c r="AF598"/>
      <c r="AG598"/>
      <c r="AH598"/>
      <c r="AI598"/>
      <c r="AJ598"/>
      <c r="AK598"/>
      <c r="AL598"/>
      <c r="AM598"/>
      <c r="AN598"/>
      <c r="AO598"/>
      <c r="AP598"/>
      <c r="AQ598" s="242">
        <v>0</v>
      </c>
      <c r="AR598" s="242">
        <v>0</v>
      </c>
    </row>
    <row r="599" spans="1:44" ht="16.8" x14ac:dyDescent="0.25">
      <c r="A599" s="273">
        <v>122183</v>
      </c>
      <c r="B599" t="s">
        <v>474</v>
      </c>
      <c r="C599" t="s">
        <v>739</v>
      </c>
      <c r="D599" t="s">
        <v>739</v>
      </c>
      <c r="E599" t="s">
        <v>739</v>
      </c>
      <c r="F599" t="s">
        <v>739</v>
      </c>
      <c r="G599" t="s">
        <v>739</v>
      </c>
      <c r="H599" t="s">
        <v>739</v>
      </c>
      <c r="I599" t="s">
        <v>739</v>
      </c>
      <c r="J599" t="s">
        <v>739</v>
      </c>
      <c r="K599" t="s">
        <v>739</v>
      </c>
      <c r="L599" t="s">
        <v>739</v>
      </c>
      <c r="M599"/>
      <c r="N599"/>
      <c r="O599"/>
      <c r="P599"/>
      <c r="Q599"/>
      <c r="R599"/>
      <c r="S599"/>
      <c r="T599"/>
      <c r="U599"/>
      <c r="V599"/>
      <c r="W599"/>
      <c r="X599"/>
      <c r="Y599"/>
      <c r="Z599"/>
      <c r="AA599"/>
      <c r="AB599"/>
      <c r="AC599"/>
      <c r="AD599"/>
      <c r="AE599"/>
      <c r="AF599"/>
      <c r="AG599"/>
      <c r="AH599"/>
      <c r="AI599"/>
      <c r="AJ599"/>
      <c r="AK599"/>
      <c r="AL599"/>
      <c r="AM599"/>
      <c r="AN599"/>
      <c r="AO599"/>
      <c r="AP599"/>
      <c r="AQ599" s="242">
        <v>0</v>
      </c>
      <c r="AR599" s="242">
        <v>0</v>
      </c>
    </row>
    <row r="600" spans="1:44" ht="16.8" x14ac:dyDescent="0.25">
      <c r="A600" s="273">
        <v>122185</v>
      </c>
      <c r="B600" t="s">
        <v>474</v>
      </c>
      <c r="C600" t="s">
        <v>739</v>
      </c>
      <c r="D600" t="s">
        <v>739</v>
      </c>
      <c r="E600" t="s">
        <v>739</v>
      </c>
      <c r="F600" t="s">
        <v>739</v>
      </c>
      <c r="G600" t="s">
        <v>739</v>
      </c>
      <c r="H600" t="s">
        <v>739</v>
      </c>
      <c r="I600" t="s">
        <v>739</v>
      </c>
      <c r="J600" t="s">
        <v>739</v>
      </c>
      <c r="K600" t="s">
        <v>739</v>
      </c>
      <c r="L600" t="s">
        <v>739</v>
      </c>
      <c r="M600"/>
      <c r="N600"/>
      <c r="O600"/>
      <c r="P600"/>
      <c r="Q600"/>
      <c r="R600"/>
      <c r="S600"/>
      <c r="T600"/>
      <c r="U600"/>
      <c r="V600"/>
      <c r="W600"/>
      <c r="X600"/>
      <c r="Y600"/>
      <c r="Z600"/>
      <c r="AA600"/>
      <c r="AB600"/>
      <c r="AC600"/>
      <c r="AD600"/>
      <c r="AE600"/>
      <c r="AF600"/>
      <c r="AG600"/>
      <c r="AH600"/>
      <c r="AI600"/>
      <c r="AJ600"/>
      <c r="AK600"/>
      <c r="AL600"/>
      <c r="AM600"/>
      <c r="AN600"/>
      <c r="AO600"/>
      <c r="AP600"/>
      <c r="AQ600" s="242">
        <v>0</v>
      </c>
      <c r="AR600" s="242">
        <v>0</v>
      </c>
    </row>
    <row r="601" spans="1:44" ht="16.8" x14ac:dyDescent="0.25">
      <c r="A601" s="273">
        <v>122187</v>
      </c>
      <c r="B601" t="s">
        <v>474</v>
      </c>
      <c r="C601" t="s">
        <v>739</v>
      </c>
      <c r="D601" t="s">
        <v>739</v>
      </c>
      <c r="E601" t="s">
        <v>739</v>
      </c>
      <c r="F601" t="s">
        <v>739</v>
      </c>
      <c r="G601" t="s">
        <v>739</v>
      </c>
      <c r="H601" t="s">
        <v>739</v>
      </c>
      <c r="I601" t="s">
        <v>739</v>
      </c>
      <c r="J601" t="s">
        <v>739</v>
      </c>
      <c r="K601" t="s">
        <v>739</v>
      </c>
      <c r="L601" t="s">
        <v>739</v>
      </c>
      <c r="M601"/>
      <c r="N601"/>
      <c r="O601"/>
      <c r="P601"/>
      <c r="Q601"/>
      <c r="R601"/>
      <c r="S601"/>
      <c r="T601"/>
      <c r="U601"/>
      <c r="V601"/>
      <c r="W601"/>
      <c r="X601"/>
      <c r="Y601"/>
      <c r="Z601"/>
      <c r="AA601"/>
      <c r="AB601"/>
      <c r="AC601"/>
      <c r="AD601"/>
      <c r="AE601"/>
      <c r="AF601"/>
      <c r="AG601"/>
      <c r="AH601"/>
      <c r="AI601"/>
      <c r="AJ601"/>
      <c r="AK601"/>
      <c r="AL601"/>
      <c r="AM601"/>
      <c r="AN601"/>
      <c r="AO601"/>
      <c r="AP601"/>
      <c r="AQ601" s="242">
        <v>0</v>
      </c>
      <c r="AR601" s="242">
        <v>0</v>
      </c>
    </row>
    <row r="602" spans="1:44" ht="16.8" x14ac:dyDescent="0.25">
      <c r="A602" s="273">
        <v>122192</v>
      </c>
      <c r="B602" t="s">
        <v>474</v>
      </c>
      <c r="C602" t="s">
        <v>739</v>
      </c>
      <c r="D602" t="s">
        <v>739</v>
      </c>
      <c r="E602" t="s">
        <v>739</v>
      </c>
      <c r="F602" t="s">
        <v>739</v>
      </c>
      <c r="G602" t="s">
        <v>739</v>
      </c>
      <c r="H602" t="s">
        <v>739</v>
      </c>
      <c r="I602" t="s">
        <v>739</v>
      </c>
      <c r="J602" t="s">
        <v>739</v>
      </c>
      <c r="K602" t="s">
        <v>739</v>
      </c>
      <c r="L602" t="s">
        <v>739</v>
      </c>
      <c r="M602"/>
      <c r="N602"/>
      <c r="O602"/>
      <c r="P602"/>
      <c r="Q602"/>
      <c r="R602"/>
      <c r="S602"/>
      <c r="T602"/>
      <c r="U602"/>
      <c r="V602"/>
      <c r="W602"/>
      <c r="X602"/>
      <c r="Y602"/>
      <c r="Z602"/>
      <c r="AA602"/>
      <c r="AB602"/>
      <c r="AC602"/>
      <c r="AD602"/>
      <c r="AE602"/>
      <c r="AF602"/>
      <c r="AG602"/>
      <c r="AH602"/>
      <c r="AI602"/>
      <c r="AJ602"/>
      <c r="AK602"/>
      <c r="AL602"/>
      <c r="AM602"/>
      <c r="AN602"/>
      <c r="AO602"/>
      <c r="AP602"/>
      <c r="AQ602" s="242">
        <v>0</v>
      </c>
      <c r="AR602" s="242">
        <v>0</v>
      </c>
    </row>
    <row r="603" spans="1:44" ht="16.8" x14ac:dyDescent="0.25">
      <c r="A603" s="273">
        <v>122193</v>
      </c>
      <c r="B603" t="s">
        <v>474</v>
      </c>
      <c r="C603" t="s">
        <v>739</v>
      </c>
      <c r="D603" t="s">
        <v>739</v>
      </c>
      <c r="E603" t="s">
        <v>739</v>
      </c>
      <c r="F603" t="s">
        <v>739</v>
      </c>
      <c r="G603" t="s">
        <v>739</v>
      </c>
      <c r="H603" t="s">
        <v>739</v>
      </c>
      <c r="I603" t="s">
        <v>739</v>
      </c>
      <c r="J603" t="s">
        <v>739</v>
      </c>
      <c r="K603" t="s">
        <v>739</v>
      </c>
      <c r="L603" t="s">
        <v>739</v>
      </c>
      <c r="M603"/>
      <c r="N603"/>
      <c r="O603"/>
      <c r="P603"/>
      <c r="Q603"/>
      <c r="R603"/>
      <c r="S603"/>
      <c r="T603"/>
      <c r="U603"/>
      <c r="V603"/>
      <c r="W603"/>
      <c r="X603"/>
      <c r="Y603"/>
      <c r="Z603"/>
      <c r="AA603"/>
      <c r="AB603"/>
      <c r="AC603"/>
      <c r="AD603"/>
      <c r="AE603"/>
      <c r="AF603"/>
      <c r="AG603"/>
      <c r="AH603"/>
      <c r="AI603"/>
      <c r="AJ603"/>
      <c r="AK603"/>
      <c r="AL603"/>
      <c r="AM603"/>
      <c r="AN603"/>
      <c r="AO603"/>
      <c r="AP603"/>
      <c r="AQ603" s="242">
        <v>0</v>
      </c>
      <c r="AR603" s="242">
        <v>0</v>
      </c>
    </row>
    <row r="604" spans="1:44" ht="16.8" x14ac:dyDescent="0.25">
      <c r="A604" s="273">
        <v>122194</v>
      </c>
      <c r="B604" t="s">
        <v>474</v>
      </c>
      <c r="C604" t="s">
        <v>739</v>
      </c>
      <c r="D604" t="s">
        <v>739</v>
      </c>
      <c r="E604" t="s">
        <v>739</v>
      </c>
      <c r="F604" t="s">
        <v>739</v>
      </c>
      <c r="G604" t="s">
        <v>739</v>
      </c>
      <c r="H604" t="s">
        <v>739</v>
      </c>
      <c r="I604" t="s">
        <v>739</v>
      </c>
      <c r="J604" t="s">
        <v>739</v>
      </c>
      <c r="K604" t="s">
        <v>739</v>
      </c>
      <c r="L604" t="s">
        <v>739</v>
      </c>
      <c r="M604"/>
      <c r="N604"/>
      <c r="O604"/>
      <c r="P604"/>
      <c r="Q604"/>
      <c r="R604"/>
      <c r="S604"/>
      <c r="T604"/>
      <c r="U604"/>
      <c r="V604"/>
      <c r="W604"/>
      <c r="X604"/>
      <c r="Y604"/>
      <c r="Z604"/>
      <c r="AA604"/>
      <c r="AB604"/>
      <c r="AC604"/>
      <c r="AD604"/>
      <c r="AE604"/>
      <c r="AF604"/>
      <c r="AG604"/>
      <c r="AH604"/>
      <c r="AI604"/>
      <c r="AJ604"/>
      <c r="AK604"/>
      <c r="AL604"/>
      <c r="AM604"/>
      <c r="AN604"/>
      <c r="AO604"/>
      <c r="AP604"/>
      <c r="AQ604" s="242">
        <v>0</v>
      </c>
      <c r="AR604" s="242">
        <v>0</v>
      </c>
    </row>
    <row r="605" spans="1:44" ht="16.8" x14ac:dyDescent="0.25">
      <c r="A605" s="273">
        <v>122195</v>
      </c>
      <c r="B605" t="s">
        <v>474</v>
      </c>
      <c r="C605" t="s">
        <v>739</v>
      </c>
      <c r="D605" t="s">
        <v>739</v>
      </c>
      <c r="E605" t="s">
        <v>739</v>
      </c>
      <c r="F605" t="s">
        <v>739</v>
      </c>
      <c r="G605" t="s">
        <v>739</v>
      </c>
      <c r="H605" t="s">
        <v>739</v>
      </c>
      <c r="I605" t="s">
        <v>739</v>
      </c>
      <c r="J605" t="s">
        <v>739</v>
      </c>
      <c r="K605" t="s">
        <v>739</v>
      </c>
      <c r="L605" t="s">
        <v>739</v>
      </c>
      <c r="M605"/>
      <c r="N605"/>
      <c r="O605"/>
      <c r="P605"/>
      <c r="Q605"/>
      <c r="R605"/>
      <c r="S605"/>
      <c r="T605"/>
      <c r="U605"/>
      <c r="V605"/>
      <c r="W605"/>
      <c r="X605"/>
      <c r="Y605"/>
      <c r="Z605"/>
      <c r="AA605"/>
      <c r="AB605"/>
      <c r="AC605"/>
      <c r="AD605"/>
      <c r="AE605"/>
      <c r="AF605"/>
      <c r="AG605"/>
      <c r="AH605"/>
      <c r="AI605"/>
      <c r="AJ605"/>
      <c r="AK605"/>
      <c r="AL605"/>
      <c r="AM605"/>
      <c r="AN605"/>
      <c r="AO605"/>
      <c r="AP605"/>
      <c r="AQ605" s="242">
        <v>0</v>
      </c>
      <c r="AR605" s="242">
        <v>0</v>
      </c>
    </row>
    <row r="606" spans="1:44" ht="16.8" x14ac:dyDescent="0.25">
      <c r="A606" s="273">
        <v>122196</v>
      </c>
      <c r="B606" t="s">
        <v>474</v>
      </c>
      <c r="C606" t="s">
        <v>739</v>
      </c>
      <c r="D606" t="s">
        <v>739</v>
      </c>
      <c r="E606" t="s">
        <v>739</v>
      </c>
      <c r="F606" t="s">
        <v>739</v>
      </c>
      <c r="G606" t="s">
        <v>739</v>
      </c>
      <c r="H606" t="s">
        <v>739</v>
      </c>
      <c r="I606" t="s">
        <v>739</v>
      </c>
      <c r="J606" t="s">
        <v>739</v>
      </c>
      <c r="K606" t="s">
        <v>739</v>
      </c>
      <c r="L606" t="s">
        <v>739</v>
      </c>
      <c r="M606"/>
      <c r="N606"/>
      <c r="O606"/>
      <c r="P606"/>
      <c r="Q606"/>
      <c r="R606"/>
      <c r="S606"/>
      <c r="T606"/>
      <c r="U606"/>
      <c r="V606"/>
      <c r="W606"/>
      <c r="X606"/>
      <c r="Y606"/>
      <c r="Z606"/>
      <c r="AA606"/>
      <c r="AB606"/>
      <c r="AC606"/>
      <c r="AD606"/>
      <c r="AE606"/>
      <c r="AF606"/>
      <c r="AG606"/>
      <c r="AH606"/>
      <c r="AI606"/>
      <c r="AJ606"/>
      <c r="AK606"/>
      <c r="AL606"/>
      <c r="AM606"/>
      <c r="AN606"/>
      <c r="AO606"/>
      <c r="AP606"/>
      <c r="AQ606" s="242">
        <v>0</v>
      </c>
      <c r="AR606" s="242">
        <v>0</v>
      </c>
    </row>
    <row r="607" spans="1:44" ht="16.8" x14ac:dyDescent="0.25">
      <c r="A607" s="273">
        <v>122197</v>
      </c>
      <c r="B607" t="s">
        <v>474</v>
      </c>
      <c r="C607" t="s">
        <v>739</v>
      </c>
      <c r="D607" t="s">
        <v>739</v>
      </c>
      <c r="E607" t="s">
        <v>739</v>
      </c>
      <c r="F607" t="s">
        <v>739</v>
      </c>
      <c r="G607" t="s">
        <v>739</v>
      </c>
      <c r="H607" t="s">
        <v>739</v>
      </c>
      <c r="I607" t="s">
        <v>739</v>
      </c>
      <c r="J607" t="s">
        <v>739</v>
      </c>
      <c r="K607" t="s">
        <v>739</v>
      </c>
      <c r="L607" t="s">
        <v>739</v>
      </c>
      <c r="M607"/>
      <c r="N607"/>
      <c r="O607"/>
      <c r="P607"/>
      <c r="Q607"/>
      <c r="R607"/>
      <c r="S607"/>
      <c r="T607"/>
      <c r="U607"/>
      <c r="V607"/>
      <c r="W607"/>
      <c r="X607"/>
      <c r="Y607"/>
      <c r="Z607"/>
      <c r="AA607"/>
      <c r="AB607"/>
      <c r="AC607"/>
      <c r="AD607"/>
      <c r="AE607"/>
      <c r="AF607"/>
      <c r="AG607"/>
      <c r="AH607"/>
      <c r="AI607"/>
      <c r="AJ607"/>
      <c r="AK607"/>
      <c r="AL607"/>
      <c r="AM607"/>
      <c r="AN607"/>
      <c r="AO607"/>
      <c r="AP607"/>
      <c r="AQ607" s="242">
        <v>0</v>
      </c>
      <c r="AR607" s="242">
        <v>0</v>
      </c>
    </row>
    <row r="608" spans="1:44" ht="16.8" x14ac:dyDescent="0.25">
      <c r="A608" s="273">
        <v>122198</v>
      </c>
      <c r="B608" t="s">
        <v>474</v>
      </c>
      <c r="C608" t="s">
        <v>739</v>
      </c>
      <c r="D608" t="s">
        <v>739</v>
      </c>
      <c r="E608" t="s">
        <v>739</v>
      </c>
      <c r="F608" t="s">
        <v>739</v>
      </c>
      <c r="G608" t="s">
        <v>739</v>
      </c>
      <c r="H608" t="s">
        <v>739</v>
      </c>
      <c r="I608" t="s">
        <v>739</v>
      </c>
      <c r="J608" t="s">
        <v>739</v>
      </c>
      <c r="K608" t="s">
        <v>739</v>
      </c>
      <c r="L608" t="s">
        <v>739</v>
      </c>
      <c r="M608"/>
      <c r="N608"/>
      <c r="O608"/>
      <c r="P608"/>
      <c r="Q608"/>
      <c r="R608"/>
      <c r="S608"/>
      <c r="T608"/>
      <c r="U608"/>
      <c r="V608"/>
      <c r="W608"/>
      <c r="X608"/>
      <c r="Y608"/>
      <c r="Z608"/>
      <c r="AA608"/>
      <c r="AB608"/>
      <c r="AC608"/>
      <c r="AD608"/>
      <c r="AE608"/>
      <c r="AF608"/>
      <c r="AG608"/>
      <c r="AH608"/>
      <c r="AI608"/>
      <c r="AJ608"/>
      <c r="AK608"/>
      <c r="AL608"/>
      <c r="AM608"/>
      <c r="AN608"/>
      <c r="AO608"/>
      <c r="AP608"/>
      <c r="AQ608" s="242">
        <v>0</v>
      </c>
      <c r="AR608" s="242">
        <v>0</v>
      </c>
    </row>
    <row r="609" spans="1:44" ht="16.8" x14ac:dyDescent="0.25">
      <c r="A609" s="273">
        <v>122199</v>
      </c>
      <c r="B609" t="s">
        <v>474</v>
      </c>
      <c r="C609" t="s">
        <v>739</v>
      </c>
      <c r="D609" t="s">
        <v>739</v>
      </c>
      <c r="E609" t="s">
        <v>739</v>
      </c>
      <c r="F609" t="s">
        <v>739</v>
      </c>
      <c r="G609" t="s">
        <v>739</v>
      </c>
      <c r="H609" t="s">
        <v>739</v>
      </c>
      <c r="I609" t="s">
        <v>739</v>
      </c>
      <c r="J609" t="s">
        <v>739</v>
      </c>
      <c r="K609" t="s">
        <v>739</v>
      </c>
      <c r="L609" t="s">
        <v>739</v>
      </c>
      <c r="M609"/>
      <c r="N609"/>
      <c r="O609"/>
      <c r="P609"/>
      <c r="Q609"/>
      <c r="R609"/>
      <c r="S609"/>
      <c r="T609"/>
      <c r="U609"/>
      <c r="V609"/>
      <c r="W609"/>
      <c r="X609"/>
      <c r="Y609"/>
      <c r="Z609"/>
      <c r="AA609"/>
      <c r="AB609"/>
      <c r="AC609"/>
      <c r="AD609"/>
      <c r="AE609"/>
      <c r="AF609"/>
      <c r="AG609"/>
      <c r="AH609"/>
      <c r="AI609"/>
      <c r="AJ609"/>
      <c r="AK609"/>
      <c r="AL609"/>
      <c r="AM609"/>
      <c r="AN609"/>
      <c r="AO609"/>
      <c r="AP609"/>
      <c r="AQ609" s="242">
        <v>0</v>
      </c>
      <c r="AR609" s="242">
        <v>0</v>
      </c>
    </row>
    <row r="610" spans="1:44" ht="16.8" x14ac:dyDescent="0.25">
      <c r="A610" s="273">
        <v>122200</v>
      </c>
      <c r="B610" t="s">
        <v>474</v>
      </c>
      <c r="C610" t="s">
        <v>739</v>
      </c>
      <c r="D610" t="s">
        <v>739</v>
      </c>
      <c r="E610" t="s">
        <v>739</v>
      </c>
      <c r="F610" t="s">
        <v>739</v>
      </c>
      <c r="G610" t="s">
        <v>739</v>
      </c>
      <c r="H610" t="s">
        <v>739</v>
      </c>
      <c r="I610" t="s">
        <v>739</v>
      </c>
      <c r="J610" t="s">
        <v>739</v>
      </c>
      <c r="K610" t="s">
        <v>739</v>
      </c>
      <c r="L610" t="s">
        <v>739</v>
      </c>
      <c r="M610"/>
      <c r="N610"/>
      <c r="O610"/>
      <c r="P610"/>
      <c r="Q610"/>
      <c r="R610"/>
      <c r="S610"/>
      <c r="T610"/>
      <c r="U610"/>
      <c r="V610"/>
      <c r="W610"/>
      <c r="X610"/>
      <c r="Y610"/>
      <c r="Z610"/>
      <c r="AA610"/>
      <c r="AB610"/>
      <c r="AC610"/>
      <c r="AD610"/>
      <c r="AE610"/>
      <c r="AF610"/>
      <c r="AG610"/>
      <c r="AH610"/>
      <c r="AI610"/>
      <c r="AJ610"/>
      <c r="AK610"/>
      <c r="AL610"/>
      <c r="AM610"/>
      <c r="AN610"/>
      <c r="AO610"/>
      <c r="AP610"/>
      <c r="AQ610" s="242">
        <v>0</v>
      </c>
      <c r="AR610" s="242">
        <v>0</v>
      </c>
    </row>
    <row r="611" spans="1:44" ht="16.8" x14ac:dyDescent="0.25">
      <c r="A611" s="273">
        <v>122202</v>
      </c>
      <c r="B611" t="s">
        <v>474</v>
      </c>
      <c r="C611" t="s">
        <v>739</v>
      </c>
      <c r="D611" t="s">
        <v>739</v>
      </c>
      <c r="E611" t="s">
        <v>739</v>
      </c>
      <c r="F611" t="s">
        <v>739</v>
      </c>
      <c r="G611" t="s">
        <v>739</v>
      </c>
      <c r="H611" t="s">
        <v>739</v>
      </c>
      <c r="I611" t="s">
        <v>739</v>
      </c>
      <c r="J611" t="s">
        <v>739</v>
      </c>
      <c r="K611" t="s">
        <v>739</v>
      </c>
      <c r="L611" t="s">
        <v>739</v>
      </c>
      <c r="M611"/>
      <c r="N611"/>
      <c r="O611"/>
      <c r="P611"/>
      <c r="Q611"/>
      <c r="R611"/>
      <c r="S611"/>
      <c r="T611"/>
      <c r="U611"/>
      <c r="V611"/>
      <c r="W611"/>
      <c r="X611"/>
      <c r="Y611"/>
      <c r="Z611"/>
      <c r="AA611"/>
      <c r="AB611"/>
      <c r="AC611"/>
      <c r="AD611"/>
      <c r="AE611"/>
      <c r="AF611"/>
      <c r="AG611"/>
      <c r="AH611"/>
      <c r="AI611"/>
      <c r="AJ611"/>
      <c r="AK611"/>
      <c r="AL611"/>
      <c r="AM611"/>
      <c r="AN611"/>
      <c r="AO611"/>
      <c r="AP611"/>
      <c r="AQ611" s="242">
        <v>0</v>
      </c>
      <c r="AR611" s="242">
        <v>0</v>
      </c>
    </row>
    <row r="612" spans="1:44" ht="16.8" x14ac:dyDescent="0.25">
      <c r="A612" s="273">
        <v>122203</v>
      </c>
      <c r="B612" t="s">
        <v>474</v>
      </c>
      <c r="C612" t="s">
        <v>739</v>
      </c>
      <c r="D612" t="s">
        <v>739</v>
      </c>
      <c r="E612" t="s">
        <v>739</v>
      </c>
      <c r="F612" t="s">
        <v>739</v>
      </c>
      <c r="G612" t="s">
        <v>739</v>
      </c>
      <c r="H612" t="s">
        <v>739</v>
      </c>
      <c r="I612" t="s">
        <v>739</v>
      </c>
      <c r="J612" t="s">
        <v>739</v>
      </c>
      <c r="K612" t="s">
        <v>739</v>
      </c>
      <c r="L612" t="s">
        <v>739</v>
      </c>
      <c r="M612"/>
      <c r="N612"/>
      <c r="O612"/>
      <c r="P612"/>
      <c r="Q612"/>
      <c r="R612"/>
      <c r="S612"/>
      <c r="T612"/>
      <c r="U612"/>
      <c r="V612"/>
      <c r="W612"/>
      <c r="X612"/>
      <c r="Y612"/>
      <c r="Z612"/>
      <c r="AA612"/>
      <c r="AB612"/>
      <c r="AC612"/>
      <c r="AD612"/>
      <c r="AE612"/>
      <c r="AF612"/>
      <c r="AG612"/>
      <c r="AH612"/>
      <c r="AI612"/>
      <c r="AJ612"/>
      <c r="AK612"/>
      <c r="AL612"/>
      <c r="AM612"/>
      <c r="AN612"/>
      <c r="AO612"/>
      <c r="AP612"/>
      <c r="AQ612" s="242">
        <v>0</v>
      </c>
      <c r="AR612" s="242">
        <v>0</v>
      </c>
    </row>
    <row r="613" spans="1:44" ht="16.8" x14ac:dyDescent="0.25">
      <c r="A613" s="273">
        <v>122204</v>
      </c>
      <c r="B613" t="s">
        <v>474</v>
      </c>
      <c r="C613" t="s">
        <v>739</v>
      </c>
      <c r="D613" t="s">
        <v>739</v>
      </c>
      <c r="E613" t="s">
        <v>739</v>
      </c>
      <c r="F613" t="s">
        <v>739</v>
      </c>
      <c r="G613" t="s">
        <v>739</v>
      </c>
      <c r="H613" t="s">
        <v>739</v>
      </c>
      <c r="I613" t="s">
        <v>739</v>
      </c>
      <c r="J613" t="s">
        <v>739</v>
      </c>
      <c r="K613" t="s">
        <v>739</v>
      </c>
      <c r="L613" t="s">
        <v>739</v>
      </c>
      <c r="M613"/>
      <c r="N613"/>
      <c r="O613"/>
      <c r="P613"/>
      <c r="Q613"/>
      <c r="R613"/>
      <c r="S613"/>
      <c r="T613"/>
      <c r="U613"/>
      <c r="V613"/>
      <c r="W613"/>
      <c r="X613"/>
      <c r="Y613"/>
      <c r="Z613"/>
      <c r="AA613"/>
      <c r="AB613"/>
      <c r="AC613"/>
      <c r="AD613"/>
      <c r="AE613"/>
      <c r="AF613"/>
      <c r="AG613"/>
      <c r="AH613"/>
      <c r="AI613"/>
      <c r="AJ613"/>
      <c r="AK613"/>
      <c r="AL613"/>
      <c r="AM613"/>
      <c r="AN613"/>
      <c r="AO613"/>
      <c r="AP613"/>
      <c r="AQ613" s="242">
        <v>0</v>
      </c>
      <c r="AR613" s="242">
        <v>0</v>
      </c>
    </row>
    <row r="614" spans="1:44" ht="16.8" x14ac:dyDescent="0.25">
      <c r="A614" s="273">
        <v>122205</v>
      </c>
      <c r="B614" t="s">
        <v>474</v>
      </c>
      <c r="C614" t="s">
        <v>739</v>
      </c>
      <c r="D614" t="s">
        <v>739</v>
      </c>
      <c r="E614" t="s">
        <v>739</v>
      </c>
      <c r="F614" t="s">
        <v>739</v>
      </c>
      <c r="G614" t="s">
        <v>739</v>
      </c>
      <c r="H614" t="s">
        <v>739</v>
      </c>
      <c r="I614" t="s">
        <v>739</v>
      </c>
      <c r="J614" t="s">
        <v>739</v>
      </c>
      <c r="K614" t="s">
        <v>739</v>
      </c>
      <c r="L614" t="s">
        <v>739</v>
      </c>
      <c r="M614"/>
      <c r="N614"/>
      <c r="O614"/>
      <c r="P614"/>
      <c r="Q614"/>
      <c r="R614"/>
      <c r="S614"/>
      <c r="T614"/>
      <c r="U614"/>
      <c r="V614"/>
      <c r="W614"/>
      <c r="X614"/>
      <c r="Y614"/>
      <c r="Z614"/>
      <c r="AA614"/>
      <c r="AB614"/>
      <c r="AC614"/>
      <c r="AD614"/>
      <c r="AE614"/>
      <c r="AF614"/>
      <c r="AG614"/>
      <c r="AH614"/>
      <c r="AI614"/>
      <c r="AJ614"/>
      <c r="AK614"/>
      <c r="AL614"/>
      <c r="AM614"/>
      <c r="AN614"/>
      <c r="AO614"/>
      <c r="AP614"/>
      <c r="AQ614" s="242">
        <v>0</v>
      </c>
      <c r="AR614" s="242">
        <v>0</v>
      </c>
    </row>
    <row r="615" spans="1:44" ht="16.8" x14ac:dyDescent="0.25">
      <c r="A615" s="273">
        <v>122209</v>
      </c>
      <c r="B615" t="s">
        <v>474</v>
      </c>
      <c r="C615" t="s">
        <v>739</v>
      </c>
      <c r="D615" t="s">
        <v>739</v>
      </c>
      <c r="E615" t="s">
        <v>739</v>
      </c>
      <c r="F615" t="s">
        <v>739</v>
      </c>
      <c r="G615" t="s">
        <v>739</v>
      </c>
      <c r="H615" t="s">
        <v>739</v>
      </c>
      <c r="I615" t="s">
        <v>739</v>
      </c>
      <c r="J615" t="s">
        <v>739</v>
      </c>
      <c r="K615" t="s">
        <v>739</v>
      </c>
      <c r="L615" t="s">
        <v>739</v>
      </c>
      <c r="M615"/>
      <c r="N615"/>
      <c r="O615"/>
      <c r="P615"/>
      <c r="Q615"/>
      <c r="R615"/>
      <c r="S615"/>
      <c r="T615"/>
      <c r="U615"/>
      <c r="V615"/>
      <c r="W615"/>
      <c r="X615"/>
      <c r="Y615"/>
      <c r="Z615"/>
      <c r="AA615"/>
      <c r="AB615"/>
      <c r="AC615"/>
      <c r="AD615"/>
      <c r="AE615"/>
      <c r="AF615"/>
      <c r="AG615"/>
      <c r="AH615"/>
      <c r="AI615"/>
      <c r="AJ615"/>
      <c r="AK615"/>
      <c r="AL615"/>
      <c r="AM615"/>
      <c r="AN615"/>
      <c r="AO615"/>
      <c r="AP615"/>
      <c r="AQ615" s="242">
        <v>0</v>
      </c>
      <c r="AR615" s="242">
        <v>0</v>
      </c>
    </row>
    <row r="616" spans="1:44" ht="16.8" x14ac:dyDescent="0.25">
      <c r="A616" s="273">
        <v>122210</v>
      </c>
      <c r="B616" t="s">
        <v>474</v>
      </c>
      <c r="C616" t="s">
        <v>739</v>
      </c>
      <c r="D616" t="s">
        <v>739</v>
      </c>
      <c r="E616" t="s">
        <v>739</v>
      </c>
      <c r="F616" t="s">
        <v>739</v>
      </c>
      <c r="G616" t="s">
        <v>739</v>
      </c>
      <c r="H616" t="s">
        <v>739</v>
      </c>
      <c r="I616" t="s">
        <v>739</v>
      </c>
      <c r="J616" t="s">
        <v>739</v>
      </c>
      <c r="K616" t="s">
        <v>739</v>
      </c>
      <c r="L616" t="s">
        <v>739</v>
      </c>
      <c r="M616"/>
      <c r="N616"/>
      <c r="O616"/>
      <c r="P616"/>
      <c r="Q616"/>
      <c r="R616"/>
      <c r="S616"/>
      <c r="T616"/>
      <c r="U616"/>
      <c r="V616"/>
      <c r="W616"/>
      <c r="X616"/>
      <c r="Y616"/>
      <c r="Z616"/>
      <c r="AA616"/>
      <c r="AB616"/>
      <c r="AC616"/>
      <c r="AD616"/>
      <c r="AE616"/>
      <c r="AF616"/>
      <c r="AG616"/>
      <c r="AH616"/>
      <c r="AI616"/>
      <c r="AJ616"/>
      <c r="AK616"/>
      <c r="AL616"/>
      <c r="AM616"/>
      <c r="AN616"/>
      <c r="AO616"/>
      <c r="AP616"/>
      <c r="AQ616" s="242">
        <v>0</v>
      </c>
      <c r="AR616" s="242">
        <v>0</v>
      </c>
    </row>
    <row r="617" spans="1:44" ht="16.8" x14ac:dyDescent="0.25">
      <c r="A617" s="273">
        <v>122217</v>
      </c>
      <c r="B617" t="s">
        <v>474</v>
      </c>
      <c r="C617" t="s">
        <v>739</v>
      </c>
      <c r="D617" t="s">
        <v>739</v>
      </c>
      <c r="E617" t="s">
        <v>739</v>
      </c>
      <c r="F617" t="s">
        <v>739</v>
      </c>
      <c r="G617" t="s">
        <v>739</v>
      </c>
      <c r="H617" t="s">
        <v>739</v>
      </c>
      <c r="I617" t="s">
        <v>739</v>
      </c>
      <c r="J617" t="s">
        <v>739</v>
      </c>
      <c r="K617" t="s">
        <v>739</v>
      </c>
      <c r="L617" t="s">
        <v>739</v>
      </c>
      <c r="M617"/>
      <c r="N617"/>
      <c r="O617"/>
      <c r="P617"/>
      <c r="Q617"/>
      <c r="R617"/>
      <c r="S617"/>
      <c r="T617"/>
      <c r="U617"/>
      <c r="V617"/>
      <c r="W617"/>
      <c r="X617"/>
      <c r="Y617"/>
      <c r="Z617"/>
      <c r="AA617"/>
      <c r="AB617"/>
      <c r="AC617"/>
      <c r="AD617"/>
      <c r="AE617"/>
      <c r="AF617"/>
      <c r="AG617"/>
      <c r="AH617"/>
      <c r="AI617"/>
      <c r="AJ617"/>
      <c r="AK617"/>
      <c r="AL617"/>
      <c r="AM617"/>
      <c r="AN617"/>
      <c r="AO617"/>
      <c r="AP617"/>
      <c r="AQ617" s="242">
        <v>0</v>
      </c>
      <c r="AR617" s="242">
        <v>0</v>
      </c>
    </row>
    <row r="618" spans="1:44" ht="16.8" x14ac:dyDescent="0.25">
      <c r="A618" s="273">
        <v>122220</v>
      </c>
      <c r="B618" t="s">
        <v>474</v>
      </c>
      <c r="C618" t="s">
        <v>739</v>
      </c>
      <c r="D618" t="s">
        <v>739</v>
      </c>
      <c r="E618" t="s">
        <v>739</v>
      </c>
      <c r="F618" t="s">
        <v>739</v>
      </c>
      <c r="G618" t="s">
        <v>739</v>
      </c>
      <c r="H618" t="s">
        <v>739</v>
      </c>
      <c r="I618" t="s">
        <v>739</v>
      </c>
      <c r="J618" t="s">
        <v>739</v>
      </c>
      <c r="K618" t="s">
        <v>739</v>
      </c>
      <c r="L618" t="s">
        <v>739</v>
      </c>
      <c r="M618"/>
      <c r="N618"/>
      <c r="O618"/>
      <c r="P618"/>
      <c r="Q618"/>
      <c r="R618"/>
      <c r="S618"/>
      <c r="T618"/>
      <c r="U618"/>
      <c r="V618"/>
      <c r="W618"/>
      <c r="X618"/>
      <c r="Y618"/>
      <c r="Z618"/>
      <c r="AA618"/>
      <c r="AB618"/>
      <c r="AC618"/>
      <c r="AD618"/>
      <c r="AE618"/>
      <c r="AF618"/>
      <c r="AG618"/>
      <c r="AH618"/>
      <c r="AI618"/>
      <c r="AJ618"/>
      <c r="AK618"/>
      <c r="AL618"/>
      <c r="AM618"/>
      <c r="AN618"/>
      <c r="AO618"/>
      <c r="AP618"/>
      <c r="AQ618" s="242">
        <v>0</v>
      </c>
      <c r="AR618" s="242">
        <v>0</v>
      </c>
    </row>
    <row r="619" spans="1:44" ht="16.8" x14ac:dyDescent="0.25">
      <c r="A619" s="273">
        <v>122221</v>
      </c>
      <c r="B619" t="s">
        <v>474</v>
      </c>
      <c r="C619" t="s">
        <v>739</v>
      </c>
      <c r="D619" t="s">
        <v>739</v>
      </c>
      <c r="E619" t="s">
        <v>739</v>
      </c>
      <c r="F619" t="s">
        <v>739</v>
      </c>
      <c r="G619" t="s">
        <v>739</v>
      </c>
      <c r="H619" t="s">
        <v>739</v>
      </c>
      <c r="I619" t="s">
        <v>739</v>
      </c>
      <c r="J619" t="s">
        <v>739</v>
      </c>
      <c r="K619" t="s">
        <v>739</v>
      </c>
      <c r="L619" t="s">
        <v>739</v>
      </c>
      <c r="M619"/>
      <c r="N619"/>
      <c r="O619"/>
      <c r="P619"/>
      <c r="Q619"/>
      <c r="R619"/>
      <c r="S619"/>
      <c r="T619"/>
      <c r="U619"/>
      <c r="V619"/>
      <c r="W619"/>
      <c r="X619"/>
      <c r="Y619"/>
      <c r="Z619"/>
      <c r="AA619"/>
      <c r="AB619"/>
      <c r="AC619"/>
      <c r="AD619"/>
      <c r="AE619"/>
      <c r="AF619"/>
      <c r="AG619"/>
      <c r="AH619"/>
      <c r="AI619"/>
      <c r="AJ619"/>
      <c r="AK619"/>
      <c r="AL619"/>
      <c r="AM619"/>
      <c r="AN619"/>
      <c r="AO619"/>
      <c r="AP619"/>
      <c r="AQ619" s="242">
        <v>0</v>
      </c>
      <c r="AR619" s="242">
        <v>0</v>
      </c>
    </row>
    <row r="620" spans="1:44" ht="16.8" x14ac:dyDescent="0.25">
      <c r="A620" s="273">
        <v>122222</v>
      </c>
      <c r="B620" t="s">
        <v>474</v>
      </c>
      <c r="C620" t="s">
        <v>739</v>
      </c>
      <c r="D620" t="s">
        <v>739</v>
      </c>
      <c r="E620" t="s">
        <v>739</v>
      </c>
      <c r="F620" t="s">
        <v>739</v>
      </c>
      <c r="G620" t="s">
        <v>739</v>
      </c>
      <c r="H620" t="s">
        <v>739</v>
      </c>
      <c r="I620" t="s">
        <v>739</v>
      </c>
      <c r="J620" t="s">
        <v>739</v>
      </c>
      <c r="K620" t="s">
        <v>739</v>
      </c>
      <c r="L620" t="s">
        <v>739</v>
      </c>
      <c r="M620"/>
      <c r="N620"/>
      <c r="O620"/>
      <c r="P620"/>
      <c r="Q620"/>
      <c r="R620"/>
      <c r="S620"/>
      <c r="T620"/>
      <c r="U620"/>
      <c r="V620"/>
      <c r="W620"/>
      <c r="X620"/>
      <c r="Y620"/>
      <c r="Z620"/>
      <c r="AA620"/>
      <c r="AB620"/>
      <c r="AC620"/>
      <c r="AD620"/>
      <c r="AE620"/>
      <c r="AF620"/>
      <c r="AG620"/>
      <c r="AH620"/>
      <c r="AI620"/>
      <c r="AJ620"/>
      <c r="AK620"/>
      <c r="AL620"/>
      <c r="AM620"/>
      <c r="AN620"/>
      <c r="AO620"/>
      <c r="AP620"/>
      <c r="AQ620" s="242">
        <v>0</v>
      </c>
      <c r="AR620" s="242">
        <v>0</v>
      </c>
    </row>
    <row r="621" spans="1:44" ht="16.8" x14ac:dyDescent="0.25">
      <c r="A621" s="273">
        <v>122226</v>
      </c>
      <c r="B621" t="s">
        <v>474</v>
      </c>
      <c r="C621" t="s">
        <v>739</v>
      </c>
      <c r="D621" t="s">
        <v>739</v>
      </c>
      <c r="E621" t="s">
        <v>739</v>
      </c>
      <c r="F621" t="s">
        <v>739</v>
      </c>
      <c r="G621" t="s">
        <v>739</v>
      </c>
      <c r="H621" t="s">
        <v>739</v>
      </c>
      <c r="I621" t="s">
        <v>739</v>
      </c>
      <c r="J621" t="s">
        <v>739</v>
      </c>
      <c r="K621" t="s">
        <v>739</v>
      </c>
      <c r="L621" t="s">
        <v>739</v>
      </c>
      <c r="M621"/>
      <c r="N621"/>
      <c r="O621"/>
      <c r="P621"/>
      <c r="Q621"/>
      <c r="R621"/>
      <c r="S621"/>
      <c r="T621"/>
      <c r="U621"/>
      <c r="V621"/>
      <c r="W621"/>
      <c r="X621"/>
      <c r="Y621"/>
      <c r="Z621"/>
      <c r="AA621"/>
      <c r="AB621"/>
      <c r="AC621"/>
      <c r="AD621"/>
      <c r="AE621"/>
      <c r="AF621"/>
      <c r="AG621"/>
      <c r="AH621"/>
      <c r="AI621"/>
      <c r="AJ621"/>
      <c r="AK621"/>
      <c r="AL621"/>
      <c r="AM621"/>
      <c r="AN621"/>
      <c r="AO621"/>
      <c r="AP621"/>
      <c r="AQ621" s="242">
        <v>0</v>
      </c>
      <c r="AR621" s="242">
        <v>0</v>
      </c>
    </row>
    <row r="622" spans="1:44" ht="16.8" x14ac:dyDescent="0.25">
      <c r="A622" s="273">
        <v>122227</v>
      </c>
      <c r="B622" t="s">
        <v>474</v>
      </c>
      <c r="C622" t="s">
        <v>739</v>
      </c>
      <c r="D622" t="s">
        <v>739</v>
      </c>
      <c r="E622" t="s">
        <v>739</v>
      </c>
      <c r="F622" t="s">
        <v>739</v>
      </c>
      <c r="G622" t="s">
        <v>739</v>
      </c>
      <c r="H622" t="s">
        <v>739</v>
      </c>
      <c r="I622" t="s">
        <v>739</v>
      </c>
      <c r="J622" t="s">
        <v>739</v>
      </c>
      <c r="K622" t="s">
        <v>739</v>
      </c>
      <c r="L622" t="s">
        <v>739</v>
      </c>
      <c r="M622"/>
      <c r="N622"/>
      <c r="O622"/>
      <c r="P622"/>
      <c r="Q622"/>
      <c r="R622"/>
      <c r="S622"/>
      <c r="T622"/>
      <c r="U622"/>
      <c r="V622"/>
      <c r="W622"/>
      <c r="X622"/>
      <c r="Y622"/>
      <c r="Z622"/>
      <c r="AA622"/>
      <c r="AB622"/>
      <c r="AC622"/>
      <c r="AD622"/>
      <c r="AE622"/>
      <c r="AF622"/>
      <c r="AG622"/>
      <c r="AH622"/>
      <c r="AI622"/>
      <c r="AJ622"/>
      <c r="AK622"/>
      <c r="AL622"/>
      <c r="AM622"/>
      <c r="AN622"/>
      <c r="AO622"/>
      <c r="AP622"/>
      <c r="AQ622" s="242">
        <v>0</v>
      </c>
      <c r="AR622" s="242">
        <v>0</v>
      </c>
    </row>
    <row r="623" spans="1:44" ht="16.8" x14ac:dyDescent="0.25">
      <c r="A623" s="273">
        <v>122228</v>
      </c>
      <c r="B623" t="s">
        <v>474</v>
      </c>
      <c r="C623" t="s">
        <v>739</v>
      </c>
      <c r="D623" t="s">
        <v>739</v>
      </c>
      <c r="E623" t="s">
        <v>739</v>
      </c>
      <c r="F623" t="s">
        <v>739</v>
      </c>
      <c r="G623" t="s">
        <v>739</v>
      </c>
      <c r="H623" t="s">
        <v>739</v>
      </c>
      <c r="I623" t="s">
        <v>739</v>
      </c>
      <c r="J623" t="s">
        <v>739</v>
      </c>
      <c r="K623" t="s">
        <v>739</v>
      </c>
      <c r="L623" t="s">
        <v>739</v>
      </c>
      <c r="M623"/>
      <c r="N623"/>
      <c r="O623"/>
      <c r="P623"/>
      <c r="Q623"/>
      <c r="R623"/>
      <c r="S623"/>
      <c r="T623"/>
      <c r="U623"/>
      <c r="V623"/>
      <c r="W623"/>
      <c r="X623"/>
      <c r="Y623"/>
      <c r="Z623"/>
      <c r="AA623"/>
      <c r="AB623"/>
      <c r="AC623"/>
      <c r="AD623"/>
      <c r="AE623"/>
      <c r="AF623"/>
      <c r="AG623"/>
      <c r="AH623"/>
      <c r="AI623"/>
      <c r="AJ623"/>
      <c r="AK623"/>
      <c r="AL623"/>
      <c r="AM623"/>
      <c r="AN623"/>
      <c r="AO623"/>
      <c r="AP623"/>
      <c r="AQ623" s="242">
        <v>0</v>
      </c>
      <c r="AR623" s="242">
        <v>0</v>
      </c>
    </row>
    <row r="624" spans="1:44" ht="16.8" x14ac:dyDescent="0.25">
      <c r="A624" s="273">
        <v>122229</v>
      </c>
      <c r="B624" t="s">
        <v>474</v>
      </c>
      <c r="C624" t="s">
        <v>739</v>
      </c>
      <c r="D624" t="s">
        <v>739</v>
      </c>
      <c r="E624" t="s">
        <v>739</v>
      </c>
      <c r="F624" t="s">
        <v>739</v>
      </c>
      <c r="G624" t="s">
        <v>739</v>
      </c>
      <c r="H624" t="s">
        <v>739</v>
      </c>
      <c r="I624" t="s">
        <v>739</v>
      </c>
      <c r="J624" t="s">
        <v>739</v>
      </c>
      <c r="K624" t="s">
        <v>739</v>
      </c>
      <c r="L624" t="s">
        <v>739</v>
      </c>
      <c r="M624"/>
      <c r="N624"/>
      <c r="O624"/>
      <c r="P624"/>
      <c r="Q624"/>
      <c r="R624"/>
      <c r="S624"/>
      <c r="T624"/>
      <c r="U624"/>
      <c r="V624"/>
      <c r="W624"/>
      <c r="X624"/>
      <c r="Y624"/>
      <c r="Z624"/>
      <c r="AA624"/>
      <c r="AB624"/>
      <c r="AC624"/>
      <c r="AD624"/>
      <c r="AE624"/>
      <c r="AF624"/>
      <c r="AG624"/>
      <c r="AH624"/>
      <c r="AI624"/>
      <c r="AJ624"/>
      <c r="AK624"/>
      <c r="AL624"/>
      <c r="AM624"/>
      <c r="AN624"/>
      <c r="AO624"/>
      <c r="AP624"/>
      <c r="AQ624" s="242">
        <v>0</v>
      </c>
      <c r="AR624" s="242">
        <v>0</v>
      </c>
    </row>
    <row r="625" spans="1:44" ht="16.8" x14ac:dyDescent="0.25">
      <c r="A625" s="273">
        <v>122232</v>
      </c>
      <c r="B625" t="s">
        <v>474</v>
      </c>
      <c r="C625" t="s">
        <v>739</v>
      </c>
      <c r="D625" t="s">
        <v>739</v>
      </c>
      <c r="E625" t="s">
        <v>739</v>
      </c>
      <c r="F625" t="s">
        <v>739</v>
      </c>
      <c r="G625" t="s">
        <v>739</v>
      </c>
      <c r="H625" t="s">
        <v>739</v>
      </c>
      <c r="I625" t="s">
        <v>739</v>
      </c>
      <c r="J625" t="s">
        <v>739</v>
      </c>
      <c r="K625" t="s">
        <v>739</v>
      </c>
      <c r="L625" t="s">
        <v>739</v>
      </c>
      <c r="M625"/>
      <c r="N625"/>
      <c r="O625"/>
      <c r="P625"/>
      <c r="Q625"/>
      <c r="R625"/>
      <c r="S625"/>
      <c r="T625"/>
      <c r="U625"/>
      <c r="V625"/>
      <c r="W625"/>
      <c r="X625"/>
      <c r="Y625"/>
      <c r="Z625"/>
      <c r="AA625"/>
      <c r="AB625"/>
      <c r="AC625"/>
      <c r="AD625"/>
      <c r="AE625"/>
      <c r="AF625"/>
      <c r="AG625"/>
      <c r="AH625"/>
      <c r="AI625"/>
      <c r="AJ625"/>
      <c r="AK625"/>
      <c r="AL625"/>
      <c r="AM625"/>
      <c r="AN625"/>
      <c r="AO625"/>
      <c r="AP625"/>
      <c r="AQ625" s="242">
        <v>0</v>
      </c>
      <c r="AR625" s="242">
        <v>0</v>
      </c>
    </row>
    <row r="626" spans="1:44" ht="16.8" x14ac:dyDescent="0.25">
      <c r="A626" s="273">
        <v>122234</v>
      </c>
      <c r="B626" t="s">
        <v>474</v>
      </c>
      <c r="C626" t="s">
        <v>739</v>
      </c>
      <c r="D626" t="s">
        <v>739</v>
      </c>
      <c r="E626" t="s">
        <v>739</v>
      </c>
      <c r="F626" t="s">
        <v>739</v>
      </c>
      <c r="G626" t="s">
        <v>739</v>
      </c>
      <c r="H626" t="s">
        <v>739</v>
      </c>
      <c r="I626" t="s">
        <v>739</v>
      </c>
      <c r="J626" t="s">
        <v>739</v>
      </c>
      <c r="K626" t="s">
        <v>739</v>
      </c>
      <c r="L626" t="s">
        <v>739</v>
      </c>
      <c r="M626"/>
      <c r="N626"/>
      <c r="O626"/>
      <c r="P626"/>
      <c r="Q626"/>
      <c r="R626"/>
      <c r="S626"/>
      <c r="T626"/>
      <c r="U626"/>
      <c r="V626"/>
      <c r="W626"/>
      <c r="X626"/>
      <c r="Y626"/>
      <c r="Z626"/>
      <c r="AA626"/>
      <c r="AB626"/>
      <c r="AC626"/>
      <c r="AD626"/>
      <c r="AE626"/>
      <c r="AF626"/>
      <c r="AG626"/>
      <c r="AH626"/>
      <c r="AI626"/>
      <c r="AJ626"/>
      <c r="AK626"/>
      <c r="AL626"/>
      <c r="AM626"/>
      <c r="AN626"/>
      <c r="AO626"/>
      <c r="AP626"/>
      <c r="AQ626" s="242">
        <v>0</v>
      </c>
      <c r="AR626" s="242">
        <v>0</v>
      </c>
    </row>
    <row r="627" spans="1:44" ht="16.8" x14ac:dyDescent="0.25">
      <c r="A627" s="273">
        <v>122236</v>
      </c>
      <c r="B627" t="s">
        <v>474</v>
      </c>
      <c r="C627" t="s">
        <v>739</v>
      </c>
      <c r="D627" t="s">
        <v>739</v>
      </c>
      <c r="E627" t="s">
        <v>739</v>
      </c>
      <c r="F627" t="s">
        <v>739</v>
      </c>
      <c r="G627" t="s">
        <v>739</v>
      </c>
      <c r="H627" t="s">
        <v>739</v>
      </c>
      <c r="I627" t="s">
        <v>739</v>
      </c>
      <c r="J627" t="s">
        <v>739</v>
      </c>
      <c r="K627" t="s">
        <v>739</v>
      </c>
      <c r="L627" t="s">
        <v>739</v>
      </c>
      <c r="M627"/>
      <c r="N627"/>
      <c r="O627"/>
      <c r="P627"/>
      <c r="Q627"/>
      <c r="R627"/>
      <c r="S627"/>
      <c r="T627"/>
      <c r="U627"/>
      <c r="V627"/>
      <c r="W627"/>
      <c r="X627"/>
      <c r="Y627"/>
      <c r="Z627"/>
      <c r="AA627"/>
      <c r="AB627"/>
      <c r="AC627"/>
      <c r="AD627"/>
      <c r="AE627"/>
      <c r="AF627"/>
      <c r="AG627"/>
      <c r="AH627"/>
      <c r="AI627"/>
      <c r="AJ627"/>
      <c r="AK627"/>
      <c r="AL627"/>
      <c r="AM627"/>
      <c r="AN627"/>
      <c r="AO627"/>
      <c r="AP627"/>
      <c r="AQ627" s="242">
        <v>0</v>
      </c>
      <c r="AR627" s="242">
        <v>0</v>
      </c>
    </row>
    <row r="628" spans="1:44" ht="16.8" x14ac:dyDescent="0.25">
      <c r="A628" s="273">
        <v>122237</v>
      </c>
      <c r="B628" t="s">
        <v>474</v>
      </c>
      <c r="C628" t="s">
        <v>739</v>
      </c>
      <c r="D628" t="s">
        <v>739</v>
      </c>
      <c r="E628" t="s">
        <v>739</v>
      </c>
      <c r="F628" t="s">
        <v>739</v>
      </c>
      <c r="G628" t="s">
        <v>739</v>
      </c>
      <c r="H628" t="s">
        <v>739</v>
      </c>
      <c r="I628" t="s">
        <v>739</v>
      </c>
      <c r="J628" t="s">
        <v>739</v>
      </c>
      <c r="K628" t="s">
        <v>739</v>
      </c>
      <c r="L628" t="s">
        <v>739</v>
      </c>
      <c r="M628"/>
      <c r="N628"/>
      <c r="O628"/>
      <c r="P628"/>
      <c r="Q628"/>
      <c r="R628"/>
      <c r="S628"/>
      <c r="T628"/>
      <c r="U628"/>
      <c r="V628"/>
      <c r="W628"/>
      <c r="X628"/>
      <c r="Y628"/>
      <c r="Z628"/>
      <c r="AA628"/>
      <c r="AB628"/>
      <c r="AC628"/>
      <c r="AD628"/>
      <c r="AE628"/>
      <c r="AF628"/>
      <c r="AG628"/>
      <c r="AH628"/>
      <c r="AI628"/>
      <c r="AJ628"/>
      <c r="AK628"/>
      <c r="AL628"/>
      <c r="AM628"/>
      <c r="AN628"/>
      <c r="AO628"/>
      <c r="AP628"/>
      <c r="AQ628" s="242">
        <v>0</v>
      </c>
      <c r="AR628" s="242">
        <v>0</v>
      </c>
    </row>
    <row r="629" spans="1:44" ht="16.8" x14ac:dyDescent="0.25">
      <c r="A629" s="273">
        <v>122238</v>
      </c>
      <c r="B629" t="s">
        <v>474</v>
      </c>
      <c r="C629" t="s">
        <v>739</v>
      </c>
      <c r="D629" t="s">
        <v>739</v>
      </c>
      <c r="E629" t="s">
        <v>739</v>
      </c>
      <c r="F629" t="s">
        <v>739</v>
      </c>
      <c r="G629" t="s">
        <v>739</v>
      </c>
      <c r="H629" t="s">
        <v>739</v>
      </c>
      <c r="I629" t="s">
        <v>739</v>
      </c>
      <c r="J629" t="s">
        <v>739</v>
      </c>
      <c r="K629" t="s">
        <v>739</v>
      </c>
      <c r="L629" t="s">
        <v>739</v>
      </c>
      <c r="M629"/>
      <c r="N629"/>
      <c r="O629"/>
      <c r="P629"/>
      <c r="Q629"/>
      <c r="R629"/>
      <c r="S629"/>
      <c r="T629"/>
      <c r="U629"/>
      <c r="V629"/>
      <c r="W629"/>
      <c r="X629"/>
      <c r="Y629"/>
      <c r="Z629"/>
      <c r="AA629"/>
      <c r="AB629"/>
      <c r="AC629"/>
      <c r="AD629"/>
      <c r="AE629"/>
      <c r="AF629"/>
      <c r="AG629"/>
      <c r="AH629"/>
      <c r="AI629"/>
      <c r="AJ629"/>
      <c r="AK629"/>
      <c r="AL629"/>
      <c r="AM629"/>
      <c r="AN629"/>
      <c r="AO629"/>
      <c r="AP629"/>
      <c r="AQ629" s="242">
        <v>0</v>
      </c>
      <c r="AR629" s="242">
        <v>0</v>
      </c>
    </row>
    <row r="630" spans="1:44" ht="16.8" x14ac:dyDescent="0.25">
      <c r="A630" s="273">
        <v>122240</v>
      </c>
      <c r="B630" t="s">
        <v>474</v>
      </c>
      <c r="C630" t="s">
        <v>739</v>
      </c>
      <c r="D630" t="s">
        <v>739</v>
      </c>
      <c r="E630" t="s">
        <v>739</v>
      </c>
      <c r="F630" t="s">
        <v>739</v>
      </c>
      <c r="G630" t="s">
        <v>739</v>
      </c>
      <c r="H630" t="s">
        <v>739</v>
      </c>
      <c r="I630" t="s">
        <v>739</v>
      </c>
      <c r="J630" t="s">
        <v>739</v>
      </c>
      <c r="K630" t="s">
        <v>739</v>
      </c>
      <c r="L630" t="s">
        <v>739</v>
      </c>
      <c r="M630"/>
      <c r="N630"/>
      <c r="O630"/>
      <c r="P630"/>
      <c r="Q630"/>
      <c r="R630"/>
      <c r="S630"/>
      <c r="T630"/>
      <c r="U630"/>
      <c r="V630"/>
      <c r="W630"/>
      <c r="X630"/>
      <c r="Y630"/>
      <c r="Z630"/>
      <c r="AA630"/>
      <c r="AB630"/>
      <c r="AC630"/>
      <c r="AD630"/>
      <c r="AE630"/>
      <c r="AF630"/>
      <c r="AG630"/>
      <c r="AH630"/>
      <c r="AI630"/>
      <c r="AJ630"/>
      <c r="AK630"/>
      <c r="AL630"/>
      <c r="AM630"/>
      <c r="AN630"/>
      <c r="AO630"/>
      <c r="AP630"/>
      <c r="AQ630" s="242">
        <v>0</v>
      </c>
      <c r="AR630" s="242">
        <v>0</v>
      </c>
    </row>
    <row r="631" spans="1:44" ht="16.8" x14ac:dyDescent="0.25">
      <c r="A631" s="273">
        <v>122246</v>
      </c>
      <c r="B631" t="s">
        <v>474</v>
      </c>
      <c r="C631" t="s">
        <v>739</v>
      </c>
      <c r="D631" t="s">
        <v>739</v>
      </c>
      <c r="E631" t="s">
        <v>739</v>
      </c>
      <c r="F631" t="s">
        <v>739</v>
      </c>
      <c r="G631" t="s">
        <v>739</v>
      </c>
      <c r="H631" t="s">
        <v>739</v>
      </c>
      <c r="I631" t="s">
        <v>739</v>
      </c>
      <c r="J631" t="s">
        <v>739</v>
      </c>
      <c r="K631" t="s">
        <v>739</v>
      </c>
      <c r="L631" t="s">
        <v>739</v>
      </c>
      <c r="M631"/>
      <c r="N631"/>
      <c r="O631"/>
      <c r="P631"/>
      <c r="Q631"/>
      <c r="R631"/>
      <c r="S631"/>
      <c r="T631"/>
      <c r="U631"/>
      <c r="V631"/>
      <c r="W631"/>
      <c r="X631"/>
      <c r="Y631"/>
      <c r="Z631"/>
      <c r="AA631"/>
      <c r="AB631"/>
      <c r="AC631"/>
      <c r="AD631"/>
      <c r="AE631"/>
      <c r="AF631"/>
      <c r="AG631"/>
      <c r="AH631"/>
      <c r="AI631"/>
      <c r="AJ631"/>
      <c r="AK631"/>
      <c r="AL631"/>
      <c r="AM631"/>
      <c r="AN631"/>
      <c r="AO631"/>
      <c r="AP631"/>
      <c r="AQ631" s="242">
        <v>0</v>
      </c>
      <c r="AR631" s="242">
        <v>0</v>
      </c>
    </row>
    <row r="632" spans="1:44" ht="16.8" x14ac:dyDescent="0.25">
      <c r="A632" s="273">
        <v>122253</v>
      </c>
      <c r="B632" t="s">
        <v>474</v>
      </c>
      <c r="C632" t="s">
        <v>739</v>
      </c>
      <c r="D632" t="s">
        <v>739</v>
      </c>
      <c r="E632" t="s">
        <v>739</v>
      </c>
      <c r="F632" t="s">
        <v>739</v>
      </c>
      <c r="G632" t="s">
        <v>739</v>
      </c>
      <c r="H632" t="s">
        <v>739</v>
      </c>
      <c r="I632" t="s">
        <v>739</v>
      </c>
      <c r="J632" t="s">
        <v>739</v>
      </c>
      <c r="K632" t="s">
        <v>739</v>
      </c>
      <c r="L632" t="s">
        <v>739</v>
      </c>
      <c r="M632"/>
      <c r="N632"/>
      <c r="O632"/>
      <c r="P632"/>
      <c r="Q632"/>
      <c r="R632"/>
      <c r="S632"/>
      <c r="T632"/>
      <c r="U632"/>
      <c r="V632"/>
      <c r="W632"/>
      <c r="X632"/>
      <c r="Y632"/>
      <c r="Z632"/>
      <c r="AA632"/>
      <c r="AB632"/>
      <c r="AC632"/>
      <c r="AD632"/>
      <c r="AE632"/>
      <c r="AF632"/>
      <c r="AG632"/>
      <c r="AH632"/>
      <c r="AI632"/>
      <c r="AJ632"/>
      <c r="AK632"/>
      <c r="AL632"/>
      <c r="AM632"/>
      <c r="AN632"/>
      <c r="AO632"/>
      <c r="AP632"/>
      <c r="AQ632" s="242">
        <v>0</v>
      </c>
      <c r="AR632" s="242">
        <v>0</v>
      </c>
    </row>
    <row r="633" spans="1:44" ht="16.8" x14ac:dyDescent="0.25">
      <c r="A633" s="273">
        <v>122256</v>
      </c>
      <c r="B633" t="s">
        <v>474</v>
      </c>
      <c r="C633" t="s">
        <v>739</v>
      </c>
      <c r="D633" t="s">
        <v>739</v>
      </c>
      <c r="E633" t="s">
        <v>739</v>
      </c>
      <c r="F633" t="s">
        <v>739</v>
      </c>
      <c r="G633" t="s">
        <v>739</v>
      </c>
      <c r="H633" t="s">
        <v>739</v>
      </c>
      <c r="I633" t="s">
        <v>739</v>
      </c>
      <c r="J633" t="s">
        <v>739</v>
      </c>
      <c r="K633" t="s">
        <v>739</v>
      </c>
      <c r="L633" t="s">
        <v>739</v>
      </c>
      <c r="M633"/>
      <c r="N633"/>
      <c r="O633"/>
      <c r="P633"/>
      <c r="Q633"/>
      <c r="R633"/>
      <c r="S633"/>
      <c r="T633"/>
      <c r="U633"/>
      <c r="V633"/>
      <c r="W633"/>
      <c r="X633"/>
      <c r="Y633"/>
      <c r="Z633"/>
      <c r="AA633"/>
      <c r="AB633"/>
      <c r="AC633"/>
      <c r="AD633"/>
      <c r="AE633"/>
      <c r="AF633"/>
      <c r="AG633"/>
      <c r="AH633"/>
      <c r="AI633"/>
      <c r="AJ633"/>
      <c r="AK633"/>
      <c r="AL633"/>
      <c r="AM633"/>
      <c r="AN633"/>
      <c r="AO633"/>
      <c r="AP633"/>
      <c r="AQ633" s="242">
        <v>0</v>
      </c>
      <c r="AR633" s="242">
        <v>0</v>
      </c>
    </row>
    <row r="634" spans="1:44" x14ac:dyDescent="0.25">
      <c r="A634" s="242">
        <v>122257</v>
      </c>
      <c r="B634" t="s">
        <v>474</v>
      </c>
      <c r="C634" s="242" t="s">
        <v>739</v>
      </c>
      <c r="D634" s="242" t="s">
        <v>739</v>
      </c>
      <c r="E634" s="242" t="s">
        <v>739</v>
      </c>
      <c r="F634" s="242" t="s">
        <v>739</v>
      </c>
      <c r="G634" s="242" t="s">
        <v>739</v>
      </c>
      <c r="H634" s="242" t="s">
        <v>739</v>
      </c>
      <c r="I634" s="242" t="s">
        <v>739</v>
      </c>
      <c r="J634" s="242" t="s">
        <v>739</v>
      </c>
      <c r="K634" s="242" t="s">
        <v>739</v>
      </c>
      <c r="L634" s="242" t="s">
        <v>739</v>
      </c>
      <c r="AQ634" s="242" t="s">
        <v>1542</v>
      </c>
      <c r="AR634" s="242">
        <v>0</v>
      </c>
    </row>
    <row r="635" spans="1:44" ht="16.8" x14ac:dyDescent="0.25">
      <c r="A635" s="273">
        <v>122259</v>
      </c>
      <c r="B635" t="s">
        <v>474</v>
      </c>
      <c r="C635" t="s">
        <v>739</v>
      </c>
      <c r="D635" t="s">
        <v>739</v>
      </c>
      <c r="E635" t="s">
        <v>739</v>
      </c>
      <c r="F635" t="s">
        <v>739</v>
      </c>
      <c r="G635" t="s">
        <v>739</v>
      </c>
      <c r="H635" t="s">
        <v>739</v>
      </c>
      <c r="I635" t="s">
        <v>739</v>
      </c>
      <c r="J635" t="s">
        <v>739</v>
      </c>
      <c r="K635" t="s">
        <v>739</v>
      </c>
      <c r="L635" t="s">
        <v>739</v>
      </c>
      <c r="M635"/>
      <c r="N635"/>
      <c r="O635"/>
      <c r="P635"/>
      <c r="Q635"/>
      <c r="R635"/>
      <c r="S635"/>
      <c r="T635"/>
      <c r="U635"/>
      <c r="V635"/>
      <c r="W635"/>
      <c r="X635"/>
      <c r="Y635"/>
      <c r="Z635"/>
      <c r="AA635"/>
      <c r="AB635"/>
      <c r="AC635"/>
      <c r="AD635"/>
      <c r="AE635"/>
      <c r="AF635"/>
      <c r="AG635"/>
      <c r="AH635"/>
      <c r="AI635"/>
      <c r="AJ635"/>
      <c r="AK635"/>
      <c r="AL635"/>
      <c r="AM635"/>
      <c r="AN635"/>
      <c r="AO635"/>
      <c r="AP635"/>
      <c r="AQ635" s="242">
        <v>0</v>
      </c>
      <c r="AR635" s="242">
        <v>0</v>
      </c>
    </row>
    <row r="636" spans="1:44" ht="16.8" x14ac:dyDescent="0.25">
      <c r="A636" s="273">
        <v>122261</v>
      </c>
      <c r="B636" t="s">
        <v>474</v>
      </c>
      <c r="C636" t="s">
        <v>739</v>
      </c>
      <c r="D636" t="s">
        <v>739</v>
      </c>
      <c r="E636" t="s">
        <v>739</v>
      </c>
      <c r="F636" t="s">
        <v>739</v>
      </c>
      <c r="G636" t="s">
        <v>739</v>
      </c>
      <c r="H636" t="s">
        <v>739</v>
      </c>
      <c r="I636" t="s">
        <v>739</v>
      </c>
      <c r="J636" t="s">
        <v>739</v>
      </c>
      <c r="K636" t="s">
        <v>739</v>
      </c>
      <c r="L636" t="s">
        <v>739</v>
      </c>
      <c r="M636"/>
      <c r="N636"/>
      <c r="O636"/>
      <c r="P636"/>
      <c r="Q636"/>
      <c r="R636"/>
      <c r="S636"/>
      <c r="T636"/>
      <c r="U636"/>
      <c r="V636"/>
      <c r="W636"/>
      <c r="X636"/>
      <c r="Y636"/>
      <c r="Z636"/>
      <c r="AA636"/>
      <c r="AB636"/>
      <c r="AC636"/>
      <c r="AD636"/>
      <c r="AE636"/>
      <c r="AF636"/>
      <c r="AG636"/>
      <c r="AH636"/>
      <c r="AI636"/>
      <c r="AJ636"/>
      <c r="AK636"/>
      <c r="AL636"/>
      <c r="AM636"/>
      <c r="AN636"/>
      <c r="AO636"/>
      <c r="AP636"/>
      <c r="AQ636" s="242">
        <v>0</v>
      </c>
      <c r="AR636" s="242">
        <v>0</v>
      </c>
    </row>
    <row r="637" spans="1:44" ht="16.8" x14ac:dyDescent="0.25">
      <c r="A637" s="273">
        <v>122263</v>
      </c>
      <c r="B637" t="s">
        <v>474</v>
      </c>
      <c r="C637" t="s">
        <v>739</v>
      </c>
      <c r="D637" t="s">
        <v>739</v>
      </c>
      <c r="E637" t="s">
        <v>739</v>
      </c>
      <c r="F637" t="s">
        <v>739</v>
      </c>
      <c r="G637" t="s">
        <v>739</v>
      </c>
      <c r="H637" t="s">
        <v>739</v>
      </c>
      <c r="I637" t="s">
        <v>739</v>
      </c>
      <c r="J637" t="s">
        <v>739</v>
      </c>
      <c r="K637" t="s">
        <v>739</v>
      </c>
      <c r="L637" t="s">
        <v>739</v>
      </c>
      <c r="M637"/>
      <c r="N637"/>
      <c r="O637"/>
      <c r="P637"/>
      <c r="Q637"/>
      <c r="R637"/>
      <c r="S637"/>
      <c r="T637"/>
      <c r="U637"/>
      <c r="V637"/>
      <c r="W637"/>
      <c r="X637"/>
      <c r="Y637"/>
      <c r="Z637"/>
      <c r="AA637"/>
      <c r="AB637"/>
      <c r="AC637"/>
      <c r="AD637"/>
      <c r="AE637"/>
      <c r="AF637"/>
      <c r="AG637"/>
      <c r="AH637"/>
      <c r="AI637"/>
      <c r="AJ637"/>
      <c r="AK637"/>
      <c r="AL637"/>
      <c r="AM637"/>
      <c r="AN637"/>
      <c r="AO637"/>
      <c r="AP637"/>
      <c r="AQ637" s="242">
        <v>0</v>
      </c>
      <c r="AR637" s="242">
        <v>0</v>
      </c>
    </row>
    <row r="638" spans="1:44" ht="16.8" x14ac:dyDescent="0.25">
      <c r="A638" s="273">
        <v>122264</v>
      </c>
      <c r="B638" t="s">
        <v>474</v>
      </c>
      <c r="C638" t="s">
        <v>739</v>
      </c>
      <c r="D638" t="s">
        <v>739</v>
      </c>
      <c r="E638" t="s">
        <v>739</v>
      </c>
      <c r="F638" t="s">
        <v>739</v>
      </c>
      <c r="G638" t="s">
        <v>739</v>
      </c>
      <c r="H638" t="s">
        <v>739</v>
      </c>
      <c r="I638" t="s">
        <v>739</v>
      </c>
      <c r="J638" t="s">
        <v>739</v>
      </c>
      <c r="K638" t="s">
        <v>739</v>
      </c>
      <c r="L638" t="s">
        <v>739</v>
      </c>
      <c r="M638"/>
      <c r="N638"/>
      <c r="O638"/>
      <c r="P638"/>
      <c r="Q638"/>
      <c r="R638"/>
      <c r="S638"/>
      <c r="T638"/>
      <c r="U638"/>
      <c r="V638"/>
      <c r="W638"/>
      <c r="X638"/>
      <c r="Y638"/>
      <c r="Z638"/>
      <c r="AA638"/>
      <c r="AB638"/>
      <c r="AC638"/>
      <c r="AD638"/>
      <c r="AE638"/>
      <c r="AF638"/>
      <c r="AG638"/>
      <c r="AH638"/>
      <c r="AI638"/>
      <c r="AJ638"/>
      <c r="AK638"/>
      <c r="AL638"/>
      <c r="AM638"/>
      <c r="AN638"/>
      <c r="AO638"/>
      <c r="AP638"/>
      <c r="AQ638" s="242">
        <v>0</v>
      </c>
      <c r="AR638" s="242">
        <v>0</v>
      </c>
    </row>
    <row r="639" spans="1:44" ht="16.8" x14ac:dyDescent="0.25">
      <c r="A639" s="273">
        <v>122267</v>
      </c>
      <c r="B639" t="s">
        <v>474</v>
      </c>
      <c r="C639" t="s">
        <v>739</v>
      </c>
      <c r="D639" t="s">
        <v>739</v>
      </c>
      <c r="E639" t="s">
        <v>739</v>
      </c>
      <c r="F639" t="s">
        <v>739</v>
      </c>
      <c r="G639" t="s">
        <v>739</v>
      </c>
      <c r="H639" t="s">
        <v>739</v>
      </c>
      <c r="I639" t="s">
        <v>739</v>
      </c>
      <c r="J639" t="s">
        <v>739</v>
      </c>
      <c r="K639" t="s">
        <v>739</v>
      </c>
      <c r="L639" t="s">
        <v>739</v>
      </c>
      <c r="M639"/>
      <c r="N639"/>
      <c r="O639"/>
      <c r="P639"/>
      <c r="Q639"/>
      <c r="R639"/>
      <c r="S639"/>
      <c r="T639"/>
      <c r="U639"/>
      <c r="V639"/>
      <c r="W639"/>
      <c r="X639"/>
      <c r="Y639"/>
      <c r="Z639"/>
      <c r="AA639"/>
      <c r="AB639"/>
      <c r="AC639"/>
      <c r="AD639"/>
      <c r="AE639"/>
      <c r="AF639"/>
      <c r="AG639"/>
      <c r="AH639"/>
      <c r="AI639"/>
      <c r="AJ639"/>
      <c r="AK639"/>
      <c r="AL639"/>
      <c r="AM639"/>
      <c r="AN639"/>
      <c r="AO639"/>
      <c r="AP639"/>
      <c r="AQ639" s="242">
        <v>0</v>
      </c>
      <c r="AR639" s="242">
        <v>0</v>
      </c>
    </row>
    <row r="640" spans="1:44" ht="16.8" x14ac:dyDescent="0.25">
      <c r="A640" s="273">
        <v>122269</v>
      </c>
      <c r="B640" t="s">
        <v>474</v>
      </c>
      <c r="C640" t="s">
        <v>739</v>
      </c>
      <c r="D640" t="s">
        <v>739</v>
      </c>
      <c r="E640" t="s">
        <v>739</v>
      </c>
      <c r="F640" t="s">
        <v>739</v>
      </c>
      <c r="G640" t="s">
        <v>739</v>
      </c>
      <c r="H640" t="s">
        <v>739</v>
      </c>
      <c r="I640" t="s">
        <v>739</v>
      </c>
      <c r="J640" t="s">
        <v>739</v>
      </c>
      <c r="K640" t="s">
        <v>739</v>
      </c>
      <c r="L640" t="s">
        <v>739</v>
      </c>
      <c r="M640"/>
      <c r="N640"/>
      <c r="O640"/>
      <c r="P640"/>
      <c r="Q640"/>
      <c r="R640"/>
      <c r="S640"/>
      <c r="T640"/>
      <c r="U640"/>
      <c r="V640"/>
      <c r="W640"/>
      <c r="X640"/>
      <c r="Y640"/>
      <c r="Z640"/>
      <c r="AA640"/>
      <c r="AB640"/>
      <c r="AC640"/>
      <c r="AD640"/>
      <c r="AE640"/>
      <c r="AF640"/>
      <c r="AG640"/>
      <c r="AH640"/>
      <c r="AI640"/>
      <c r="AJ640"/>
      <c r="AK640"/>
      <c r="AL640"/>
      <c r="AM640"/>
      <c r="AN640"/>
      <c r="AO640"/>
      <c r="AP640"/>
      <c r="AQ640" s="242">
        <v>0</v>
      </c>
      <c r="AR640" s="242">
        <v>0</v>
      </c>
    </row>
    <row r="641" spans="1:44" ht="16.8" x14ac:dyDescent="0.25">
      <c r="A641" s="273">
        <v>122272</v>
      </c>
      <c r="B641" t="s">
        <v>474</v>
      </c>
      <c r="C641" t="s">
        <v>739</v>
      </c>
      <c r="D641" t="s">
        <v>739</v>
      </c>
      <c r="E641" t="s">
        <v>739</v>
      </c>
      <c r="F641" t="s">
        <v>739</v>
      </c>
      <c r="G641" t="s">
        <v>739</v>
      </c>
      <c r="H641" t="s">
        <v>739</v>
      </c>
      <c r="I641" t="s">
        <v>739</v>
      </c>
      <c r="J641" t="s">
        <v>739</v>
      </c>
      <c r="K641" t="s">
        <v>739</v>
      </c>
      <c r="L641" t="s">
        <v>739</v>
      </c>
      <c r="M641"/>
      <c r="N641"/>
      <c r="O641"/>
      <c r="P641"/>
      <c r="Q641"/>
      <c r="R641"/>
      <c r="S641"/>
      <c r="T641"/>
      <c r="U641"/>
      <c r="V641"/>
      <c r="W641"/>
      <c r="X641"/>
      <c r="Y641"/>
      <c r="Z641"/>
      <c r="AA641"/>
      <c r="AB641"/>
      <c r="AC641"/>
      <c r="AD641"/>
      <c r="AE641"/>
      <c r="AF641"/>
      <c r="AG641"/>
      <c r="AH641"/>
      <c r="AI641"/>
      <c r="AJ641"/>
      <c r="AK641"/>
      <c r="AL641"/>
      <c r="AM641"/>
      <c r="AN641"/>
      <c r="AO641"/>
      <c r="AP641"/>
      <c r="AQ641" s="242">
        <v>0</v>
      </c>
      <c r="AR641" s="242">
        <v>0</v>
      </c>
    </row>
    <row r="642" spans="1:44" ht="16.8" x14ac:dyDescent="0.25">
      <c r="A642" s="273">
        <v>122274</v>
      </c>
      <c r="B642" t="s">
        <v>474</v>
      </c>
      <c r="C642" t="s">
        <v>739</v>
      </c>
      <c r="D642" t="s">
        <v>739</v>
      </c>
      <c r="E642" t="s">
        <v>739</v>
      </c>
      <c r="F642" t="s">
        <v>739</v>
      </c>
      <c r="G642" t="s">
        <v>739</v>
      </c>
      <c r="H642" t="s">
        <v>739</v>
      </c>
      <c r="I642" t="s">
        <v>739</v>
      </c>
      <c r="J642" t="s">
        <v>739</v>
      </c>
      <c r="K642" t="s">
        <v>739</v>
      </c>
      <c r="L642" t="s">
        <v>739</v>
      </c>
      <c r="M642"/>
      <c r="N642"/>
      <c r="O642"/>
      <c r="P642"/>
      <c r="Q642"/>
      <c r="R642"/>
      <c r="S642"/>
      <c r="T642"/>
      <c r="U642"/>
      <c r="V642"/>
      <c r="W642"/>
      <c r="X642"/>
      <c r="Y642"/>
      <c r="Z642"/>
      <c r="AA642"/>
      <c r="AB642"/>
      <c r="AC642"/>
      <c r="AD642"/>
      <c r="AE642"/>
      <c r="AF642"/>
      <c r="AG642"/>
      <c r="AH642"/>
      <c r="AI642"/>
      <c r="AJ642"/>
      <c r="AK642"/>
      <c r="AL642"/>
      <c r="AM642"/>
      <c r="AN642"/>
      <c r="AO642"/>
      <c r="AP642"/>
      <c r="AQ642" s="242">
        <v>0</v>
      </c>
      <c r="AR642" s="242">
        <v>0</v>
      </c>
    </row>
    <row r="643" spans="1:44" ht="16.8" x14ac:dyDescent="0.25">
      <c r="A643" s="273">
        <v>122277</v>
      </c>
      <c r="B643" t="s">
        <v>474</v>
      </c>
      <c r="C643" t="s">
        <v>739</v>
      </c>
      <c r="D643" t="s">
        <v>739</v>
      </c>
      <c r="E643" t="s">
        <v>739</v>
      </c>
      <c r="F643" t="s">
        <v>739</v>
      </c>
      <c r="G643" t="s">
        <v>739</v>
      </c>
      <c r="H643" t="s">
        <v>739</v>
      </c>
      <c r="I643" t="s">
        <v>739</v>
      </c>
      <c r="J643" t="s">
        <v>739</v>
      </c>
      <c r="K643" t="s">
        <v>739</v>
      </c>
      <c r="L643" t="s">
        <v>739</v>
      </c>
      <c r="M643"/>
      <c r="N643"/>
      <c r="O643"/>
      <c r="P643"/>
      <c r="Q643"/>
      <c r="R643"/>
      <c r="S643"/>
      <c r="T643"/>
      <c r="U643"/>
      <c r="V643"/>
      <c r="W643"/>
      <c r="X643"/>
      <c r="Y643"/>
      <c r="Z643"/>
      <c r="AA643"/>
      <c r="AB643"/>
      <c r="AC643"/>
      <c r="AD643"/>
      <c r="AE643"/>
      <c r="AF643"/>
      <c r="AG643"/>
      <c r="AH643"/>
      <c r="AI643"/>
      <c r="AJ643"/>
      <c r="AK643"/>
      <c r="AL643"/>
      <c r="AM643"/>
      <c r="AN643"/>
      <c r="AO643"/>
      <c r="AP643"/>
      <c r="AQ643" s="242">
        <v>0</v>
      </c>
      <c r="AR643" s="242">
        <v>0</v>
      </c>
    </row>
    <row r="644" spans="1:44" ht="16.8" x14ac:dyDescent="0.25">
      <c r="A644" s="273">
        <v>122278</v>
      </c>
      <c r="B644" t="s">
        <v>474</v>
      </c>
      <c r="C644" t="s">
        <v>739</v>
      </c>
      <c r="D644" t="s">
        <v>739</v>
      </c>
      <c r="E644" t="s">
        <v>739</v>
      </c>
      <c r="F644" t="s">
        <v>739</v>
      </c>
      <c r="G644" t="s">
        <v>739</v>
      </c>
      <c r="H644" t="s">
        <v>739</v>
      </c>
      <c r="I644" t="s">
        <v>739</v>
      </c>
      <c r="J644" t="s">
        <v>739</v>
      </c>
      <c r="K644" t="s">
        <v>739</v>
      </c>
      <c r="L644" t="s">
        <v>739</v>
      </c>
      <c r="M644"/>
      <c r="N644"/>
      <c r="O644"/>
      <c r="P644"/>
      <c r="Q644"/>
      <c r="R644"/>
      <c r="S644"/>
      <c r="T644"/>
      <c r="U644"/>
      <c r="V644"/>
      <c r="W644"/>
      <c r="X644"/>
      <c r="Y644"/>
      <c r="Z644"/>
      <c r="AA644"/>
      <c r="AB644"/>
      <c r="AC644"/>
      <c r="AD644"/>
      <c r="AE644"/>
      <c r="AF644"/>
      <c r="AG644"/>
      <c r="AH644"/>
      <c r="AI644"/>
      <c r="AJ644"/>
      <c r="AK644"/>
      <c r="AL644"/>
      <c r="AM644"/>
      <c r="AN644"/>
      <c r="AO644"/>
      <c r="AP644"/>
      <c r="AQ644" s="242">
        <v>0</v>
      </c>
      <c r="AR644" s="242">
        <v>0</v>
      </c>
    </row>
    <row r="645" spans="1:44" ht="16.8" x14ac:dyDescent="0.25">
      <c r="A645" s="273">
        <v>122279</v>
      </c>
      <c r="B645" t="s">
        <v>474</v>
      </c>
      <c r="C645" t="s">
        <v>739</v>
      </c>
      <c r="D645" t="s">
        <v>739</v>
      </c>
      <c r="E645" t="s">
        <v>739</v>
      </c>
      <c r="F645" t="s">
        <v>739</v>
      </c>
      <c r="G645" t="s">
        <v>739</v>
      </c>
      <c r="H645" t="s">
        <v>739</v>
      </c>
      <c r="I645" t="s">
        <v>739</v>
      </c>
      <c r="J645" t="s">
        <v>739</v>
      </c>
      <c r="K645" t="s">
        <v>739</v>
      </c>
      <c r="L645" t="s">
        <v>739</v>
      </c>
      <c r="M645"/>
      <c r="N645"/>
      <c r="O645"/>
      <c r="P645"/>
      <c r="Q645"/>
      <c r="R645"/>
      <c r="S645"/>
      <c r="T645"/>
      <c r="U645"/>
      <c r="V645"/>
      <c r="W645"/>
      <c r="X645"/>
      <c r="Y645"/>
      <c r="Z645"/>
      <c r="AA645"/>
      <c r="AB645"/>
      <c r="AC645"/>
      <c r="AD645"/>
      <c r="AE645"/>
      <c r="AF645"/>
      <c r="AG645"/>
      <c r="AH645"/>
      <c r="AI645"/>
      <c r="AJ645"/>
      <c r="AK645"/>
      <c r="AL645"/>
      <c r="AM645"/>
      <c r="AN645"/>
      <c r="AO645"/>
      <c r="AP645"/>
      <c r="AQ645" s="242">
        <v>0</v>
      </c>
      <c r="AR645" s="242">
        <v>0</v>
      </c>
    </row>
    <row r="646" spans="1:44" ht="16.8" x14ac:dyDescent="0.25">
      <c r="A646" s="273">
        <v>122280</v>
      </c>
      <c r="B646" t="s">
        <v>474</v>
      </c>
      <c r="C646" t="s">
        <v>739</v>
      </c>
      <c r="D646" t="s">
        <v>739</v>
      </c>
      <c r="E646" t="s">
        <v>739</v>
      </c>
      <c r="F646" t="s">
        <v>739</v>
      </c>
      <c r="G646" t="s">
        <v>739</v>
      </c>
      <c r="H646" t="s">
        <v>739</v>
      </c>
      <c r="I646" t="s">
        <v>739</v>
      </c>
      <c r="J646" t="s">
        <v>739</v>
      </c>
      <c r="K646" t="s">
        <v>739</v>
      </c>
      <c r="L646" t="s">
        <v>739</v>
      </c>
      <c r="M646"/>
      <c r="N646"/>
      <c r="O646"/>
      <c r="P646"/>
      <c r="Q646"/>
      <c r="R646"/>
      <c r="S646"/>
      <c r="T646"/>
      <c r="U646"/>
      <c r="V646"/>
      <c r="W646"/>
      <c r="X646"/>
      <c r="Y646"/>
      <c r="Z646"/>
      <c r="AA646"/>
      <c r="AB646"/>
      <c r="AC646"/>
      <c r="AD646"/>
      <c r="AE646"/>
      <c r="AF646"/>
      <c r="AG646"/>
      <c r="AH646"/>
      <c r="AI646"/>
      <c r="AJ646"/>
      <c r="AK646"/>
      <c r="AL646"/>
      <c r="AM646"/>
      <c r="AN646"/>
      <c r="AO646"/>
      <c r="AP646"/>
      <c r="AQ646" s="242">
        <v>0</v>
      </c>
      <c r="AR646" s="242">
        <v>0</v>
      </c>
    </row>
    <row r="647" spans="1:44" ht="16.8" x14ac:dyDescent="0.25">
      <c r="A647" s="273">
        <v>122284</v>
      </c>
      <c r="B647" t="s">
        <v>474</v>
      </c>
      <c r="C647" t="s">
        <v>739</v>
      </c>
      <c r="D647" t="s">
        <v>739</v>
      </c>
      <c r="E647" t="s">
        <v>739</v>
      </c>
      <c r="F647" t="s">
        <v>739</v>
      </c>
      <c r="G647" t="s">
        <v>739</v>
      </c>
      <c r="H647" t="s">
        <v>739</v>
      </c>
      <c r="I647" t="s">
        <v>739</v>
      </c>
      <c r="J647" t="s">
        <v>739</v>
      </c>
      <c r="K647" t="s">
        <v>739</v>
      </c>
      <c r="L647" t="s">
        <v>739</v>
      </c>
      <c r="M647"/>
      <c r="N647"/>
      <c r="O647"/>
      <c r="P647"/>
      <c r="Q647"/>
      <c r="R647"/>
      <c r="S647"/>
      <c r="T647"/>
      <c r="U647"/>
      <c r="V647"/>
      <c r="W647"/>
      <c r="X647"/>
      <c r="Y647"/>
      <c r="Z647"/>
      <c r="AA647"/>
      <c r="AB647"/>
      <c r="AC647"/>
      <c r="AD647"/>
      <c r="AE647"/>
      <c r="AF647"/>
      <c r="AG647"/>
      <c r="AH647"/>
      <c r="AI647"/>
      <c r="AJ647"/>
      <c r="AK647"/>
      <c r="AL647"/>
      <c r="AM647"/>
      <c r="AN647"/>
      <c r="AO647"/>
      <c r="AP647"/>
      <c r="AQ647" s="242">
        <v>0</v>
      </c>
      <c r="AR647" s="242">
        <v>0</v>
      </c>
    </row>
    <row r="648" spans="1:44" ht="16.8" x14ac:dyDescent="0.25">
      <c r="A648" s="273">
        <v>122288</v>
      </c>
      <c r="B648" t="s">
        <v>474</v>
      </c>
      <c r="C648" t="s">
        <v>739</v>
      </c>
      <c r="D648" t="s">
        <v>739</v>
      </c>
      <c r="E648" t="s">
        <v>739</v>
      </c>
      <c r="F648" t="s">
        <v>739</v>
      </c>
      <c r="G648" t="s">
        <v>739</v>
      </c>
      <c r="H648" t="s">
        <v>739</v>
      </c>
      <c r="I648" t="s">
        <v>739</v>
      </c>
      <c r="J648" t="s">
        <v>739</v>
      </c>
      <c r="K648" t="s">
        <v>739</v>
      </c>
      <c r="L648" t="s">
        <v>739</v>
      </c>
      <c r="M648"/>
      <c r="N648"/>
      <c r="O648"/>
      <c r="P648"/>
      <c r="Q648"/>
      <c r="R648"/>
      <c r="S648"/>
      <c r="T648"/>
      <c r="U648"/>
      <c r="V648"/>
      <c r="W648"/>
      <c r="X648"/>
      <c r="Y648"/>
      <c r="Z648"/>
      <c r="AA648"/>
      <c r="AB648"/>
      <c r="AC648"/>
      <c r="AD648"/>
      <c r="AE648"/>
      <c r="AF648"/>
      <c r="AG648"/>
      <c r="AH648"/>
      <c r="AI648"/>
      <c r="AJ648"/>
      <c r="AK648"/>
      <c r="AL648"/>
      <c r="AM648"/>
      <c r="AN648"/>
      <c r="AO648"/>
      <c r="AP648"/>
      <c r="AQ648" s="242">
        <v>0</v>
      </c>
      <c r="AR648" s="242">
        <v>0</v>
      </c>
    </row>
    <row r="649" spans="1:44" ht="16.8" x14ac:dyDescent="0.25">
      <c r="A649" s="273">
        <v>122289</v>
      </c>
      <c r="B649" t="s">
        <v>474</v>
      </c>
      <c r="C649" t="s">
        <v>739</v>
      </c>
      <c r="D649" t="s">
        <v>739</v>
      </c>
      <c r="E649" t="s">
        <v>739</v>
      </c>
      <c r="F649" t="s">
        <v>739</v>
      </c>
      <c r="G649" t="s">
        <v>739</v>
      </c>
      <c r="H649" t="s">
        <v>739</v>
      </c>
      <c r="I649" t="s">
        <v>739</v>
      </c>
      <c r="J649" t="s">
        <v>739</v>
      </c>
      <c r="K649" t="s">
        <v>739</v>
      </c>
      <c r="L649" t="s">
        <v>739</v>
      </c>
      <c r="M649"/>
      <c r="N649"/>
      <c r="O649"/>
      <c r="P649"/>
      <c r="Q649"/>
      <c r="R649"/>
      <c r="S649"/>
      <c r="T649"/>
      <c r="U649"/>
      <c r="V649"/>
      <c r="W649"/>
      <c r="X649"/>
      <c r="Y649"/>
      <c r="Z649"/>
      <c r="AA649"/>
      <c r="AB649"/>
      <c r="AC649"/>
      <c r="AD649"/>
      <c r="AE649"/>
      <c r="AF649"/>
      <c r="AG649"/>
      <c r="AH649"/>
      <c r="AI649"/>
      <c r="AJ649"/>
      <c r="AK649"/>
      <c r="AL649"/>
      <c r="AM649"/>
      <c r="AN649"/>
      <c r="AO649"/>
      <c r="AP649"/>
      <c r="AQ649" s="242">
        <v>0</v>
      </c>
      <c r="AR649" s="242">
        <v>0</v>
      </c>
    </row>
    <row r="650" spans="1:44" ht="16.8" x14ac:dyDescent="0.25">
      <c r="A650" s="273">
        <v>122292</v>
      </c>
      <c r="B650" t="s">
        <v>474</v>
      </c>
      <c r="C650" t="s">
        <v>739</v>
      </c>
      <c r="D650" t="s">
        <v>739</v>
      </c>
      <c r="E650" t="s">
        <v>739</v>
      </c>
      <c r="F650" t="s">
        <v>739</v>
      </c>
      <c r="G650" t="s">
        <v>739</v>
      </c>
      <c r="H650" t="s">
        <v>739</v>
      </c>
      <c r="I650" t="s">
        <v>739</v>
      </c>
      <c r="J650" t="s">
        <v>739</v>
      </c>
      <c r="K650" t="s">
        <v>739</v>
      </c>
      <c r="L650" t="s">
        <v>739</v>
      </c>
      <c r="M650"/>
      <c r="N650"/>
      <c r="O650"/>
      <c r="P650"/>
      <c r="Q650"/>
      <c r="R650"/>
      <c r="S650"/>
      <c r="T650"/>
      <c r="U650"/>
      <c r="V650"/>
      <c r="W650"/>
      <c r="X650"/>
      <c r="Y650"/>
      <c r="Z650"/>
      <c r="AA650"/>
      <c r="AB650"/>
      <c r="AC650"/>
      <c r="AD650"/>
      <c r="AE650"/>
      <c r="AF650"/>
      <c r="AG650"/>
      <c r="AH650"/>
      <c r="AI650"/>
      <c r="AJ650"/>
      <c r="AK650"/>
      <c r="AL650"/>
      <c r="AM650"/>
      <c r="AN650"/>
      <c r="AO650"/>
      <c r="AP650"/>
      <c r="AQ650" s="242">
        <v>0</v>
      </c>
      <c r="AR650" s="242">
        <v>0</v>
      </c>
    </row>
    <row r="651" spans="1:44" ht="16.8" x14ac:dyDescent="0.25">
      <c r="A651" s="273">
        <v>122293</v>
      </c>
      <c r="B651" t="s">
        <v>474</v>
      </c>
      <c r="C651" t="s">
        <v>739</v>
      </c>
      <c r="D651" t="s">
        <v>739</v>
      </c>
      <c r="E651" t="s">
        <v>739</v>
      </c>
      <c r="F651" t="s">
        <v>739</v>
      </c>
      <c r="G651" t="s">
        <v>739</v>
      </c>
      <c r="H651" t="s">
        <v>739</v>
      </c>
      <c r="I651" t="s">
        <v>739</v>
      </c>
      <c r="J651" t="s">
        <v>739</v>
      </c>
      <c r="K651" t="s">
        <v>739</v>
      </c>
      <c r="L651" t="s">
        <v>739</v>
      </c>
      <c r="M651"/>
      <c r="N651"/>
      <c r="O651"/>
      <c r="P651"/>
      <c r="Q651"/>
      <c r="R651"/>
      <c r="S651"/>
      <c r="T651"/>
      <c r="U651"/>
      <c r="V651"/>
      <c r="W651"/>
      <c r="X651"/>
      <c r="Y651"/>
      <c r="Z651"/>
      <c r="AA651"/>
      <c r="AB651"/>
      <c r="AC651"/>
      <c r="AD651"/>
      <c r="AE651"/>
      <c r="AF651"/>
      <c r="AG651"/>
      <c r="AH651"/>
      <c r="AI651"/>
      <c r="AJ651"/>
      <c r="AK651"/>
      <c r="AL651"/>
      <c r="AM651"/>
      <c r="AN651"/>
      <c r="AO651"/>
      <c r="AP651"/>
      <c r="AQ651" s="242">
        <v>0</v>
      </c>
      <c r="AR651" s="242">
        <v>0</v>
      </c>
    </row>
    <row r="652" spans="1:44" ht="16.8" x14ac:dyDescent="0.25">
      <c r="A652" s="273">
        <v>122295</v>
      </c>
      <c r="B652" t="s">
        <v>474</v>
      </c>
      <c r="C652" t="s">
        <v>739</v>
      </c>
      <c r="D652" t="s">
        <v>739</v>
      </c>
      <c r="E652" t="s">
        <v>739</v>
      </c>
      <c r="F652" t="s">
        <v>739</v>
      </c>
      <c r="G652" t="s">
        <v>739</v>
      </c>
      <c r="H652" t="s">
        <v>739</v>
      </c>
      <c r="I652" t="s">
        <v>739</v>
      </c>
      <c r="J652" t="s">
        <v>739</v>
      </c>
      <c r="K652" t="s">
        <v>739</v>
      </c>
      <c r="L652" t="s">
        <v>739</v>
      </c>
      <c r="M652"/>
      <c r="N652"/>
      <c r="O652"/>
      <c r="P652"/>
      <c r="Q652"/>
      <c r="R652"/>
      <c r="S652"/>
      <c r="T652"/>
      <c r="U652"/>
      <c r="V652"/>
      <c r="W652"/>
      <c r="X652"/>
      <c r="Y652"/>
      <c r="Z652"/>
      <c r="AA652"/>
      <c r="AB652"/>
      <c r="AC652"/>
      <c r="AD652"/>
      <c r="AE652"/>
      <c r="AF652"/>
      <c r="AG652"/>
      <c r="AH652"/>
      <c r="AI652"/>
      <c r="AJ652"/>
      <c r="AK652"/>
      <c r="AL652"/>
      <c r="AM652"/>
      <c r="AN652"/>
      <c r="AO652"/>
      <c r="AP652"/>
      <c r="AQ652" s="242">
        <v>0</v>
      </c>
      <c r="AR652" s="242">
        <v>0</v>
      </c>
    </row>
    <row r="653" spans="1:44" ht="16.8" x14ac:dyDescent="0.25">
      <c r="A653" s="273">
        <v>122299</v>
      </c>
      <c r="B653" t="s">
        <v>474</v>
      </c>
      <c r="C653" t="s">
        <v>739</v>
      </c>
      <c r="D653" t="s">
        <v>739</v>
      </c>
      <c r="E653" t="s">
        <v>739</v>
      </c>
      <c r="F653" t="s">
        <v>739</v>
      </c>
      <c r="G653" t="s">
        <v>739</v>
      </c>
      <c r="H653" t="s">
        <v>739</v>
      </c>
      <c r="I653" t="s">
        <v>739</v>
      </c>
      <c r="J653" t="s">
        <v>739</v>
      </c>
      <c r="K653" t="s">
        <v>739</v>
      </c>
      <c r="L653" t="s">
        <v>739</v>
      </c>
      <c r="M653"/>
      <c r="N653"/>
      <c r="O653"/>
      <c r="P653"/>
      <c r="Q653"/>
      <c r="R653"/>
      <c r="S653"/>
      <c r="T653"/>
      <c r="U653"/>
      <c r="V653"/>
      <c r="W653"/>
      <c r="X653"/>
      <c r="Y653"/>
      <c r="Z653"/>
      <c r="AA653"/>
      <c r="AB653"/>
      <c r="AC653"/>
      <c r="AD653"/>
      <c r="AE653"/>
      <c r="AF653"/>
      <c r="AG653"/>
      <c r="AH653"/>
      <c r="AI653"/>
      <c r="AJ653"/>
      <c r="AK653"/>
      <c r="AL653"/>
      <c r="AM653"/>
      <c r="AN653"/>
      <c r="AO653"/>
      <c r="AP653"/>
      <c r="AQ653" s="242">
        <v>0</v>
      </c>
      <c r="AR653" s="242">
        <v>0</v>
      </c>
    </row>
    <row r="654" spans="1:44" ht="16.8" x14ac:dyDescent="0.25">
      <c r="A654" s="273">
        <v>122300</v>
      </c>
      <c r="B654" t="s">
        <v>474</v>
      </c>
      <c r="C654" t="s">
        <v>739</v>
      </c>
      <c r="D654" t="s">
        <v>739</v>
      </c>
      <c r="E654" t="s">
        <v>739</v>
      </c>
      <c r="F654" t="s">
        <v>739</v>
      </c>
      <c r="G654" t="s">
        <v>739</v>
      </c>
      <c r="H654" t="s">
        <v>739</v>
      </c>
      <c r="I654" t="s">
        <v>739</v>
      </c>
      <c r="J654" t="s">
        <v>739</v>
      </c>
      <c r="K654" t="s">
        <v>739</v>
      </c>
      <c r="L654" t="s">
        <v>739</v>
      </c>
      <c r="M654"/>
      <c r="N654"/>
      <c r="O654"/>
      <c r="P654"/>
      <c r="Q654"/>
      <c r="R654"/>
      <c r="S654"/>
      <c r="T654"/>
      <c r="U654"/>
      <c r="V654"/>
      <c r="W654"/>
      <c r="X654"/>
      <c r="Y654"/>
      <c r="Z654"/>
      <c r="AA654"/>
      <c r="AB654"/>
      <c r="AC654"/>
      <c r="AD654"/>
      <c r="AE654"/>
      <c r="AF654"/>
      <c r="AG654"/>
      <c r="AH654"/>
      <c r="AI654"/>
      <c r="AJ654"/>
      <c r="AK654"/>
      <c r="AL654"/>
      <c r="AM654"/>
      <c r="AN654"/>
      <c r="AO654"/>
      <c r="AP654"/>
      <c r="AQ654" s="242">
        <v>0</v>
      </c>
      <c r="AR654" s="242">
        <v>0</v>
      </c>
    </row>
    <row r="655" spans="1:44" ht="16.8" x14ac:dyDescent="0.25">
      <c r="A655" s="273">
        <v>122303</v>
      </c>
      <c r="B655" t="s">
        <v>474</v>
      </c>
      <c r="C655" t="s">
        <v>739</v>
      </c>
      <c r="D655" t="s">
        <v>739</v>
      </c>
      <c r="E655" t="s">
        <v>739</v>
      </c>
      <c r="F655" t="s">
        <v>739</v>
      </c>
      <c r="G655" t="s">
        <v>739</v>
      </c>
      <c r="H655" t="s">
        <v>739</v>
      </c>
      <c r="I655" t="s">
        <v>739</v>
      </c>
      <c r="J655" t="s">
        <v>739</v>
      </c>
      <c r="K655" t="s">
        <v>739</v>
      </c>
      <c r="L655" t="s">
        <v>739</v>
      </c>
      <c r="M655"/>
      <c r="N655"/>
      <c r="O655"/>
      <c r="P655"/>
      <c r="Q655"/>
      <c r="R655"/>
      <c r="S655"/>
      <c r="T655"/>
      <c r="U655"/>
      <c r="V655"/>
      <c r="W655"/>
      <c r="X655"/>
      <c r="Y655"/>
      <c r="Z655"/>
      <c r="AA655"/>
      <c r="AB655"/>
      <c r="AC655"/>
      <c r="AD655"/>
      <c r="AE655"/>
      <c r="AF655"/>
      <c r="AG655"/>
      <c r="AH655"/>
      <c r="AI655"/>
      <c r="AJ655"/>
      <c r="AK655"/>
      <c r="AL655"/>
      <c r="AM655"/>
      <c r="AN655"/>
      <c r="AO655"/>
      <c r="AP655"/>
      <c r="AQ655" s="242">
        <v>0</v>
      </c>
      <c r="AR655" s="242">
        <v>0</v>
      </c>
    </row>
    <row r="656" spans="1:44" ht="16.8" x14ac:dyDescent="0.25">
      <c r="A656" s="273">
        <v>122304</v>
      </c>
      <c r="B656" t="s">
        <v>474</v>
      </c>
      <c r="C656" t="s">
        <v>739</v>
      </c>
      <c r="D656" t="s">
        <v>739</v>
      </c>
      <c r="E656" t="s">
        <v>739</v>
      </c>
      <c r="F656" t="s">
        <v>739</v>
      </c>
      <c r="G656" t="s">
        <v>739</v>
      </c>
      <c r="H656" t="s">
        <v>739</v>
      </c>
      <c r="I656" t="s">
        <v>739</v>
      </c>
      <c r="J656" t="s">
        <v>739</v>
      </c>
      <c r="K656" t="s">
        <v>739</v>
      </c>
      <c r="L656" t="s">
        <v>739</v>
      </c>
      <c r="M656"/>
      <c r="N656"/>
      <c r="O656"/>
      <c r="P656"/>
      <c r="Q656"/>
      <c r="R656"/>
      <c r="S656"/>
      <c r="T656"/>
      <c r="U656"/>
      <c r="V656"/>
      <c r="W656"/>
      <c r="X656"/>
      <c r="Y656"/>
      <c r="Z656"/>
      <c r="AA656"/>
      <c r="AB656"/>
      <c r="AC656"/>
      <c r="AD656"/>
      <c r="AE656"/>
      <c r="AF656"/>
      <c r="AG656"/>
      <c r="AH656"/>
      <c r="AI656"/>
      <c r="AJ656"/>
      <c r="AK656"/>
      <c r="AL656"/>
      <c r="AM656"/>
      <c r="AN656"/>
      <c r="AO656"/>
      <c r="AP656"/>
      <c r="AQ656" s="242">
        <v>0</v>
      </c>
      <c r="AR656" s="242">
        <v>0</v>
      </c>
    </row>
    <row r="657" spans="1:44" ht="16.8" x14ac:dyDescent="0.25">
      <c r="A657" s="273">
        <v>122305</v>
      </c>
      <c r="B657" t="s">
        <v>474</v>
      </c>
      <c r="C657" t="s">
        <v>739</v>
      </c>
      <c r="D657" t="s">
        <v>739</v>
      </c>
      <c r="E657" t="s">
        <v>739</v>
      </c>
      <c r="F657" t="s">
        <v>739</v>
      </c>
      <c r="G657" t="s">
        <v>739</v>
      </c>
      <c r="H657" t="s">
        <v>739</v>
      </c>
      <c r="I657" t="s">
        <v>739</v>
      </c>
      <c r="J657" t="s">
        <v>739</v>
      </c>
      <c r="K657" t="s">
        <v>739</v>
      </c>
      <c r="L657" t="s">
        <v>739</v>
      </c>
      <c r="M657"/>
      <c r="N657"/>
      <c r="O657"/>
      <c r="P657"/>
      <c r="Q657"/>
      <c r="R657"/>
      <c r="S657"/>
      <c r="T657"/>
      <c r="U657"/>
      <c r="V657"/>
      <c r="W657"/>
      <c r="X657"/>
      <c r="Y657"/>
      <c r="Z657"/>
      <c r="AA657"/>
      <c r="AB657"/>
      <c r="AC657"/>
      <c r="AD657"/>
      <c r="AE657"/>
      <c r="AF657"/>
      <c r="AG657"/>
      <c r="AH657"/>
      <c r="AI657"/>
      <c r="AJ657"/>
      <c r="AK657"/>
      <c r="AL657"/>
      <c r="AM657"/>
      <c r="AN657"/>
      <c r="AO657"/>
      <c r="AP657"/>
      <c r="AQ657" s="242">
        <v>0</v>
      </c>
      <c r="AR657" s="242">
        <v>0</v>
      </c>
    </row>
    <row r="658" spans="1:44" ht="16.8" x14ac:dyDescent="0.25">
      <c r="A658" s="273">
        <v>122307</v>
      </c>
      <c r="B658" t="s">
        <v>474</v>
      </c>
      <c r="C658" t="s">
        <v>739</v>
      </c>
      <c r="D658" t="s">
        <v>739</v>
      </c>
      <c r="E658" t="s">
        <v>739</v>
      </c>
      <c r="F658" t="s">
        <v>739</v>
      </c>
      <c r="G658" t="s">
        <v>739</v>
      </c>
      <c r="H658" t="s">
        <v>739</v>
      </c>
      <c r="I658" t="s">
        <v>739</v>
      </c>
      <c r="J658" t="s">
        <v>739</v>
      </c>
      <c r="K658" t="s">
        <v>739</v>
      </c>
      <c r="L658" t="s">
        <v>739</v>
      </c>
      <c r="M658"/>
      <c r="N658"/>
      <c r="O658"/>
      <c r="P658"/>
      <c r="Q658"/>
      <c r="R658"/>
      <c r="S658"/>
      <c r="T658"/>
      <c r="U658"/>
      <c r="V658"/>
      <c r="W658"/>
      <c r="X658"/>
      <c r="Y658"/>
      <c r="Z658"/>
      <c r="AA658"/>
      <c r="AB658"/>
      <c r="AC658"/>
      <c r="AD658"/>
      <c r="AE658"/>
      <c r="AF658"/>
      <c r="AG658"/>
      <c r="AH658"/>
      <c r="AI658"/>
      <c r="AJ658"/>
      <c r="AK658"/>
      <c r="AL658"/>
      <c r="AM658"/>
      <c r="AN658"/>
      <c r="AO658"/>
      <c r="AP658"/>
      <c r="AQ658" s="242">
        <v>0</v>
      </c>
      <c r="AR658" s="242">
        <v>0</v>
      </c>
    </row>
    <row r="659" spans="1:44" ht="16.8" x14ac:dyDescent="0.25">
      <c r="A659" s="273">
        <v>122310</v>
      </c>
      <c r="B659" t="s">
        <v>474</v>
      </c>
      <c r="C659" t="s">
        <v>739</v>
      </c>
      <c r="D659" t="s">
        <v>739</v>
      </c>
      <c r="E659" t="s">
        <v>739</v>
      </c>
      <c r="F659" t="s">
        <v>739</v>
      </c>
      <c r="G659" t="s">
        <v>739</v>
      </c>
      <c r="H659" t="s">
        <v>739</v>
      </c>
      <c r="I659" t="s">
        <v>739</v>
      </c>
      <c r="J659" t="s">
        <v>739</v>
      </c>
      <c r="K659" t="s">
        <v>739</v>
      </c>
      <c r="L659" t="s">
        <v>739</v>
      </c>
      <c r="M659"/>
      <c r="N659"/>
      <c r="O659"/>
      <c r="P659"/>
      <c r="Q659"/>
      <c r="R659"/>
      <c r="S659"/>
      <c r="T659"/>
      <c r="U659"/>
      <c r="V659"/>
      <c r="W659"/>
      <c r="X659"/>
      <c r="Y659"/>
      <c r="Z659"/>
      <c r="AA659"/>
      <c r="AB659"/>
      <c r="AC659"/>
      <c r="AD659"/>
      <c r="AE659"/>
      <c r="AF659"/>
      <c r="AG659"/>
      <c r="AH659"/>
      <c r="AI659"/>
      <c r="AJ659"/>
      <c r="AK659"/>
      <c r="AL659"/>
      <c r="AM659"/>
      <c r="AN659"/>
      <c r="AO659"/>
      <c r="AP659"/>
      <c r="AQ659" s="242">
        <v>0</v>
      </c>
      <c r="AR659" s="242">
        <v>0</v>
      </c>
    </row>
    <row r="660" spans="1:44" ht="16.8" x14ac:dyDescent="0.25">
      <c r="A660" s="273">
        <v>122311</v>
      </c>
      <c r="B660" t="s">
        <v>474</v>
      </c>
      <c r="C660" t="s">
        <v>739</v>
      </c>
      <c r="D660" t="s">
        <v>739</v>
      </c>
      <c r="E660" t="s">
        <v>739</v>
      </c>
      <c r="F660" t="s">
        <v>739</v>
      </c>
      <c r="G660" t="s">
        <v>739</v>
      </c>
      <c r="H660" t="s">
        <v>739</v>
      </c>
      <c r="I660" t="s">
        <v>739</v>
      </c>
      <c r="J660" t="s">
        <v>739</v>
      </c>
      <c r="K660" t="s">
        <v>739</v>
      </c>
      <c r="L660" t="s">
        <v>739</v>
      </c>
      <c r="M660"/>
      <c r="N660"/>
      <c r="O660"/>
      <c r="P660"/>
      <c r="Q660"/>
      <c r="R660"/>
      <c r="S660"/>
      <c r="T660"/>
      <c r="U660"/>
      <c r="V660"/>
      <c r="W660"/>
      <c r="X660"/>
      <c r="Y660"/>
      <c r="Z660"/>
      <c r="AA660"/>
      <c r="AB660"/>
      <c r="AC660"/>
      <c r="AD660"/>
      <c r="AE660"/>
      <c r="AF660"/>
      <c r="AG660"/>
      <c r="AH660"/>
      <c r="AI660"/>
      <c r="AJ660"/>
      <c r="AK660"/>
      <c r="AL660"/>
      <c r="AM660"/>
      <c r="AN660"/>
      <c r="AO660"/>
      <c r="AP660"/>
      <c r="AQ660" s="242">
        <v>0</v>
      </c>
      <c r="AR660" s="242">
        <v>0</v>
      </c>
    </row>
    <row r="661" spans="1:44" ht="16.8" x14ac:dyDescent="0.25">
      <c r="A661" s="273">
        <v>122312</v>
      </c>
      <c r="B661" t="s">
        <v>474</v>
      </c>
      <c r="C661" t="s">
        <v>739</v>
      </c>
      <c r="D661" t="s">
        <v>739</v>
      </c>
      <c r="E661" t="s">
        <v>739</v>
      </c>
      <c r="F661" t="s">
        <v>739</v>
      </c>
      <c r="G661" t="s">
        <v>739</v>
      </c>
      <c r="H661" t="s">
        <v>739</v>
      </c>
      <c r="I661" t="s">
        <v>739</v>
      </c>
      <c r="J661" t="s">
        <v>739</v>
      </c>
      <c r="K661" t="s">
        <v>739</v>
      </c>
      <c r="L661" t="s">
        <v>739</v>
      </c>
      <c r="M661"/>
      <c r="N661"/>
      <c r="O661"/>
      <c r="P661"/>
      <c r="Q661"/>
      <c r="R661"/>
      <c r="S661"/>
      <c r="T661"/>
      <c r="U661"/>
      <c r="V661"/>
      <c r="W661"/>
      <c r="X661"/>
      <c r="Y661"/>
      <c r="Z661"/>
      <c r="AA661"/>
      <c r="AB661"/>
      <c r="AC661"/>
      <c r="AD661"/>
      <c r="AE661"/>
      <c r="AF661"/>
      <c r="AG661"/>
      <c r="AH661"/>
      <c r="AI661"/>
      <c r="AJ661"/>
      <c r="AK661"/>
      <c r="AL661"/>
      <c r="AM661"/>
      <c r="AN661"/>
      <c r="AO661"/>
      <c r="AP661"/>
      <c r="AQ661" s="242">
        <v>0</v>
      </c>
      <c r="AR661" s="242">
        <v>0</v>
      </c>
    </row>
    <row r="662" spans="1:44" ht="16.8" x14ac:dyDescent="0.25">
      <c r="A662" s="273">
        <v>122314</v>
      </c>
      <c r="B662" t="s">
        <v>474</v>
      </c>
      <c r="C662" t="s">
        <v>739</v>
      </c>
      <c r="D662" t="s">
        <v>739</v>
      </c>
      <c r="E662" t="s">
        <v>739</v>
      </c>
      <c r="F662" t="s">
        <v>739</v>
      </c>
      <c r="G662" t="s">
        <v>739</v>
      </c>
      <c r="H662" t="s">
        <v>739</v>
      </c>
      <c r="I662" t="s">
        <v>739</v>
      </c>
      <c r="J662" t="s">
        <v>739</v>
      </c>
      <c r="K662" t="s">
        <v>739</v>
      </c>
      <c r="L662" t="s">
        <v>739</v>
      </c>
      <c r="M662"/>
      <c r="N662"/>
      <c r="O662"/>
      <c r="P662"/>
      <c r="Q662"/>
      <c r="R662"/>
      <c r="S662"/>
      <c r="T662"/>
      <c r="U662"/>
      <c r="V662"/>
      <c r="W662"/>
      <c r="X662"/>
      <c r="Y662"/>
      <c r="Z662"/>
      <c r="AA662"/>
      <c r="AB662"/>
      <c r="AC662"/>
      <c r="AD662"/>
      <c r="AE662"/>
      <c r="AF662"/>
      <c r="AG662"/>
      <c r="AH662"/>
      <c r="AI662"/>
      <c r="AJ662"/>
      <c r="AK662"/>
      <c r="AL662"/>
      <c r="AM662"/>
      <c r="AN662"/>
      <c r="AO662"/>
      <c r="AP662"/>
      <c r="AQ662" s="242">
        <v>0</v>
      </c>
      <c r="AR662" s="242">
        <v>0</v>
      </c>
    </row>
    <row r="663" spans="1:44" ht="16.8" x14ac:dyDescent="0.25">
      <c r="A663" s="273">
        <v>122315</v>
      </c>
      <c r="B663" t="s">
        <v>474</v>
      </c>
      <c r="C663" t="s">
        <v>739</v>
      </c>
      <c r="D663" t="s">
        <v>739</v>
      </c>
      <c r="E663" t="s">
        <v>739</v>
      </c>
      <c r="F663" t="s">
        <v>739</v>
      </c>
      <c r="G663" t="s">
        <v>739</v>
      </c>
      <c r="H663" t="s">
        <v>739</v>
      </c>
      <c r="I663" t="s">
        <v>739</v>
      </c>
      <c r="J663" t="s">
        <v>739</v>
      </c>
      <c r="K663" t="s">
        <v>739</v>
      </c>
      <c r="L663" t="s">
        <v>739</v>
      </c>
      <c r="M663"/>
      <c r="N663"/>
      <c r="O663"/>
      <c r="P663"/>
      <c r="Q663"/>
      <c r="R663"/>
      <c r="S663"/>
      <c r="T663"/>
      <c r="U663"/>
      <c r="V663"/>
      <c r="W663"/>
      <c r="X663"/>
      <c r="Y663"/>
      <c r="Z663"/>
      <c r="AA663"/>
      <c r="AB663"/>
      <c r="AC663"/>
      <c r="AD663"/>
      <c r="AE663"/>
      <c r="AF663"/>
      <c r="AG663"/>
      <c r="AH663"/>
      <c r="AI663"/>
      <c r="AJ663"/>
      <c r="AK663"/>
      <c r="AL663"/>
      <c r="AM663"/>
      <c r="AN663"/>
      <c r="AO663"/>
      <c r="AP663"/>
      <c r="AQ663" s="242">
        <v>0</v>
      </c>
      <c r="AR663" s="242">
        <v>0</v>
      </c>
    </row>
    <row r="664" spans="1:44" ht="16.8" x14ac:dyDescent="0.25">
      <c r="A664" s="273">
        <v>122318</v>
      </c>
      <c r="B664" t="s">
        <v>474</v>
      </c>
      <c r="C664" t="s">
        <v>739</v>
      </c>
      <c r="D664" t="s">
        <v>739</v>
      </c>
      <c r="E664" t="s">
        <v>739</v>
      </c>
      <c r="F664" t="s">
        <v>739</v>
      </c>
      <c r="G664" t="s">
        <v>739</v>
      </c>
      <c r="H664" t="s">
        <v>739</v>
      </c>
      <c r="I664" t="s">
        <v>739</v>
      </c>
      <c r="J664" t="s">
        <v>739</v>
      </c>
      <c r="K664" t="s">
        <v>739</v>
      </c>
      <c r="L664" t="s">
        <v>739</v>
      </c>
      <c r="M664"/>
      <c r="N664"/>
      <c r="O664"/>
      <c r="P664"/>
      <c r="Q664"/>
      <c r="R664"/>
      <c r="S664"/>
      <c r="T664"/>
      <c r="U664"/>
      <c r="V664"/>
      <c r="W664"/>
      <c r="X664"/>
      <c r="Y664"/>
      <c r="Z664"/>
      <c r="AA664"/>
      <c r="AB664"/>
      <c r="AC664"/>
      <c r="AD664"/>
      <c r="AE664"/>
      <c r="AF664"/>
      <c r="AG664"/>
      <c r="AH664"/>
      <c r="AI664"/>
      <c r="AJ664"/>
      <c r="AK664"/>
      <c r="AL664"/>
      <c r="AM664"/>
      <c r="AN664"/>
      <c r="AO664"/>
      <c r="AP664"/>
      <c r="AQ664" s="242">
        <v>0</v>
      </c>
      <c r="AR664" s="242">
        <v>0</v>
      </c>
    </row>
    <row r="665" spans="1:44" ht="16.8" x14ac:dyDescent="0.25">
      <c r="A665" s="273">
        <v>122319</v>
      </c>
      <c r="B665" t="s">
        <v>474</v>
      </c>
      <c r="C665" t="s">
        <v>739</v>
      </c>
      <c r="D665" t="s">
        <v>739</v>
      </c>
      <c r="E665" t="s">
        <v>739</v>
      </c>
      <c r="F665" t="s">
        <v>739</v>
      </c>
      <c r="G665" t="s">
        <v>739</v>
      </c>
      <c r="H665" t="s">
        <v>739</v>
      </c>
      <c r="I665" t="s">
        <v>739</v>
      </c>
      <c r="J665" t="s">
        <v>739</v>
      </c>
      <c r="K665" t="s">
        <v>739</v>
      </c>
      <c r="L665" t="s">
        <v>739</v>
      </c>
      <c r="M665"/>
      <c r="N665"/>
      <c r="O665"/>
      <c r="P665"/>
      <c r="Q665"/>
      <c r="R665"/>
      <c r="S665"/>
      <c r="T665"/>
      <c r="U665"/>
      <c r="V665"/>
      <c r="W665"/>
      <c r="X665"/>
      <c r="Y665"/>
      <c r="Z665"/>
      <c r="AA665"/>
      <c r="AB665"/>
      <c r="AC665"/>
      <c r="AD665"/>
      <c r="AE665"/>
      <c r="AF665"/>
      <c r="AG665"/>
      <c r="AH665"/>
      <c r="AI665"/>
      <c r="AJ665"/>
      <c r="AK665"/>
      <c r="AL665"/>
      <c r="AM665"/>
      <c r="AN665"/>
      <c r="AO665"/>
      <c r="AP665"/>
      <c r="AQ665" s="242">
        <v>0</v>
      </c>
      <c r="AR665" s="242">
        <v>0</v>
      </c>
    </row>
    <row r="666" spans="1:44" ht="16.8" x14ac:dyDescent="0.25">
      <c r="A666" s="273">
        <v>122322</v>
      </c>
      <c r="B666" t="s">
        <v>474</v>
      </c>
      <c r="C666" t="s">
        <v>739</v>
      </c>
      <c r="D666" t="s">
        <v>739</v>
      </c>
      <c r="E666" t="s">
        <v>739</v>
      </c>
      <c r="F666" t="s">
        <v>739</v>
      </c>
      <c r="G666" t="s">
        <v>739</v>
      </c>
      <c r="H666" t="s">
        <v>739</v>
      </c>
      <c r="I666" t="s">
        <v>739</v>
      </c>
      <c r="J666" t="s">
        <v>739</v>
      </c>
      <c r="K666" t="s">
        <v>739</v>
      </c>
      <c r="L666" t="s">
        <v>739</v>
      </c>
      <c r="M666"/>
      <c r="N666"/>
      <c r="O666"/>
      <c r="P666"/>
      <c r="Q666"/>
      <c r="R666"/>
      <c r="S666"/>
      <c r="T666"/>
      <c r="U666"/>
      <c r="V666"/>
      <c r="W666"/>
      <c r="X666"/>
      <c r="Y666"/>
      <c r="Z666"/>
      <c r="AA666"/>
      <c r="AB666"/>
      <c r="AC666"/>
      <c r="AD666"/>
      <c r="AE666"/>
      <c r="AF666"/>
      <c r="AG666"/>
      <c r="AH666"/>
      <c r="AI666"/>
      <c r="AJ666"/>
      <c r="AK666"/>
      <c r="AL666"/>
      <c r="AM666"/>
      <c r="AN666"/>
      <c r="AO666"/>
      <c r="AP666"/>
      <c r="AQ666" s="242">
        <v>0</v>
      </c>
      <c r="AR666" s="242">
        <v>0</v>
      </c>
    </row>
    <row r="667" spans="1:44" x14ac:dyDescent="0.25">
      <c r="A667" s="242">
        <v>122323</v>
      </c>
      <c r="B667" t="s">
        <v>474</v>
      </c>
      <c r="C667" s="242" t="s">
        <v>739</v>
      </c>
      <c r="D667" s="242" t="s">
        <v>739</v>
      </c>
      <c r="E667" s="242" t="s">
        <v>739</v>
      </c>
      <c r="F667" s="242" t="s">
        <v>739</v>
      </c>
      <c r="G667" s="242" t="s">
        <v>739</v>
      </c>
      <c r="H667" s="242" t="s">
        <v>739</v>
      </c>
      <c r="I667" s="242" t="s">
        <v>739</v>
      </c>
      <c r="J667" s="242" t="s">
        <v>739</v>
      </c>
      <c r="K667" s="242" t="s">
        <v>739</v>
      </c>
      <c r="L667" s="242" t="s">
        <v>739</v>
      </c>
      <c r="AQ667" s="242" t="s">
        <v>1543</v>
      </c>
      <c r="AR667" s="242">
        <v>0</v>
      </c>
    </row>
    <row r="668" spans="1:44" ht="16.8" x14ac:dyDescent="0.25">
      <c r="A668" s="273">
        <v>122325</v>
      </c>
      <c r="B668" t="s">
        <v>474</v>
      </c>
      <c r="C668" t="s">
        <v>739</v>
      </c>
      <c r="D668" t="s">
        <v>739</v>
      </c>
      <c r="E668" t="s">
        <v>739</v>
      </c>
      <c r="F668" t="s">
        <v>739</v>
      </c>
      <c r="G668" t="s">
        <v>739</v>
      </c>
      <c r="H668" t="s">
        <v>739</v>
      </c>
      <c r="I668" t="s">
        <v>739</v>
      </c>
      <c r="J668" t="s">
        <v>739</v>
      </c>
      <c r="K668" t="s">
        <v>739</v>
      </c>
      <c r="L668" t="s">
        <v>739</v>
      </c>
      <c r="M668"/>
      <c r="N668"/>
      <c r="O668"/>
      <c r="P668"/>
      <c r="Q668"/>
      <c r="R668"/>
      <c r="S668"/>
      <c r="T668"/>
      <c r="U668"/>
      <c r="V668"/>
      <c r="W668"/>
      <c r="X668"/>
      <c r="Y668"/>
      <c r="Z668"/>
      <c r="AA668"/>
      <c r="AB668"/>
      <c r="AC668"/>
      <c r="AD668"/>
      <c r="AE668"/>
      <c r="AF668"/>
      <c r="AG668"/>
      <c r="AH668"/>
      <c r="AI668"/>
      <c r="AJ668"/>
      <c r="AK668"/>
      <c r="AL668"/>
      <c r="AM668"/>
      <c r="AN668"/>
      <c r="AO668"/>
      <c r="AP668"/>
      <c r="AQ668" s="242">
        <v>0</v>
      </c>
      <c r="AR668" s="242">
        <v>0</v>
      </c>
    </row>
    <row r="669" spans="1:44" ht="16.8" x14ac:dyDescent="0.25">
      <c r="A669" s="273">
        <v>122326</v>
      </c>
      <c r="B669" t="s">
        <v>474</v>
      </c>
      <c r="C669" t="s">
        <v>739</v>
      </c>
      <c r="D669" t="s">
        <v>739</v>
      </c>
      <c r="E669" t="s">
        <v>739</v>
      </c>
      <c r="F669" t="s">
        <v>739</v>
      </c>
      <c r="G669" t="s">
        <v>739</v>
      </c>
      <c r="H669" t="s">
        <v>739</v>
      </c>
      <c r="I669" t="s">
        <v>739</v>
      </c>
      <c r="J669" t="s">
        <v>739</v>
      </c>
      <c r="K669" t="s">
        <v>739</v>
      </c>
      <c r="L669" t="s">
        <v>739</v>
      </c>
      <c r="M669"/>
      <c r="N669"/>
      <c r="O669"/>
      <c r="P669"/>
      <c r="Q669"/>
      <c r="R669"/>
      <c r="S669"/>
      <c r="T669"/>
      <c r="U669"/>
      <c r="V669"/>
      <c r="W669"/>
      <c r="X669"/>
      <c r="Y669"/>
      <c r="Z669"/>
      <c r="AA669"/>
      <c r="AB669"/>
      <c r="AC669"/>
      <c r="AD669"/>
      <c r="AE669"/>
      <c r="AF669"/>
      <c r="AG669"/>
      <c r="AH669"/>
      <c r="AI669"/>
      <c r="AJ669"/>
      <c r="AK669"/>
      <c r="AL669"/>
      <c r="AM669"/>
      <c r="AN669"/>
      <c r="AO669"/>
      <c r="AP669"/>
      <c r="AQ669" s="242">
        <v>0</v>
      </c>
      <c r="AR669" s="242">
        <v>0</v>
      </c>
    </row>
    <row r="670" spans="1:44" ht="16.8" x14ac:dyDescent="0.25">
      <c r="A670" s="273">
        <v>122329</v>
      </c>
      <c r="B670" t="s">
        <v>474</v>
      </c>
      <c r="C670" t="s">
        <v>739</v>
      </c>
      <c r="D670" t="s">
        <v>739</v>
      </c>
      <c r="E670" t="s">
        <v>739</v>
      </c>
      <c r="F670" t="s">
        <v>739</v>
      </c>
      <c r="G670" t="s">
        <v>739</v>
      </c>
      <c r="H670" t="s">
        <v>739</v>
      </c>
      <c r="I670" t="s">
        <v>739</v>
      </c>
      <c r="J670" t="s">
        <v>739</v>
      </c>
      <c r="K670" t="s">
        <v>739</v>
      </c>
      <c r="L670" t="s">
        <v>739</v>
      </c>
      <c r="M670"/>
      <c r="N670"/>
      <c r="O670"/>
      <c r="P670"/>
      <c r="Q670"/>
      <c r="R670"/>
      <c r="S670"/>
      <c r="T670"/>
      <c r="U670"/>
      <c r="V670"/>
      <c r="W670"/>
      <c r="X670"/>
      <c r="Y670"/>
      <c r="Z670"/>
      <c r="AA670"/>
      <c r="AB670"/>
      <c r="AC670"/>
      <c r="AD670"/>
      <c r="AE670"/>
      <c r="AF670"/>
      <c r="AG670"/>
      <c r="AH670"/>
      <c r="AI670"/>
      <c r="AJ670"/>
      <c r="AK670"/>
      <c r="AL670"/>
      <c r="AM670"/>
      <c r="AN670"/>
      <c r="AO670"/>
      <c r="AP670"/>
      <c r="AQ670" s="242">
        <v>0</v>
      </c>
      <c r="AR670" s="242">
        <v>0</v>
      </c>
    </row>
    <row r="671" spans="1:44" ht="16.8" x14ac:dyDescent="0.25">
      <c r="A671" s="273">
        <v>122330</v>
      </c>
      <c r="B671" t="s">
        <v>474</v>
      </c>
      <c r="C671" t="s">
        <v>739</v>
      </c>
      <c r="D671" t="s">
        <v>739</v>
      </c>
      <c r="E671" t="s">
        <v>739</v>
      </c>
      <c r="F671" t="s">
        <v>739</v>
      </c>
      <c r="G671" t="s">
        <v>739</v>
      </c>
      <c r="H671" t="s">
        <v>739</v>
      </c>
      <c r="I671" t="s">
        <v>739</v>
      </c>
      <c r="J671" t="s">
        <v>739</v>
      </c>
      <c r="K671" t="s">
        <v>739</v>
      </c>
      <c r="L671" t="s">
        <v>739</v>
      </c>
      <c r="M671"/>
      <c r="N671"/>
      <c r="O671"/>
      <c r="P671"/>
      <c r="Q671"/>
      <c r="R671"/>
      <c r="S671"/>
      <c r="T671"/>
      <c r="U671"/>
      <c r="V671"/>
      <c r="W671"/>
      <c r="X671"/>
      <c r="Y671"/>
      <c r="Z671"/>
      <c r="AA671"/>
      <c r="AB671"/>
      <c r="AC671"/>
      <c r="AD671"/>
      <c r="AE671"/>
      <c r="AF671"/>
      <c r="AG671"/>
      <c r="AH671"/>
      <c r="AI671"/>
      <c r="AJ671"/>
      <c r="AK671"/>
      <c r="AL671"/>
      <c r="AM671"/>
      <c r="AN671"/>
      <c r="AO671"/>
      <c r="AP671"/>
      <c r="AQ671" s="242">
        <v>0</v>
      </c>
      <c r="AR671" s="242">
        <v>0</v>
      </c>
    </row>
    <row r="672" spans="1:44" ht="16.8" x14ac:dyDescent="0.25">
      <c r="A672" s="273">
        <v>122332</v>
      </c>
      <c r="B672" t="s">
        <v>474</v>
      </c>
      <c r="C672" t="s">
        <v>739</v>
      </c>
      <c r="D672" t="s">
        <v>739</v>
      </c>
      <c r="E672" t="s">
        <v>739</v>
      </c>
      <c r="F672" t="s">
        <v>739</v>
      </c>
      <c r="G672" t="s">
        <v>739</v>
      </c>
      <c r="H672" t="s">
        <v>739</v>
      </c>
      <c r="I672" t="s">
        <v>739</v>
      </c>
      <c r="J672" t="s">
        <v>739</v>
      </c>
      <c r="K672" t="s">
        <v>739</v>
      </c>
      <c r="L672" t="s">
        <v>739</v>
      </c>
      <c r="M672"/>
      <c r="N672"/>
      <c r="O672"/>
      <c r="P672"/>
      <c r="Q672"/>
      <c r="R672"/>
      <c r="S672"/>
      <c r="T672"/>
      <c r="U672"/>
      <c r="V672"/>
      <c r="W672"/>
      <c r="X672"/>
      <c r="Y672"/>
      <c r="Z672"/>
      <c r="AA672"/>
      <c r="AB672"/>
      <c r="AC672"/>
      <c r="AD672"/>
      <c r="AE672"/>
      <c r="AF672"/>
      <c r="AG672"/>
      <c r="AH672"/>
      <c r="AI672"/>
      <c r="AJ672"/>
      <c r="AK672"/>
      <c r="AL672"/>
      <c r="AM672"/>
      <c r="AN672"/>
      <c r="AO672"/>
      <c r="AP672"/>
      <c r="AQ672" s="242">
        <v>0</v>
      </c>
      <c r="AR672" s="242">
        <v>0</v>
      </c>
    </row>
    <row r="673" spans="1:44" ht="16.8" x14ac:dyDescent="0.25">
      <c r="A673" s="273">
        <v>122333</v>
      </c>
      <c r="B673" t="s">
        <v>474</v>
      </c>
      <c r="C673" t="s">
        <v>739</v>
      </c>
      <c r="D673" t="s">
        <v>739</v>
      </c>
      <c r="E673" t="s">
        <v>739</v>
      </c>
      <c r="F673" t="s">
        <v>739</v>
      </c>
      <c r="G673" t="s">
        <v>739</v>
      </c>
      <c r="H673" t="s">
        <v>739</v>
      </c>
      <c r="I673" t="s">
        <v>739</v>
      </c>
      <c r="J673" t="s">
        <v>739</v>
      </c>
      <c r="K673" t="s">
        <v>739</v>
      </c>
      <c r="L673" t="s">
        <v>739</v>
      </c>
      <c r="M673"/>
      <c r="N673"/>
      <c r="O673"/>
      <c r="P673"/>
      <c r="Q673"/>
      <c r="R673"/>
      <c r="S673"/>
      <c r="T673"/>
      <c r="U673"/>
      <c r="V673"/>
      <c r="W673"/>
      <c r="X673"/>
      <c r="Y673"/>
      <c r="Z673"/>
      <c r="AA673"/>
      <c r="AB673"/>
      <c r="AC673"/>
      <c r="AD673"/>
      <c r="AE673"/>
      <c r="AF673"/>
      <c r="AG673"/>
      <c r="AH673"/>
      <c r="AI673"/>
      <c r="AJ673"/>
      <c r="AK673"/>
      <c r="AL673"/>
      <c r="AM673"/>
      <c r="AN673"/>
      <c r="AO673"/>
      <c r="AP673"/>
      <c r="AQ673" s="242">
        <v>0</v>
      </c>
      <c r="AR673" s="242">
        <v>0</v>
      </c>
    </row>
    <row r="674" spans="1:44" ht="16.8" x14ac:dyDescent="0.25">
      <c r="A674" s="273">
        <v>122335</v>
      </c>
      <c r="B674" t="s">
        <v>474</v>
      </c>
      <c r="C674" t="s">
        <v>739</v>
      </c>
      <c r="D674" t="s">
        <v>739</v>
      </c>
      <c r="E674" t="s">
        <v>739</v>
      </c>
      <c r="F674" t="s">
        <v>739</v>
      </c>
      <c r="G674" t="s">
        <v>739</v>
      </c>
      <c r="H674" t="s">
        <v>739</v>
      </c>
      <c r="I674" t="s">
        <v>739</v>
      </c>
      <c r="J674" t="s">
        <v>739</v>
      </c>
      <c r="K674" t="s">
        <v>739</v>
      </c>
      <c r="L674" t="s">
        <v>739</v>
      </c>
      <c r="M674"/>
      <c r="N674"/>
      <c r="O674"/>
      <c r="P674"/>
      <c r="Q674"/>
      <c r="R674"/>
      <c r="S674"/>
      <c r="T674"/>
      <c r="U674"/>
      <c r="V674"/>
      <c r="W674"/>
      <c r="X674"/>
      <c r="Y674"/>
      <c r="Z674"/>
      <c r="AA674"/>
      <c r="AB674"/>
      <c r="AC674"/>
      <c r="AD674"/>
      <c r="AE674"/>
      <c r="AF674"/>
      <c r="AG674"/>
      <c r="AH674"/>
      <c r="AI674"/>
      <c r="AJ674"/>
      <c r="AK674"/>
      <c r="AL674"/>
      <c r="AM674"/>
      <c r="AN674"/>
      <c r="AO674"/>
      <c r="AP674"/>
      <c r="AQ674" s="242">
        <v>0</v>
      </c>
      <c r="AR674" s="242">
        <v>0</v>
      </c>
    </row>
    <row r="675" spans="1:44" ht="16.8" x14ac:dyDescent="0.25">
      <c r="A675" s="273">
        <v>122336</v>
      </c>
      <c r="B675" t="s">
        <v>474</v>
      </c>
      <c r="C675" t="s">
        <v>739</v>
      </c>
      <c r="D675" t="s">
        <v>739</v>
      </c>
      <c r="E675" t="s">
        <v>739</v>
      </c>
      <c r="F675" t="s">
        <v>739</v>
      </c>
      <c r="G675" t="s">
        <v>739</v>
      </c>
      <c r="H675" t="s">
        <v>739</v>
      </c>
      <c r="I675" t="s">
        <v>739</v>
      </c>
      <c r="J675" t="s">
        <v>739</v>
      </c>
      <c r="K675" t="s">
        <v>739</v>
      </c>
      <c r="L675" t="s">
        <v>739</v>
      </c>
      <c r="M675"/>
      <c r="N675"/>
      <c r="O675"/>
      <c r="P675"/>
      <c r="Q675"/>
      <c r="R675"/>
      <c r="S675"/>
      <c r="T675"/>
      <c r="U675"/>
      <c r="V675"/>
      <c r="W675"/>
      <c r="X675"/>
      <c r="Y675"/>
      <c r="Z675"/>
      <c r="AA675"/>
      <c r="AB675"/>
      <c r="AC675"/>
      <c r="AD675"/>
      <c r="AE675"/>
      <c r="AF675"/>
      <c r="AG675"/>
      <c r="AH675"/>
      <c r="AI675"/>
      <c r="AJ675"/>
      <c r="AK675"/>
      <c r="AL675"/>
      <c r="AM675"/>
      <c r="AN675"/>
      <c r="AO675"/>
      <c r="AP675"/>
      <c r="AQ675" s="242">
        <v>0</v>
      </c>
      <c r="AR675" s="242">
        <v>0</v>
      </c>
    </row>
    <row r="676" spans="1:44" ht="16.8" x14ac:dyDescent="0.25">
      <c r="A676" s="273">
        <v>122339</v>
      </c>
      <c r="B676" t="s">
        <v>474</v>
      </c>
      <c r="C676" t="s">
        <v>739</v>
      </c>
      <c r="D676" t="s">
        <v>739</v>
      </c>
      <c r="E676" t="s">
        <v>739</v>
      </c>
      <c r="F676" t="s">
        <v>739</v>
      </c>
      <c r="G676" t="s">
        <v>739</v>
      </c>
      <c r="H676" t="s">
        <v>739</v>
      </c>
      <c r="I676" t="s">
        <v>739</v>
      </c>
      <c r="J676" t="s">
        <v>739</v>
      </c>
      <c r="K676" t="s">
        <v>739</v>
      </c>
      <c r="L676" t="s">
        <v>739</v>
      </c>
      <c r="M676"/>
      <c r="N676"/>
      <c r="O676"/>
      <c r="P676"/>
      <c r="Q676"/>
      <c r="R676"/>
      <c r="S676"/>
      <c r="T676"/>
      <c r="U676"/>
      <c r="V676"/>
      <c r="W676"/>
      <c r="X676"/>
      <c r="Y676"/>
      <c r="Z676"/>
      <c r="AA676"/>
      <c r="AB676"/>
      <c r="AC676"/>
      <c r="AD676"/>
      <c r="AE676"/>
      <c r="AF676"/>
      <c r="AG676"/>
      <c r="AH676"/>
      <c r="AI676"/>
      <c r="AJ676"/>
      <c r="AK676"/>
      <c r="AL676"/>
      <c r="AM676"/>
      <c r="AN676"/>
      <c r="AO676"/>
      <c r="AP676"/>
      <c r="AQ676" s="242">
        <v>0</v>
      </c>
      <c r="AR676" s="242">
        <v>0</v>
      </c>
    </row>
    <row r="677" spans="1:44" ht="16.8" x14ac:dyDescent="0.25">
      <c r="A677" s="273">
        <v>122340</v>
      </c>
      <c r="B677" t="s">
        <v>474</v>
      </c>
      <c r="C677" t="s">
        <v>739</v>
      </c>
      <c r="D677" t="s">
        <v>739</v>
      </c>
      <c r="E677" t="s">
        <v>739</v>
      </c>
      <c r="F677" t="s">
        <v>739</v>
      </c>
      <c r="G677" t="s">
        <v>739</v>
      </c>
      <c r="H677" t="s">
        <v>739</v>
      </c>
      <c r="I677" t="s">
        <v>739</v>
      </c>
      <c r="J677" t="s">
        <v>739</v>
      </c>
      <c r="K677" t="s">
        <v>739</v>
      </c>
      <c r="L677" t="s">
        <v>739</v>
      </c>
      <c r="M677"/>
      <c r="N677"/>
      <c r="O677"/>
      <c r="P677"/>
      <c r="Q677"/>
      <c r="R677"/>
      <c r="S677"/>
      <c r="T677"/>
      <c r="U677"/>
      <c r="V677"/>
      <c r="W677"/>
      <c r="X677"/>
      <c r="Y677"/>
      <c r="Z677"/>
      <c r="AA677"/>
      <c r="AB677"/>
      <c r="AC677"/>
      <c r="AD677"/>
      <c r="AE677"/>
      <c r="AF677"/>
      <c r="AG677"/>
      <c r="AH677"/>
      <c r="AI677"/>
      <c r="AJ677"/>
      <c r="AK677"/>
      <c r="AL677"/>
      <c r="AM677"/>
      <c r="AN677"/>
      <c r="AO677"/>
      <c r="AP677"/>
      <c r="AQ677" s="242">
        <v>0</v>
      </c>
      <c r="AR677" s="242">
        <v>0</v>
      </c>
    </row>
    <row r="678" spans="1:44" ht="16.8" x14ac:dyDescent="0.25">
      <c r="A678" s="273">
        <v>122341</v>
      </c>
      <c r="B678" t="s">
        <v>474</v>
      </c>
      <c r="C678" t="s">
        <v>739</v>
      </c>
      <c r="D678" t="s">
        <v>739</v>
      </c>
      <c r="E678" t="s">
        <v>739</v>
      </c>
      <c r="F678" t="s">
        <v>739</v>
      </c>
      <c r="G678" t="s">
        <v>739</v>
      </c>
      <c r="H678" t="s">
        <v>739</v>
      </c>
      <c r="I678" t="s">
        <v>739</v>
      </c>
      <c r="J678" t="s">
        <v>739</v>
      </c>
      <c r="K678" t="s">
        <v>739</v>
      </c>
      <c r="L678" t="s">
        <v>739</v>
      </c>
      <c r="M678"/>
      <c r="N678"/>
      <c r="O678"/>
      <c r="P678"/>
      <c r="Q678"/>
      <c r="R678"/>
      <c r="S678"/>
      <c r="T678"/>
      <c r="U678"/>
      <c r="V678"/>
      <c r="W678"/>
      <c r="X678"/>
      <c r="Y678"/>
      <c r="Z678"/>
      <c r="AA678"/>
      <c r="AB678"/>
      <c r="AC678"/>
      <c r="AD678"/>
      <c r="AE678"/>
      <c r="AF678"/>
      <c r="AG678"/>
      <c r="AH678"/>
      <c r="AI678"/>
      <c r="AJ678"/>
      <c r="AK678"/>
      <c r="AL678"/>
      <c r="AM678"/>
      <c r="AN678"/>
      <c r="AO678"/>
      <c r="AP678"/>
      <c r="AQ678" s="242">
        <v>0</v>
      </c>
      <c r="AR678" s="242">
        <v>0</v>
      </c>
    </row>
    <row r="679" spans="1:44" ht="16.8" x14ac:dyDescent="0.25">
      <c r="A679" s="273">
        <v>122342</v>
      </c>
      <c r="B679" t="s">
        <v>474</v>
      </c>
      <c r="C679" t="s">
        <v>739</v>
      </c>
      <c r="D679" t="s">
        <v>739</v>
      </c>
      <c r="E679" t="s">
        <v>739</v>
      </c>
      <c r="F679" t="s">
        <v>739</v>
      </c>
      <c r="G679" t="s">
        <v>739</v>
      </c>
      <c r="H679" t="s">
        <v>739</v>
      </c>
      <c r="I679" t="s">
        <v>739</v>
      </c>
      <c r="J679" t="s">
        <v>739</v>
      </c>
      <c r="K679" t="s">
        <v>739</v>
      </c>
      <c r="L679" t="s">
        <v>739</v>
      </c>
      <c r="M679"/>
      <c r="N679"/>
      <c r="O679"/>
      <c r="P679"/>
      <c r="Q679"/>
      <c r="R679"/>
      <c r="S679"/>
      <c r="T679"/>
      <c r="U679"/>
      <c r="V679"/>
      <c r="W679"/>
      <c r="X679"/>
      <c r="Y679"/>
      <c r="Z679"/>
      <c r="AA679"/>
      <c r="AB679"/>
      <c r="AC679"/>
      <c r="AD679"/>
      <c r="AE679"/>
      <c r="AF679"/>
      <c r="AG679"/>
      <c r="AH679"/>
      <c r="AI679"/>
      <c r="AJ679"/>
      <c r="AK679"/>
      <c r="AL679"/>
      <c r="AM679"/>
      <c r="AN679"/>
      <c r="AO679"/>
      <c r="AP679"/>
      <c r="AQ679" s="242">
        <v>0</v>
      </c>
      <c r="AR679" s="242">
        <v>0</v>
      </c>
    </row>
    <row r="680" spans="1:44" ht="16.8" x14ac:dyDescent="0.25">
      <c r="A680" s="273">
        <v>122345</v>
      </c>
      <c r="B680" t="s">
        <v>474</v>
      </c>
      <c r="C680" t="s">
        <v>739</v>
      </c>
      <c r="D680" t="s">
        <v>739</v>
      </c>
      <c r="E680" t="s">
        <v>739</v>
      </c>
      <c r="F680" t="s">
        <v>739</v>
      </c>
      <c r="G680" t="s">
        <v>739</v>
      </c>
      <c r="H680" t="s">
        <v>739</v>
      </c>
      <c r="I680" t="s">
        <v>739</v>
      </c>
      <c r="J680" t="s">
        <v>739</v>
      </c>
      <c r="K680" t="s">
        <v>739</v>
      </c>
      <c r="L680" t="s">
        <v>739</v>
      </c>
      <c r="M680"/>
      <c r="N680"/>
      <c r="O680"/>
      <c r="P680"/>
      <c r="Q680"/>
      <c r="R680"/>
      <c r="S680"/>
      <c r="T680"/>
      <c r="U680"/>
      <c r="V680"/>
      <c r="W680"/>
      <c r="X680"/>
      <c r="Y680"/>
      <c r="Z680"/>
      <c r="AA680"/>
      <c r="AB680"/>
      <c r="AC680"/>
      <c r="AD680"/>
      <c r="AE680"/>
      <c r="AF680"/>
      <c r="AG680"/>
      <c r="AH680"/>
      <c r="AI680"/>
      <c r="AJ680"/>
      <c r="AK680"/>
      <c r="AL680"/>
      <c r="AM680"/>
      <c r="AN680"/>
      <c r="AO680"/>
      <c r="AP680"/>
      <c r="AQ680" s="242">
        <v>0</v>
      </c>
      <c r="AR680" s="242">
        <v>0</v>
      </c>
    </row>
    <row r="681" spans="1:44" ht="16.8" x14ac:dyDescent="0.25">
      <c r="A681" s="273">
        <v>122350</v>
      </c>
      <c r="B681" t="s">
        <v>474</v>
      </c>
      <c r="C681" t="s">
        <v>739</v>
      </c>
      <c r="D681" t="s">
        <v>739</v>
      </c>
      <c r="E681" t="s">
        <v>739</v>
      </c>
      <c r="F681" t="s">
        <v>739</v>
      </c>
      <c r="G681" t="s">
        <v>739</v>
      </c>
      <c r="H681" t="s">
        <v>739</v>
      </c>
      <c r="I681" t="s">
        <v>739</v>
      </c>
      <c r="J681" t="s">
        <v>739</v>
      </c>
      <c r="K681" t="s">
        <v>739</v>
      </c>
      <c r="L681" t="s">
        <v>739</v>
      </c>
      <c r="M681"/>
      <c r="N681"/>
      <c r="O681"/>
      <c r="P681"/>
      <c r="Q681"/>
      <c r="R681"/>
      <c r="S681"/>
      <c r="T681"/>
      <c r="U681"/>
      <c r="V681"/>
      <c r="W681"/>
      <c r="X681"/>
      <c r="Y681"/>
      <c r="Z681"/>
      <c r="AA681"/>
      <c r="AB681"/>
      <c r="AC681"/>
      <c r="AD681"/>
      <c r="AE681"/>
      <c r="AF681"/>
      <c r="AG681"/>
      <c r="AH681"/>
      <c r="AI681"/>
      <c r="AJ681"/>
      <c r="AK681"/>
      <c r="AL681"/>
      <c r="AM681"/>
      <c r="AN681"/>
      <c r="AO681"/>
      <c r="AP681"/>
      <c r="AQ681" s="242">
        <v>0</v>
      </c>
      <c r="AR681" s="242">
        <v>0</v>
      </c>
    </row>
    <row r="682" spans="1:44" ht="16.8" x14ac:dyDescent="0.25">
      <c r="A682" s="273">
        <v>122353</v>
      </c>
      <c r="B682" t="s">
        <v>474</v>
      </c>
      <c r="C682" t="s">
        <v>739</v>
      </c>
      <c r="D682" t="s">
        <v>739</v>
      </c>
      <c r="E682" t="s">
        <v>739</v>
      </c>
      <c r="F682" t="s">
        <v>739</v>
      </c>
      <c r="G682" t="s">
        <v>739</v>
      </c>
      <c r="H682" t="s">
        <v>739</v>
      </c>
      <c r="I682" t="s">
        <v>739</v>
      </c>
      <c r="J682" t="s">
        <v>739</v>
      </c>
      <c r="K682" t="s">
        <v>739</v>
      </c>
      <c r="L682" t="s">
        <v>739</v>
      </c>
      <c r="M682"/>
      <c r="N682"/>
      <c r="O682"/>
      <c r="P682"/>
      <c r="Q682"/>
      <c r="R682"/>
      <c r="S682"/>
      <c r="T682"/>
      <c r="U682"/>
      <c r="V682"/>
      <c r="W682"/>
      <c r="X682"/>
      <c r="Y682"/>
      <c r="Z682"/>
      <c r="AA682"/>
      <c r="AB682"/>
      <c r="AC682"/>
      <c r="AD682"/>
      <c r="AE682"/>
      <c r="AF682"/>
      <c r="AG682"/>
      <c r="AH682"/>
      <c r="AI682"/>
      <c r="AJ682"/>
      <c r="AK682"/>
      <c r="AL682"/>
      <c r="AM682"/>
      <c r="AN682"/>
      <c r="AO682"/>
      <c r="AP682"/>
      <c r="AQ682" s="242">
        <v>0</v>
      </c>
      <c r="AR682" s="242">
        <v>0</v>
      </c>
    </row>
    <row r="683" spans="1:44" ht="16.8" x14ac:dyDescent="0.25">
      <c r="A683" s="273">
        <v>122354</v>
      </c>
      <c r="B683" t="s">
        <v>474</v>
      </c>
      <c r="C683" t="s">
        <v>739</v>
      </c>
      <c r="D683" t="s">
        <v>739</v>
      </c>
      <c r="E683" t="s">
        <v>739</v>
      </c>
      <c r="F683" t="s">
        <v>739</v>
      </c>
      <c r="G683" t="s">
        <v>739</v>
      </c>
      <c r="H683" t="s">
        <v>739</v>
      </c>
      <c r="I683" t="s">
        <v>739</v>
      </c>
      <c r="J683" t="s">
        <v>739</v>
      </c>
      <c r="K683" t="s">
        <v>739</v>
      </c>
      <c r="L683" t="s">
        <v>739</v>
      </c>
      <c r="M683"/>
      <c r="N683"/>
      <c r="O683"/>
      <c r="P683"/>
      <c r="Q683"/>
      <c r="R683"/>
      <c r="S683"/>
      <c r="T683"/>
      <c r="U683"/>
      <c r="V683"/>
      <c r="W683"/>
      <c r="X683"/>
      <c r="Y683"/>
      <c r="Z683"/>
      <c r="AA683"/>
      <c r="AB683"/>
      <c r="AC683"/>
      <c r="AD683"/>
      <c r="AE683"/>
      <c r="AF683"/>
      <c r="AG683"/>
      <c r="AH683"/>
      <c r="AI683"/>
      <c r="AJ683"/>
      <c r="AK683"/>
      <c r="AL683"/>
      <c r="AM683"/>
      <c r="AN683"/>
      <c r="AO683"/>
      <c r="AP683"/>
      <c r="AQ683" s="242">
        <v>0</v>
      </c>
      <c r="AR683" s="242">
        <v>0</v>
      </c>
    </row>
    <row r="684" spans="1:44" ht="16.8" x14ac:dyDescent="0.25">
      <c r="A684" s="273">
        <v>122355</v>
      </c>
      <c r="B684" t="s">
        <v>474</v>
      </c>
      <c r="C684" t="s">
        <v>739</v>
      </c>
      <c r="D684" t="s">
        <v>739</v>
      </c>
      <c r="E684" t="s">
        <v>739</v>
      </c>
      <c r="F684" t="s">
        <v>739</v>
      </c>
      <c r="G684" t="s">
        <v>739</v>
      </c>
      <c r="H684" t="s">
        <v>739</v>
      </c>
      <c r="I684" t="s">
        <v>739</v>
      </c>
      <c r="J684" t="s">
        <v>739</v>
      </c>
      <c r="K684" t="s">
        <v>739</v>
      </c>
      <c r="L684" t="s">
        <v>739</v>
      </c>
      <c r="M684"/>
      <c r="N684"/>
      <c r="O684"/>
      <c r="P684"/>
      <c r="Q684"/>
      <c r="R684"/>
      <c r="S684"/>
      <c r="T684"/>
      <c r="U684"/>
      <c r="V684"/>
      <c r="W684"/>
      <c r="X684"/>
      <c r="Y684"/>
      <c r="Z684"/>
      <c r="AA684"/>
      <c r="AB684"/>
      <c r="AC684"/>
      <c r="AD684"/>
      <c r="AE684"/>
      <c r="AF684"/>
      <c r="AG684"/>
      <c r="AH684"/>
      <c r="AI684"/>
      <c r="AJ684"/>
      <c r="AK684"/>
      <c r="AL684"/>
      <c r="AM684"/>
      <c r="AN684"/>
      <c r="AO684"/>
      <c r="AP684"/>
      <c r="AQ684" s="242">
        <v>0</v>
      </c>
      <c r="AR684" s="242">
        <v>0</v>
      </c>
    </row>
    <row r="685" spans="1:44" ht="16.8" x14ac:dyDescent="0.25">
      <c r="A685" s="273">
        <v>122356</v>
      </c>
      <c r="B685" t="s">
        <v>474</v>
      </c>
      <c r="C685" t="s">
        <v>739</v>
      </c>
      <c r="D685" t="s">
        <v>739</v>
      </c>
      <c r="E685" t="s">
        <v>739</v>
      </c>
      <c r="F685" t="s">
        <v>739</v>
      </c>
      <c r="G685" t="s">
        <v>739</v>
      </c>
      <c r="H685" t="s">
        <v>739</v>
      </c>
      <c r="I685" t="s">
        <v>739</v>
      </c>
      <c r="J685" t="s">
        <v>739</v>
      </c>
      <c r="K685" t="s">
        <v>739</v>
      </c>
      <c r="L685" t="s">
        <v>739</v>
      </c>
      <c r="M685"/>
      <c r="N685"/>
      <c r="O685"/>
      <c r="P685"/>
      <c r="Q685"/>
      <c r="R685"/>
      <c r="S685"/>
      <c r="T685"/>
      <c r="U685"/>
      <c r="V685"/>
      <c r="W685"/>
      <c r="X685"/>
      <c r="Y685"/>
      <c r="Z685"/>
      <c r="AA685"/>
      <c r="AB685"/>
      <c r="AC685"/>
      <c r="AD685"/>
      <c r="AE685"/>
      <c r="AF685"/>
      <c r="AG685"/>
      <c r="AH685"/>
      <c r="AI685"/>
      <c r="AJ685"/>
      <c r="AK685"/>
      <c r="AL685"/>
      <c r="AM685"/>
      <c r="AN685"/>
      <c r="AO685"/>
      <c r="AP685"/>
      <c r="AQ685" s="242">
        <v>0</v>
      </c>
      <c r="AR685" s="242">
        <v>0</v>
      </c>
    </row>
    <row r="686" spans="1:44" ht="16.8" x14ac:dyDescent="0.25">
      <c r="A686" s="273">
        <v>122360</v>
      </c>
      <c r="B686" t="s">
        <v>474</v>
      </c>
      <c r="C686" t="s">
        <v>739</v>
      </c>
      <c r="D686" t="s">
        <v>739</v>
      </c>
      <c r="E686" t="s">
        <v>739</v>
      </c>
      <c r="F686" t="s">
        <v>739</v>
      </c>
      <c r="G686" t="s">
        <v>739</v>
      </c>
      <c r="H686" t="s">
        <v>739</v>
      </c>
      <c r="I686" t="s">
        <v>739</v>
      </c>
      <c r="J686" t="s">
        <v>739</v>
      </c>
      <c r="K686" t="s">
        <v>739</v>
      </c>
      <c r="L686" t="s">
        <v>739</v>
      </c>
      <c r="M686"/>
      <c r="N686"/>
      <c r="O686"/>
      <c r="P686"/>
      <c r="Q686"/>
      <c r="R686"/>
      <c r="S686"/>
      <c r="T686"/>
      <c r="U686"/>
      <c r="V686"/>
      <c r="W686"/>
      <c r="X686"/>
      <c r="Y686"/>
      <c r="Z686"/>
      <c r="AA686"/>
      <c r="AB686"/>
      <c r="AC686"/>
      <c r="AD686"/>
      <c r="AE686"/>
      <c r="AF686"/>
      <c r="AG686"/>
      <c r="AH686"/>
      <c r="AI686"/>
      <c r="AJ686"/>
      <c r="AK686"/>
      <c r="AL686"/>
      <c r="AM686"/>
      <c r="AN686"/>
      <c r="AO686"/>
      <c r="AP686"/>
      <c r="AQ686" s="242">
        <v>0</v>
      </c>
      <c r="AR686" s="242">
        <v>0</v>
      </c>
    </row>
    <row r="687" spans="1:44" ht="16.8" x14ac:dyDescent="0.25">
      <c r="A687" s="273">
        <v>122361</v>
      </c>
      <c r="B687" t="s">
        <v>474</v>
      </c>
      <c r="C687" t="s">
        <v>739</v>
      </c>
      <c r="D687" t="s">
        <v>739</v>
      </c>
      <c r="E687" t="s">
        <v>739</v>
      </c>
      <c r="F687" t="s">
        <v>739</v>
      </c>
      <c r="G687" t="s">
        <v>739</v>
      </c>
      <c r="H687" t="s">
        <v>739</v>
      </c>
      <c r="I687" t="s">
        <v>739</v>
      </c>
      <c r="J687" t="s">
        <v>739</v>
      </c>
      <c r="K687" t="s">
        <v>739</v>
      </c>
      <c r="L687" t="s">
        <v>739</v>
      </c>
      <c r="M687"/>
      <c r="N687"/>
      <c r="O687"/>
      <c r="P687"/>
      <c r="Q687"/>
      <c r="R687"/>
      <c r="S687"/>
      <c r="T687"/>
      <c r="U687"/>
      <c r="V687"/>
      <c r="W687"/>
      <c r="X687"/>
      <c r="Y687"/>
      <c r="Z687"/>
      <c r="AA687"/>
      <c r="AB687"/>
      <c r="AC687"/>
      <c r="AD687"/>
      <c r="AE687"/>
      <c r="AF687"/>
      <c r="AG687"/>
      <c r="AH687"/>
      <c r="AI687"/>
      <c r="AJ687"/>
      <c r="AK687"/>
      <c r="AL687"/>
      <c r="AM687"/>
      <c r="AN687"/>
      <c r="AO687"/>
      <c r="AP687"/>
      <c r="AQ687" s="242">
        <v>0</v>
      </c>
      <c r="AR687" s="242">
        <v>0</v>
      </c>
    </row>
    <row r="688" spans="1:44" ht="16.8" x14ac:dyDescent="0.25">
      <c r="A688" s="273">
        <v>122366</v>
      </c>
      <c r="B688" t="s">
        <v>474</v>
      </c>
      <c r="C688" t="s">
        <v>739</v>
      </c>
      <c r="D688" t="s">
        <v>739</v>
      </c>
      <c r="E688" t="s">
        <v>739</v>
      </c>
      <c r="F688" t="s">
        <v>739</v>
      </c>
      <c r="G688" t="s">
        <v>739</v>
      </c>
      <c r="H688" t="s">
        <v>739</v>
      </c>
      <c r="I688" t="s">
        <v>739</v>
      </c>
      <c r="J688" t="s">
        <v>739</v>
      </c>
      <c r="K688" t="s">
        <v>739</v>
      </c>
      <c r="L688" t="s">
        <v>739</v>
      </c>
      <c r="M688"/>
      <c r="N688"/>
      <c r="O688"/>
      <c r="P688"/>
      <c r="Q688"/>
      <c r="R688"/>
      <c r="S688"/>
      <c r="T688"/>
      <c r="U688"/>
      <c r="V688"/>
      <c r="W688"/>
      <c r="X688"/>
      <c r="Y688"/>
      <c r="Z688"/>
      <c r="AA688"/>
      <c r="AB688"/>
      <c r="AC688"/>
      <c r="AD688"/>
      <c r="AE688"/>
      <c r="AF688"/>
      <c r="AG688"/>
      <c r="AH688"/>
      <c r="AI688"/>
      <c r="AJ688"/>
      <c r="AK688"/>
      <c r="AL688"/>
      <c r="AM688"/>
      <c r="AN688"/>
      <c r="AO688"/>
      <c r="AP688"/>
      <c r="AQ688" s="242">
        <v>0</v>
      </c>
      <c r="AR688" s="242">
        <v>0</v>
      </c>
    </row>
    <row r="689" spans="1:44" ht="16.8" x14ac:dyDescent="0.25">
      <c r="A689" s="273">
        <v>122367</v>
      </c>
      <c r="B689" t="s">
        <v>474</v>
      </c>
      <c r="C689" t="s">
        <v>739</v>
      </c>
      <c r="D689" t="s">
        <v>739</v>
      </c>
      <c r="E689" t="s">
        <v>739</v>
      </c>
      <c r="F689" t="s">
        <v>739</v>
      </c>
      <c r="G689" t="s">
        <v>739</v>
      </c>
      <c r="H689" t="s">
        <v>739</v>
      </c>
      <c r="I689" t="s">
        <v>739</v>
      </c>
      <c r="J689" t="s">
        <v>739</v>
      </c>
      <c r="K689" t="s">
        <v>739</v>
      </c>
      <c r="L689" t="s">
        <v>739</v>
      </c>
      <c r="M689"/>
      <c r="N689"/>
      <c r="O689"/>
      <c r="P689"/>
      <c r="Q689"/>
      <c r="R689"/>
      <c r="S689"/>
      <c r="T689"/>
      <c r="U689"/>
      <c r="V689"/>
      <c r="W689"/>
      <c r="X689"/>
      <c r="Y689"/>
      <c r="Z689"/>
      <c r="AA689"/>
      <c r="AB689"/>
      <c r="AC689"/>
      <c r="AD689"/>
      <c r="AE689"/>
      <c r="AF689"/>
      <c r="AG689"/>
      <c r="AH689"/>
      <c r="AI689"/>
      <c r="AJ689"/>
      <c r="AK689"/>
      <c r="AL689"/>
      <c r="AM689"/>
      <c r="AN689"/>
      <c r="AO689"/>
      <c r="AP689"/>
      <c r="AQ689" s="242">
        <v>0</v>
      </c>
      <c r="AR689" s="242">
        <v>0</v>
      </c>
    </row>
    <row r="690" spans="1:44" ht="21.6" x14ac:dyDescent="0.65">
      <c r="A690" s="264">
        <v>122372</v>
      </c>
      <c r="B690" t="s">
        <v>474</v>
      </c>
      <c r="C690" s="242" t="s">
        <v>739</v>
      </c>
      <c r="D690" s="242" t="s">
        <v>739</v>
      </c>
      <c r="E690" s="242" t="s">
        <v>739</v>
      </c>
      <c r="F690" s="242" t="s">
        <v>739</v>
      </c>
      <c r="G690" s="242" t="s">
        <v>739</v>
      </c>
      <c r="H690" s="242" t="s">
        <v>739</v>
      </c>
      <c r="I690" s="242" t="s">
        <v>739</v>
      </c>
      <c r="J690" s="242" t="s">
        <v>739</v>
      </c>
      <c r="K690" s="242" t="s">
        <v>739</v>
      </c>
      <c r="L690" s="242" t="s">
        <v>739</v>
      </c>
      <c r="AQ690" s="242" t="s">
        <v>1543</v>
      </c>
      <c r="AR690" s="242">
        <v>0</v>
      </c>
    </row>
    <row r="691" spans="1:44" ht="16.8" x14ac:dyDescent="0.25">
      <c r="A691" s="273">
        <v>122373</v>
      </c>
      <c r="B691" t="s">
        <v>474</v>
      </c>
      <c r="C691" t="s">
        <v>739</v>
      </c>
      <c r="D691" t="s">
        <v>739</v>
      </c>
      <c r="E691" t="s">
        <v>739</v>
      </c>
      <c r="F691" t="s">
        <v>739</v>
      </c>
      <c r="G691" t="s">
        <v>739</v>
      </c>
      <c r="H691" t="s">
        <v>739</v>
      </c>
      <c r="I691" t="s">
        <v>739</v>
      </c>
      <c r="J691" t="s">
        <v>739</v>
      </c>
      <c r="K691" t="s">
        <v>739</v>
      </c>
      <c r="L691" t="s">
        <v>739</v>
      </c>
      <c r="M691"/>
      <c r="N691"/>
      <c r="O691"/>
      <c r="P691"/>
      <c r="Q691"/>
      <c r="R691"/>
      <c r="S691"/>
      <c r="T691"/>
      <c r="U691"/>
      <c r="V691"/>
      <c r="W691"/>
      <c r="X691"/>
      <c r="Y691"/>
      <c r="Z691"/>
      <c r="AA691"/>
      <c r="AB691"/>
      <c r="AC691"/>
      <c r="AD691"/>
      <c r="AE691"/>
      <c r="AF691"/>
      <c r="AG691"/>
      <c r="AH691"/>
      <c r="AI691"/>
      <c r="AJ691"/>
      <c r="AK691"/>
      <c r="AL691"/>
      <c r="AM691"/>
      <c r="AN691"/>
      <c r="AO691"/>
      <c r="AP691"/>
      <c r="AQ691" s="242">
        <v>0</v>
      </c>
      <c r="AR691" s="242">
        <v>0</v>
      </c>
    </row>
    <row r="692" spans="1:44" ht="16.8" x14ac:dyDescent="0.25">
      <c r="A692" s="273">
        <v>122374</v>
      </c>
      <c r="B692" t="s">
        <v>474</v>
      </c>
      <c r="C692" t="s">
        <v>739</v>
      </c>
      <c r="D692" t="s">
        <v>739</v>
      </c>
      <c r="E692" t="s">
        <v>739</v>
      </c>
      <c r="F692" t="s">
        <v>739</v>
      </c>
      <c r="G692" t="s">
        <v>739</v>
      </c>
      <c r="H692" t="s">
        <v>739</v>
      </c>
      <c r="I692" t="s">
        <v>739</v>
      </c>
      <c r="J692" t="s">
        <v>739</v>
      </c>
      <c r="K692" t="s">
        <v>739</v>
      </c>
      <c r="L692" t="s">
        <v>739</v>
      </c>
      <c r="M692"/>
      <c r="N692"/>
      <c r="O692"/>
      <c r="P692"/>
      <c r="Q692"/>
      <c r="R692"/>
      <c r="S692"/>
      <c r="T692"/>
      <c r="U692"/>
      <c r="V692"/>
      <c r="W692"/>
      <c r="X692"/>
      <c r="Y692"/>
      <c r="Z692"/>
      <c r="AA692"/>
      <c r="AB692"/>
      <c r="AC692"/>
      <c r="AD692"/>
      <c r="AE692"/>
      <c r="AF692"/>
      <c r="AG692"/>
      <c r="AH692"/>
      <c r="AI692"/>
      <c r="AJ692"/>
      <c r="AK692"/>
      <c r="AL692"/>
      <c r="AM692"/>
      <c r="AN692"/>
      <c r="AO692"/>
      <c r="AP692"/>
      <c r="AQ692" s="242">
        <v>0</v>
      </c>
      <c r="AR692" s="242">
        <v>0</v>
      </c>
    </row>
    <row r="693" spans="1:44" ht="16.8" x14ac:dyDescent="0.25">
      <c r="A693" s="273">
        <v>122375</v>
      </c>
      <c r="B693" t="s">
        <v>474</v>
      </c>
      <c r="C693" t="s">
        <v>739</v>
      </c>
      <c r="D693" t="s">
        <v>739</v>
      </c>
      <c r="E693" t="s">
        <v>739</v>
      </c>
      <c r="F693" t="s">
        <v>739</v>
      </c>
      <c r="G693" t="s">
        <v>739</v>
      </c>
      <c r="H693" t="s">
        <v>739</v>
      </c>
      <c r="I693" t="s">
        <v>739</v>
      </c>
      <c r="J693" t="s">
        <v>739</v>
      </c>
      <c r="K693" t="s">
        <v>739</v>
      </c>
      <c r="L693" t="s">
        <v>739</v>
      </c>
      <c r="M693"/>
      <c r="N693"/>
      <c r="O693"/>
      <c r="P693"/>
      <c r="Q693"/>
      <c r="R693"/>
      <c r="S693"/>
      <c r="T693"/>
      <c r="U693"/>
      <c r="V693"/>
      <c r="W693"/>
      <c r="X693"/>
      <c r="Y693"/>
      <c r="Z693"/>
      <c r="AA693"/>
      <c r="AB693"/>
      <c r="AC693"/>
      <c r="AD693"/>
      <c r="AE693"/>
      <c r="AF693"/>
      <c r="AG693"/>
      <c r="AH693"/>
      <c r="AI693"/>
      <c r="AJ693"/>
      <c r="AK693"/>
      <c r="AL693"/>
      <c r="AM693"/>
      <c r="AN693"/>
      <c r="AO693"/>
      <c r="AP693"/>
      <c r="AQ693" s="242">
        <v>0</v>
      </c>
      <c r="AR693" s="242">
        <v>0</v>
      </c>
    </row>
    <row r="694" spans="1:44" ht="16.8" x14ac:dyDescent="0.25">
      <c r="A694" s="273">
        <v>122377</v>
      </c>
      <c r="B694" t="s">
        <v>474</v>
      </c>
      <c r="C694" t="s">
        <v>739</v>
      </c>
      <c r="D694" t="s">
        <v>739</v>
      </c>
      <c r="E694" t="s">
        <v>739</v>
      </c>
      <c r="F694" t="s">
        <v>739</v>
      </c>
      <c r="G694" t="s">
        <v>739</v>
      </c>
      <c r="H694" t="s">
        <v>739</v>
      </c>
      <c r="I694" t="s">
        <v>739</v>
      </c>
      <c r="J694" t="s">
        <v>739</v>
      </c>
      <c r="K694" t="s">
        <v>739</v>
      </c>
      <c r="L694" t="s">
        <v>739</v>
      </c>
      <c r="M694"/>
      <c r="N694"/>
      <c r="O694"/>
      <c r="P694"/>
      <c r="Q694"/>
      <c r="R694"/>
      <c r="S694"/>
      <c r="T694"/>
      <c r="U694"/>
      <c r="V694"/>
      <c r="W694"/>
      <c r="X694"/>
      <c r="Y694"/>
      <c r="Z694"/>
      <c r="AA694"/>
      <c r="AB694"/>
      <c r="AC694"/>
      <c r="AD694"/>
      <c r="AE694"/>
      <c r="AF694"/>
      <c r="AG694"/>
      <c r="AH694"/>
      <c r="AI694"/>
      <c r="AJ694"/>
      <c r="AK694"/>
      <c r="AL694"/>
      <c r="AM694"/>
      <c r="AN694"/>
      <c r="AO694"/>
      <c r="AP694"/>
      <c r="AQ694" s="242">
        <v>0</v>
      </c>
      <c r="AR694" s="242">
        <v>0</v>
      </c>
    </row>
    <row r="695" spans="1:44" ht="16.8" x14ac:dyDescent="0.25">
      <c r="A695" s="273">
        <v>122381</v>
      </c>
      <c r="B695" t="s">
        <v>474</v>
      </c>
      <c r="C695" t="s">
        <v>739</v>
      </c>
      <c r="D695" t="s">
        <v>739</v>
      </c>
      <c r="E695" t="s">
        <v>739</v>
      </c>
      <c r="F695" t="s">
        <v>739</v>
      </c>
      <c r="G695" t="s">
        <v>739</v>
      </c>
      <c r="H695" t="s">
        <v>739</v>
      </c>
      <c r="I695" t="s">
        <v>739</v>
      </c>
      <c r="J695" t="s">
        <v>739</v>
      </c>
      <c r="K695" t="s">
        <v>739</v>
      </c>
      <c r="L695" t="s">
        <v>739</v>
      </c>
      <c r="M695"/>
      <c r="N695"/>
      <c r="O695"/>
      <c r="P695"/>
      <c r="Q695"/>
      <c r="R695"/>
      <c r="S695"/>
      <c r="T695"/>
      <c r="U695"/>
      <c r="V695"/>
      <c r="W695"/>
      <c r="X695"/>
      <c r="Y695"/>
      <c r="Z695"/>
      <c r="AA695"/>
      <c r="AB695"/>
      <c r="AC695"/>
      <c r="AD695"/>
      <c r="AE695"/>
      <c r="AF695"/>
      <c r="AG695"/>
      <c r="AH695"/>
      <c r="AI695"/>
      <c r="AJ695"/>
      <c r="AK695"/>
      <c r="AL695"/>
      <c r="AM695"/>
      <c r="AN695"/>
      <c r="AO695"/>
      <c r="AP695"/>
      <c r="AQ695" s="242">
        <v>0</v>
      </c>
      <c r="AR695" s="242">
        <v>0</v>
      </c>
    </row>
    <row r="696" spans="1:44" ht="16.8" x14ac:dyDescent="0.25">
      <c r="A696" s="273">
        <v>122382</v>
      </c>
      <c r="B696" t="s">
        <v>474</v>
      </c>
      <c r="C696" t="s">
        <v>739</v>
      </c>
      <c r="D696" t="s">
        <v>739</v>
      </c>
      <c r="E696" t="s">
        <v>739</v>
      </c>
      <c r="F696" t="s">
        <v>739</v>
      </c>
      <c r="G696" t="s">
        <v>739</v>
      </c>
      <c r="H696" t="s">
        <v>739</v>
      </c>
      <c r="I696" t="s">
        <v>739</v>
      </c>
      <c r="J696" t="s">
        <v>739</v>
      </c>
      <c r="K696" t="s">
        <v>739</v>
      </c>
      <c r="L696" t="s">
        <v>739</v>
      </c>
      <c r="M696"/>
      <c r="N696"/>
      <c r="O696"/>
      <c r="P696"/>
      <c r="Q696"/>
      <c r="R696"/>
      <c r="S696"/>
      <c r="T696"/>
      <c r="U696"/>
      <c r="V696"/>
      <c r="W696"/>
      <c r="X696"/>
      <c r="Y696"/>
      <c r="Z696"/>
      <c r="AA696"/>
      <c r="AB696"/>
      <c r="AC696"/>
      <c r="AD696"/>
      <c r="AE696"/>
      <c r="AF696"/>
      <c r="AG696"/>
      <c r="AH696"/>
      <c r="AI696"/>
      <c r="AJ696"/>
      <c r="AK696"/>
      <c r="AL696"/>
      <c r="AM696"/>
      <c r="AN696"/>
      <c r="AO696"/>
      <c r="AP696"/>
      <c r="AQ696" s="242">
        <v>0</v>
      </c>
      <c r="AR696" s="242">
        <v>0</v>
      </c>
    </row>
    <row r="697" spans="1:44" ht="16.8" x14ac:dyDescent="0.25">
      <c r="A697" s="273">
        <v>122386</v>
      </c>
      <c r="B697" t="s">
        <v>474</v>
      </c>
      <c r="C697" t="s">
        <v>739</v>
      </c>
      <c r="D697" t="s">
        <v>739</v>
      </c>
      <c r="E697" t="s">
        <v>739</v>
      </c>
      <c r="F697" t="s">
        <v>739</v>
      </c>
      <c r="G697" t="s">
        <v>739</v>
      </c>
      <c r="H697" t="s">
        <v>739</v>
      </c>
      <c r="I697" t="s">
        <v>739</v>
      </c>
      <c r="J697" t="s">
        <v>739</v>
      </c>
      <c r="K697" t="s">
        <v>739</v>
      </c>
      <c r="L697" t="s">
        <v>739</v>
      </c>
      <c r="M697"/>
      <c r="N697"/>
      <c r="O697"/>
      <c r="P697"/>
      <c r="Q697"/>
      <c r="R697"/>
      <c r="S697"/>
      <c r="T697"/>
      <c r="U697"/>
      <c r="V697"/>
      <c r="W697"/>
      <c r="X697"/>
      <c r="Y697"/>
      <c r="Z697"/>
      <c r="AA697"/>
      <c r="AB697"/>
      <c r="AC697"/>
      <c r="AD697"/>
      <c r="AE697"/>
      <c r="AF697"/>
      <c r="AG697"/>
      <c r="AH697"/>
      <c r="AI697"/>
      <c r="AJ697"/>
      <c r="AK697"/>
      <c r="AL697"/>
      <c r="AM697"/>
      <c r="AN697"/>
      <c r="AO697"/>
      <c r="AP697"/>
      <c r="AQ697" s="242">
        <v>0</v>
      </c>
      <c r="AR697" s="242">
        <v>0</v>
      </c>
    </row>
    <row r="698" spans="1:44" ht="16.8" x14ac:dyDescent="0.25">
      <c r="A698" s="273">
        <v>122389</v>
      </c>
      <c r="B698" t="s">
        <v>474</v>
      </c>
      <c r="C698" t="s">
        <v>739</v>
      </c>
      <c r="D698" t="s">
        <v>739</v>
      </c>
      <c r="E698" t="s">
        <v>739</v>
      </c>
      <c r="F698" t="s">
        <v>739</v>
      </c>
      <c r="G698" t="s">
        <v>739</v>
      </c>
      <c r="H698" t="s">
        <v>739</v>
      </c>
      <c r="I698" t="s">
        <v>739</v>
      </c>
      <c r="J698" t="s">
        <v>739</v>
      </c>
      <c r="K698" t="s">
        <v>739</v>
      </c>
      <c r="L698" t="s">
        <v>739</v>
      </c>
      <c r="M698"/>
      <c r="N698"/>
      <c r="O698"/>
      <c r="P698"/>
      <c r="Q698"/>
      <c r="R698"/>
      <c r="S698"/>
      <c r="T698"/>
      <c r="U698"/>
      <c r="V698"/>
      <c r="W698"/>
      <c r="X698"/>
      <c r="Y698"/>
      <c r="Z698"/>
      <c r="AA698"/>
      <c r="AB698"/>
      <c r="AC698"/>
      <c r="AD698"/>
      <c r="AE698"/>
      <c r="AF698"/>
      <c r="AG698"/>
      <c r="AH698"/>
      <c r="AI698"/>
      <c r="AJ698"/>
      <c r="AK698"/>
      <c r="AL698"/>
      <c r="AM698"/>
      <c r="AN698"/>
      <c r="AO698"/>
      <c r="AP698"/>
      <c r="AQ698" s="242">
        <v>0</v>
      </c>
      <c r="AR698" s="242">
        <v>0</v>
      </c>
    </row>
    <row r="699" spans="1:44" ht="16.8" x14ac:dyDescent="0.25">
      <c r="A699" s="273">
        <v>122392</v>
      </c>
      <c r="B699" t="s">
        <v>474</v>
      </c>
      <c r="C699" t="s">
        <v>739</v>
      </c>
      <c r="D699" t="s">
        <v>739</v>
      </c>
      <c r="E699" t="s">
        <v>739</v>
      </c>
      <c r="F699" t="s">
        <v>739</v>
      </c>
      <c r="G699" t="s">
        <v>739</v>
      </c>
      <c r="H699" t="s">
        <v>739</v>
      </c>
      <c r="I699" t="s">
        <v>739</v>
      </c>
      <c r="J699" t="s">
        <v>739</v>
      </c>
      <c r="K699" t="s">
        <v>739</v>
      </c>
      <c r="L699" t="s">
        <v>739</v>
      </c>
      <c r="M699"/>
      <c r="N699"/>
      <c r="O699"/>
      <c r="P699"/>
      <c r="Q699"/>
      <c r="R699"/>
      <c r="S699"/>
      <c r="T699"/>
      <c r="U699"/>
      <c r="V699"/>
      <c r="W699"/>
      <c r="X699"/>
      <c r="Y699"/>
      <c r="Z699"/>
      <c r="AA699"/>
      <c r="AB699"/>
      <c r="AC699"/>
      <c r="AD699"/>
      <c r="AE699"/>
      <c r="AF699"/>
      <c r="AG699"/>
      <c r="AH699"/>
      <c r="AI699"/>
      <c r="AJ699"/>
      <c r="AK699"/>
      <c r="AL699"/>
      <c r="AM699"/>
      <c r="AN699"/>
      <c r="AO699"/>
      <c r="AP699"/>
      <c r="AQ699" s="242">
        <v>0</v>
      </c>
      <c r="AR699" s="242">
        <v>0</v>
      </c>
    </row>
    <row r="700" spans="1:44" ht="16.8" x14ac:dyDescent="0.25">
      <c r="A700" s="273">
        <v>122394</v>
      </c>
      <c r="B700" t="s">
        <v>474</v>
      </c>
      <c r="C700" t="s">
        <v>739</v>
      </c>
      <c r="D700" t="s">
        <v>739</v>
      </c>
      <c r="E700" t="s">
        <v>739</v>
      </c>
      <c r="F700" t="s">
        <v>739</v>
      </c>
      <c r="G700" t="s">
        <v>739</v>
      </c>
      <c r="H700" t="s">
        <v>739</v>
      </c>
      <c r="I700" t="s">
        <v>739</v>
      </c>
      <c r="J700" t="s">
        <v>739</v>
      </c>
      <c r="K700" t="s">
        <v>739</v>
      </c>
      <c r="L700" t="s">
        <v>739</v>
      </c>
      <c r="M700"/>
      <c r="N700"/>
      <c r="O700"/>
      <c r="P700"/>
      <c r="Q700"/>
      <c r="R700"/>
      <c r="S700"/>
      <c r="T700"/>
      <c r="U700"/>
      <c r="V700"/>
      <c r="W700"/>
      <c r="X700"/>
      <c r="Y700"/>
      <c r="Z700"/>
      <c r="AA700"/>
      <c r="AB700"/>
      <c r="AC700"/>
      <c r="AD700"/>
      <c r="AE700"/>
      <c r="AF700"/>
      <c r="AG700"/>
      <c r="AH700"/>
      <c r="AI700"/>
      <c r="AJ700"/>
      <c r="AK700"/>
      <c r="AL700"/>
      <c r="AM700"/>
      <c r="AN700"/>
      <c r="AO700"/>
      <c r="AP700"/>
      <c r="AQ700" s="242">
        <v>0</v>
      </c>
      <c r="AR700" s="242">
        <v>0</v>
      </c>
    </row>
    <row r="701" spans="1:44" ht="16.8" x14ac:dyDescent="0.25">
      <c r="A701" s="273">
        <v>122399</v>
      </c>
      <c r="B701" t="s">
        <v>474</v>
      </c>
      <c r="C701" t="s">
        <v>739</v>
      </c>
      <c r="D701" t="s">
        <v>739</v>
      </c>
      <c r="E701" t="s">
        <v>739</v>
      </c>
      <c r="F701" t="s">
        <v>739</v>
      </c>
      <c r="G701" t="s">
        <v>739</v>
      </c>
      <c r="H701" t="s">
        <v>739</v>
      </c>
      <c r="I701" t="s">
        <v>739</v>
      </c>
      <c r="J701" t="s">
        <v>739</v>
      </c>
      <c r="K701" t="s">
        <v>739</v>
      </c>
      <c r="L701" t="s">
        <v>739</v>
      </c>
      <c r="M701"/>
      <c r="N701"/>
      <c r="O701"/>
      <c r="P701"/>
      <c r="Q701"/>
      <c r="R701"/>
      <c r="S701"/>
      <c r="T701"/>
      <c r="U701"/>
      <c r="V701"/>
      <c r="W701"/>
      <c r="X701"/>
      <c r="Y701"/>
      <c r="Z701"/>
      <c r="AA701"/>
      <c r="AB701"/>
      <c r="AC701"/>
      <c r="AD701"/>
      <c r="AE701"/>
      <c r="AF701"/>
      <c r="AG701"/>
      <c r="AH701"/>
      <c r="AI701"/>
      <c r="AJ701"/>
      <c r="AK701"/>
      <c r="AL701"/>
      <c r="AM701"/>
      <c r="AN701"/>
      <c r="AO701"/>
      <c r="AP701"/>
      <c r="AQ701" s="242">
        <v>0</v>
      </c>
      <c r="AR701" s="242">
        <v>0</v>
      </c>
    </row>
    <row r="702" spans="1:44" ht="16.8" x14ac:dyDescent="0.25">
      <c r="A702" s="273">
        <v>122400</v>
      </c>
      <c r="B702" t="s">
        <v>474</v>
      </c>
      <c r="C702" t="s">
        <v>739</v>
      </c>
      <c r="D702" t="s">
        <v>739</v>
      </c>
      <c r="E702" t="s">
        <v>739</v>
      </c>
      <c r="F702" t="s">
        <v>739</v>
      </c>
      <c r="G702" t="s">
        <v>739</v>
      </c>
      <c r="H702" t="s">
        <v>739</v>
      </c>
      <c r="I702" t="s">
        <v>739</v>
      </c>
      <c r="J702" t="s">
        <v>739</v>
      </c>
      <c r="K702" t="s">
        <v>739</v>
      </c>
      <c r="L702" t="s">
        <v>739</v>
      </c>
      <c r="M702"/>
      <c r="N702"/>
      <c r="O702"/>
      <c r="P702"/>
      <c r="Q702"/>
      <c r="R702"/>
      <c r="S702"/>
      <c r="T702"/>
      <c r="U702"/>
      <c r="V702"/>
      <c r="W702"/>
      <c r="X702"/>
      <c r="Y702"/>
      <c r="Z702"/>
      <c r="AA702"/>
      <c r="AB702"/>
      <c r="AC702"/>
      <c r="AD702"/>
      <c r="AE702"/>
      <c r="AF702"/>
      <c r="AG702"/>
      <c r="AH702"/>
      <c r="AI702"/>
      <c r="AJ702"/>
      <c r="AK702"/>
      <c r="AL702"/>
      <c r="AM702"/>
      <c r="AN702"/>
      <c r="AO702"/>
      <c r="AP702"/>
      <c r="AQ702" s="242">
        <v>0</v>
      </c>
      <c r="AR702" s="242">
        <v>0</v>
      </c>
    </row>
    <row r="703" spans="1:44" ht="16.8" x14ac:dyDescent="0.25">
      <c r="A703" s="273">
        <v>122402</v>
      </c>
      <c r="B703" t="s">
        <v>474</v>
      </c>
      <c r="C703" t="s">
        <v>739</v>
      </c>
      <c r="D703" t="s">
        <v>739</v>
      </c>
      <c r="E703" t="s">
        <v>739</v>
      </c>
      <c r="F703" t="s">
        <v>739</v>
      </c>
      <c r="G703" t="s">
        <v>739</v>
      </c>
      <c r="H703" t="s">
        <v>739</v>
      </c>
      <c r="I703" t="s">
        <v>739</v>
      </c>
      <c r="J703" t="s">
        <v>739</v>
      </c>
      <c r="K703" t="s">
        <v>739</v>
      </c>
      <c r="L703" t="s">
        <v>739</v>
      </c>
      <c r="M703"/>
      <c r="N703"/>
      <c r="O703"/>
      <c r="P703"/>
      <c r="Q703"/>
      <c r="R703"/>
      <c r="S703"/>
      <c r="T703"/>
      <c r="U703"/>
      <c r="V703"/>
      <c r="W703"/>
      <c r="X703"/>
      <c r="Y703"/>
      <c r="Z703"/>
      <c r="AA703"/>
      <c r="AB703"/>
      <c r="AC703"/>
      <c r="AD703"/>
      <c r="AE703"/>
      <c r="AF703"/>
      <c r="AG703"/>
      <c r="AH703"/>
      <c r="AI703"/>
      <c r="AJ703"/>
      <c r="AK703"/>
      <c r="AL703"/>
      <c r="AM703"/>
      <c r="AN703"/>
      <c r="AO703"/>
      <c r="AP703"/>
      <c r="AQ703" s="242">
        <v>0</v>
      </c>
      <c r="AR703" s="242">
        <v>0</v>
      </c>
    </row>
    <row r="704" spans="1:44" ht="16.8" x14ac:dyDescent="0.25">
      <c r="A704" s="273">
        <v>122403</v>
      </c>
      <c r="B704" t="s">
        <v>474</v>
      </c>
      <c r="C704" t="s">
        <v>739</v>
      </c>
      <c r="D704" t="s">
        <v>739</v>
      </c>
      <c r="E704" t="s">
        <v>739</v>
      </c>
      <c r="F704" t="s">
        <v>739</v>
      </c>
      <c r="G704" t="s">
        <v>739</v>
      </c>
      <c r="H704" t="s">
        <v>739</v>
      </c>
      <c r="I704" t="s">
        <v>739</v>
      </c>
      <c r="J704" t="s">
        <v>739</v>
      </c>
      <c r="K704" t="s">
        <v>739</v>
      </c>
      <c r="L704" t="s">
        <v>739</v>
      </c>
      <c r="M704"/>
      <c r="N704"/>
      <c r="O704"/>
      <c r="P704"/>
      <c r="Q704"/>
      <c r="R704"/>
      <c r="S704"/>
      <c r="T704"/>
      <c r="U704"/>
      <c r="V704"/>
      <c r="W704"/>
      <c r="X704"/>
      <c r="Y704"/>
      <c r="Z704"/>
      <c r="AA704"/>
      <c r="AB704"/>
      <c r="AC704"/>
      <c r="AD704"/>
      <c r="AE704"/>
      <c r="AF704"/>
      <c r="AG704"/>
      <c r="AH704"/>
      <c r="AI704"/>
      <c r="AJ704"/>
      <c r="AK704"/>
      <c r="AL704"/>
      <c r="AM704"/>
      <c r="AN704"/>
      <c r="AO704"/>
      <c r="AP704"/>
      <c r="AQ704" s="242">
        <v>0</v>
      </c>
      <c r="AR704" s="242">
        <v>0</v>
      </c>
    </row>
    <row r="705" spans="1:44" ht="16.8" x14ac:dyDescent="0.25">
      <c r="A705" s="273">
        <v>122404</v>
      </c>
      <c r="B705" t="s">
        <v>474</v>
      </c>
      <c r="C705" t="s">
        <v>739</v>
      </c>
      <c r="D705" t="s">
        <v>739</v>
      </c>
      <c r="E705" t="s">
        <v>739</v>
      </c>
      <c r="F705" t="s">
        <v>739</v>
      </c>
      <c r="G705" t="s">
        <v>739</v>
      </c>
      <c r="H705" t="s">
        <v>739</v>
      </c>
      <c r="I705" t="s">
        <v>739</v>
      </c>
      <c r="J705" t="s">
        <v>739</v>
      </c>
      <c r="K705" t="s">
        <v>739</v>
      </c>
      <c r="L705" t="s">
        <v>739</v>
      </c>
      <c r="M705"/>
      <c r="N705"/>
      <c r="O705"/>
      <c r="P705"/>
      <c r="Q705"/>
      <c r="R705"/>
      <c r="S705"/>
      <c r="T705"/>
      <c r="U705"/>
      <c r="V705"/>
      <c r="W705"/>
      <c r="X705"/>
      <c r="Y705"/>
      <c r="Z705"/>
      <c r="AA705"/>
      <c r="AB705"/>
      <c r="AC705"/>
      <c r="AD705"/>
      <c r="AE705"/>
      <c r="AF705"/>
      <c r="AG705"/>
      <c r="AH705"/>
      <c r="AI705"/>
      <c r="AJ705"/>
      <c r="AK705"/>
      <c r="AL705"/>
      <c r="AM705"/>
      <c r="AN705"/>
      <c r="AO705"/>
      <c r="AP705"/>
      <c r="AQ705" s="242">
        <v>0</v>
      </c>
      <c r="AR705" s="242">
        <v>0</v>
      </c>
    </row>
    <row r="706" spans="1:44" ht="16.8" x14ac:dyDescent="0.25">
      <c r="A706" s="273">
        <v>122405</v>
      </c>
      <c r="B706" t="s">
        <v>474</v>
      </c>
      <c r="C706" t="s">
        <v>739</v>
      </c>
      <c r="D706" t="s">
        <v>739</v>
      </c>
      <c r="E706" t="s">
        <v>739</v>
      </c>
      <c r="F706" t="s">
        <v>739</v>
      </c>
      <c r="G706" t="s">
        <v>739</v>
      </c>
      <c r="H706" t="s">
        <v>739</v>
      </c>
      <c r="I706" t="s">
        <v>739</v>
      </c>
      <c r="J706" t="s">
        <v>739</v>
      </c>
      <c r="K706" t="s">
        <v>739</v>
      </c>
      <c r="L706" t="s">
        <v>739</v>
      </c>
      <c r="M706"/>
      <c r="N706"/>
      <c r="O706"/>
      <c r="P706"/>
      <c r="Q706"/>
      <c r="R706"/>
      <c r="S706"/>
      <c r="T706"/>
      <c r="U706"/>
      <c r="V706"/>
      <c r="W706"/>
      <c r="X706"/>
      <c r="Y706"/>
      <c r="Z706"/>
      <c r="AA706"/>
      <c r="AB706"/>
      <c r="AC706"/>
      <c r="AD706"/>
      <c r="AE706"/>
      <c r="AF706"/>
      <c r="AG706"/>
      <c r="AH706"/>
      <c r="AI706"/>
      <c r="AJ706"/>
      <c r="AK706"/>
      <c r="AL706"/>
      <c r="AM706"/>
      <c r="AN706"/>
      <c r="AO706"/>
      <c r="AP706"/>
      <c r="AQ706" s="242">
        <v>0</v>
      </c>
      <c r="AR706" s="242">
        <v>0</v>
      </c>
    </row>
    <row r="707" spans="1:44" ht="16.8" x14ac:dyDescent="0.25">
      <c r="A707" s="273">
        <v>122406</v>
      </c>
      <c r="B707" t="s">
        <v>474</v>
      </c>
      <c r="C707" t="s">
        <v>739</v>
      </c>
      <c r="D707" t="s">
        <v>739</v>
      </c>
      <c r="E707" t="s">
        <v>739</v>
      </c>
      <c r="F707" t="s">
        <v>739</v>
      </c>
      <c r="G707" t="s">
        <v>739</v>
      </c>
      <c r="H707" t="s">
        <v>739</v>
      </c>
      <c r="I707" t="s">
        <v>739</v>
      </c>
      <c r="J707" t="s">
        <v>739</v>
      </c>
      <c r="K707" t="s">
        <v>739</v>
      </c>
      <c r="L707" t="s">
        <v>739</v>
      </c>
      <c r="M707"/>
      <c r="N707"/>
      <c r="O707"/>
      <c r="P707"/>
      <c r="Q707"/>
      <c r="R707"/>
      <c r="S707"/>
      <c r="T707"/>
      <c r="U707"/>
      <c r="V707"/>
      <c r="W707"/>
      <c r="X707"/>
      <c r="Y707"/>
      <c r="Z707"/>
      <c r="AA707"/>
      <c r="AB707"/>
      <c r="AC707"/>
      <c r="AD707"/>
      <c r="AE707"/>
      <c r="AF707"/>
      <c r="AG707"/>
      <c r="AH707"/>
      <c r="AI707"/>
      <c r="AJ707"/>
      <c r="AK707"/>
      <c r="AL707"/>
      <c r="AM707"/>
      <c r="AN707"/>
      <c r="AO707"/>
      <c r="AP707"/>
      <c r="AQ707" s="242">
        <v>0</v>
      </c>
      <c r="AR707" s="242">
        <v>0</v>
      </c>
    </row>
    <row r="708" spans="1:44" ht="16.8" x14ac:dyDescent="0.25">
      <c r="A708" s="273">
        <v>122407</v>
      </c>
      <c r="B708" t="s">
        <v>474</v>
      </c>
      <c r="C708" t="s">
        <v>739</v>
      </c>
      <c r="D708" t="s">
        <v>739</v>
      </c>
      <c r="E708" t="s">
        <v>739</v>
      </c>
      <c r="F708" t="s">
        <v>739</v>
      </c>
      <c r="G708" t="s">
        <v>739</v>
      </c>
      <c r="H708" t="s">
        <v>739</v>
      </c>
      <c r="I708" t="s">
        <v>739</v>
      </c>
      <c r="J708" t="s">
        <v>739</v>
      </c>
      <c r="K708" t="s">
        <v>739</v>
      </c>
      <c r="L708" t="s">
        <v>739</v>
      </c>
      <c r="M708"/>
      <c r="N708"/>
      <c r="O708"/>
      <c r="P708"/>
      <c r="Q708"/>
      <c r="R708"/>
      <c r="S708"/>
      <c r="T708"/>
      <c r="U708"/>
      <c r="V708"/>
      <c r="W708"/>
      <c r="X708"/>
      <c r="Y708"/>
      <c r="Z708"/>
      <c r="AA708"/>
      <c r="AB708"/>
      <c r="AC708"/>
      <c r="AD708"/>
      <c r="AE708"/>
      <c r="AF708"/>
      <c r="AG708"/>
      <c r="AH708"/>
      <c r="AI708"/>
      <c r="AJ708"/>
      <c r="AK708"/>
      <c r="AL708"/>
      <c r="AM708"/>
      <c r="AN708"/>
      <c r="AO708"/>
      <c r="AP708"/>
      <c r="AQ708" s="242">
        <v>0</v>
      </c>
      <c r="AR708" s="242">
        <v>0</v>
      </c>
    </row>
    <row r="709" spans="1:44" ht="16.8" x14ac:dyDescent="0.25">
      <c r="A709" s="273">
        <v>122409</v>
      </c>
      <c r="B709" t="s">
        <v>474</v>
      </c>
      <c r="C709" t="s">
        <v>739</v>
      </c>
      <c r="D709" t="s">
        <v>739</v>
      </c>
      <c r="E709" t="s">
        <v>739</v>
      </c>
      <c r="F709" t="s">
        <v>739</v>
      </c>
      <c r="G709" t="s">
        <v>739</v>
      </c>
      <c r="H709" t="s">
        <v>739</v>
      </c>
      <c r="I709" t="s">
        <v>739</v>
      </c>
      <c r="J709" t="s">
        <v>739</v>
      </c>
      <c r="K709" t="s">
        <v>739</v>
      </c>
      <c r="L709" t="s">
        <v>739</v>
      </c>
      <c r="M709"/>
      <c r="N709"/>
      <c r="O709"/>
      <c r="P709"/>
      <c r="Q709"/>
      <c r="R709"/>
      <c r="S709"/>
      <c r="T709"/>
      <c r="U709"/>
      <c r="V709"/>
      <c r="W709"/>
      <c r="X709"/>
      <c r="Y709"/>
      <c r="Z709"/>
      <c r="AA709"/>
      <c r="AB709"/>
      <c r="AC709"/>
      <c r="AD709"/>
      <c r="AE709"/>
      <c r="AF709"/>
      <c r="AG709"/>
      <c r="AH709"/>
      <c r="AI709"/>
      <c r="AJ709"/>
      <c r="AK709"/>
      <c r="AL709"/>
      <c r="AM709"/>
      <c r="AN709"/>
      <c r="AO709"/>
      <c r="AP709"/>
      <c r="AQ709" s="242">
        <v>0</v>
      </c>
      <c r="AR709" s="242">
        <v>0</v>
      </c>
    </row>
    <row r="710" spans="1:44" ht="16.8" x14ac:dyDescent="0.25">
      <c r="A710" s="273">
        <v>122411</v>
      </c>
      <c r="B710" t="s">
        <v>474</v>
      </c>
      <c r="C710" t="s">
        <v>739</v>
      </c>
      <c r="D710" t="s">
        <v>739</v>
      </c>
      <c r="E710" t="s">
        <v>739</v>
      </c>
      <c r="F710" t="s">
        <v>739</v>
      </c>
      <c r="G710" t="s">
        <v>739</v>
      </c>
      <c r="H710" t="s">
        <v>739</v>
      </c>
      <c r="I710" t="s">
        <v>739</v>
      </c>
      <c r="J710" t="s">
        <v>739</v>
      </c>
      <c r="K710" t="s">
        <v>739</v>
      </c>
      <c r="L710" t="s">
        <v>739</v>
      </c>
      <c r="M710"/>
      <c r="N710"/>
      <c r="O710"/>
      <c r="P710"/>
      <c r="Q710"/>
      <c r="R710"/>
      <c r="S710"/>
      <c r="T710"/>
      <c r="U710"/>
      <c r="V710"/>
      <c r="W710"/>
      <c r="X710"/>
      <c r="Y710"/>
      <c r="Z710"/>
      <c r="AA710"/>
      <c r="AB710"/>
      <c r="AC710"/>
      <c r="AD710"/>
      <c r="AE710"/>
      <c r="AF710"/>
      <c r="AG710"/>
      <c r="AH710"/>
      <c r="AI710"/>
      <c r="AJ710"/>
      <c r="AK710"/>
      <c r="AL710"/>
      <c r="AM710"/>
      <c r="AN710"/>
      <c r="AO710"/>
      <c r="AP710"/>
      <c r="AQ710" s="242">
        <v>0</v>
      </c>
      <c r="AR710" s="242">
        <v>0</v>
      </c>
    </row>
    <row r="711" spans="1:44" ht="16.8" x14ac:dyDescent="0.25">
      <c r="A711" s="273">
        <v>122413</v>
      </c>
      <c r="B711" t="s">
        <v>474</v>
      </c>
      <c r="C711" t="s">
        <v>739</v>
      </c>
      <c r="D711" t="s">
        <v>739</v>
      </c>
      <c r="E711" t="s">
        <v>739</v>
      </c>
      <c r="F711" t="s">
        <v>739</v>
      </c>
      <c r="G711" t="s">
        <v>739</v>
      </c>
      <c r="H711" t="s">
        <v>739</v>
      </c>
      <c r="I711" t="s">
        <v>739</v>
      </c>
      <c r="J711" t="s">
        <v>739</v>
      </c>
      <c r="K711" t="s">
        <v>739</v>
      </c>
      <c r="L711" t="s">
        <v>739</v>
      </c>
      <c r="M711"/>
      <c r="N711"/>
      <c r="O711"/>
      <c r="P711"/>
      <c r="Q711"/>
      <c r="R711"/>
      <c r="S711"/>
      <c r="T711"/>
      <c r="U711"/>
      <c r="V711"/>
      <c r="W711"/>
      <c r="X711"/>
      <c r="Y711"/>
      <c r="Z711"/>
      <c r="AA711"/>
      <c r="AB711"/>
      <c r="AC711"/>
      <c r="AD711"/>
      <c r="AE711"/>
      <c r="AF711"/>
      <c r="AG711"/>
      <c r="AH711"/>
      <c r="AI711"/>
      <c r="AJ711"/>
      <c r="AK711"/>
      <c r="AL711"/>
      <c r="AM711"/>
      <c r="AN711"/>
      <c r="AO711"/>
      <c r="AP711"/>
      <c r="AQ711" s="242">
        <v>0</v>
      </c>
      <c r="AR711" s="242">
        <v>0</v>
      </c>
    </row>
    <row r="712" spans="1:44" ht="16.8" x14ac:dyDescent="0.25">
      <c r="A712" s="273">
        <v>122414</v>
      </c>
      <c r="B712" t="s">
        <v>474</v>
      </c>
      <c r="C712" t="s">
        <v>739</v>
      </c>
      <c r="D712" t="s">
        <v>739</v>
      </c>
      <c r="E712" t="s">
        <v>739</v>
      </c>
      <c r="F712" t="s">
        <v>739</v>
      </c>
      <c r="G712" t="s">
        <v>739</v>
      </c>
      <c r="H712" t="s">
        <v>739</v>
      </c>
      <c r="I712" t="s">
        <v>739</v>
      </c>
      <c r="J712" t="s">
        <v>739</v>
      </c>
      <c r="K712" t="s">
        <v>739</v>
      </c>
      <c r="L712" t="s">
        <v>739</v>
      </c>
      <c r="M712"/>
      <c r="N712"/>
      <c r="O712"/>
      <c r="P712"/>
      <c r="Q712"/>
      <c r="R712"/>
      <c r="S712"/>
      <c r="T712"/>
      <c r="U712"/>
      <c r="V712"/>
      <c r="W712"/>
      <c r="X712"/>
      <c r="Y712"/>
      <c r="Z712"/>
      <c r="AA712"/>
      <c r="AB712"/>
      <c r="AC712"/>
      <c r="AD712"/>
      <c r="AE712"/>
      <c r="AF712"/>
      <c r="AG712"/>
      <c r="AH712"/>
      <c r="AI712"/>
      <c r="AJ712"/>
      <c r="AK712"/>
      <c r="AL712"/>
      <c r="AM712"/>
      <c r="AN712"/>
      <c r="AO712"/>
      <c r="AP712"/>
      <c r="AQ712" s="242">
        <v>0</v>
      </c>
      <c r="AR712" s="242">
        <v>0</v>
      </c>
    </row>
    <row r="713" spans="1:44" ht="16.8" x14ac:dyDescent="0.25">
      <c r="A713" s="273">
        <v>122420</v>
      </c>
      <c r="B713" t="s">
        <v>474</v>
      </c>
      <c r="C713" t="s">
        <v>739</v>
      </c>
      <c r="D713" t="s">
        <v>739</v>
      </c>
      <c r="E713" t="s">
        <v>739</v>
      </c>
      <c r="F713" t="s">
        <v>739</v>
      </c>
      <c r="G713" t="s">
        <v>739</v>
      </c>
      <c r="H713" t="s">
        <v>739</v>
      </c>
      <c r="I713" t="s">
        <v>739</v>
      </c>
      <c r="J713" t="s">
        <v>739</v>
      </c>
      <c r="K713" t="s">
        <v>739</v>
      </c>
      <c r="L713" t="s">
        <v>739</v>
      </c>
      <c r="M713"/>
      <c r="N713"/>
      <c r="O713"/>
      <c r="P713"/>
      <c r="Q713"/>
      <c r="R713"/>
      <c r="S713"/>
      <c r="T713"/>
      <c r="U713"/>
      <c r="V713"/>
      <c r="W713"/>
      <c r="X713"/>
      <c r="Y713"/>
      <c r="Z713"/>
      <c r="AA713"/>
      <c r="AB713"/>
      <c r="AC713"/>
      <c r="AD713"/>
      <c r="AE713"/>
      <c r="AF713"/>
      <c r="AG713"/>
      <c r="AH713"/>
      <c r="AI713"/>
      <c r="AJ713"/>
      <c r="AK713"/>
      <c r="AL713"/>
      <c r="AM713"/>
      <c r="AN713"/>
      <c r="AO713"/>
      <c r="AP713"/>
      <c r="AQ713" s="242">
        <v>0</v>
      </c>
      <c r="AR713" s="242">
        <v>0</v>
      </c>
    </row>
    <row r="714" spans="1:44" ht="16.8" x14ac:dyDescent="0.25">
      <c r="A714" s="273">
        <v>122422</v>
      </c>
      <c r="B714" t="s">
        <v>474</v>
      </c>
      <c r="C714" t="s">
        <v>739</v>
      </c>
      <c r="D714" t="s">
        <v>739</v>
      </c>
      <c r="E714" t="s">
        <v>739</v>
      </c>
      <c r="F714" t="s">
        <v>739</v>
      </c>
      <c r="G714" t="s">
        <v>739</v>
      </c>
      <c r="H714" t="s">
        <v>739</v>
      </c>
      <c r="I714" t="s">
        <v>739</v>
      </c>
      <c r="J714" t="s">
        <v>739</v>
      </c>
      <c r="K714" t="s">
        <v>739</v>
      </c>
      <c r="L714" t="s">
        <v>739</v>
      </c>
      <c r="M714"/>
      <c r="N714"/>
      <c r="O714"/>
      <c r="P714"/>
      <c r="Q714"/>
      <c r="R714"/>
      <c r="S714"/>
      <c r="T714"/>
      <c r="U714"/>
      <c r="V714"/>
      <c r="W714"/>
      <c r="X714"/>
      <c r="Y714"/>
      <c r="Z714"/>
      <c r="AA714"/>
      <c r="AB714"/>
      <c r="AC714"/>
      <c r="AD714"/>
      <c r="AE714"/>
      <c r="AF714"/>
      <c r="AG714"/>
      <c r="AH714"/>
      <c r="AI714"/>
      <c r="AJ714"/>
      <c r="AK714"/>
      <c r="AL714"/>
      <c r="AM714"/>
      <c r="AN714"/>
      <c r="AO714"/>
      <c r="AP714"/>
      <c r="AQ714" s="242">
        <v>0</v>
      </c>
      <c r="AR714" s="242">
        <v>0</v>
      </c>
    </row>
    <row r="715" spans="1:44" ht="16.8" x14ac:dyDescent="0.25">
      <c r="A715" s="273">
        <v>122423</v>
      </c>
      <c r="B715" t="s">
        <v>474</v>
      </c>
      <c r="C715" t="s">
        <v>739</v>
      </c>
      <c r="D715" t="s">
        <v>739</v>
      </c>
      <c r="E715" t="s">
        <v>739</v>
      </c>
      <c r="F715" t="s">
        <v>739</v>
      </c>
      <c r="G715" t="s">
        <v>739</v>
      </c>
      <c r="H715" t="s">
        <v>739</v>
      </c>
      <c r="I715" t="s">
        <v>739</v>
      </c>
      <c r="J715" t="s">
        <v>739</v>
      </c>
      <c r="K715" t="s">
        <v>739</v>
      </c>
      <c r="L715" t="s">
        <v>739</v>
      </c>
      <c r="M715"/>
      <c r="N715"/>
      <c r="O715"/>
      <c r="P715"/>
      <c r="Q715"/>
      <c r="R715"/>
      <c r="S715"/>
      <c r="T715"/>
      <c r="U715"/>
      <c r="V715"/>
      <c r="W715"/>
      <c r="X715"/>
      <c r="Y715"/>
      <c r="Z715"/>
      <c r="AA715"/>
      <c r="AB715"/>
      <c r="AC715"/>
      <c r="AD715"/>
      <c r="AE715"/>
      <c r="AF715"/>
      <c r="AG715"/>
      <c r="AH715"/>
      <c r="AI715"/>
      <c r="AJ715"/>
      <c r="AK715"/>
      <c r="AL715"/>
      <c r="AM715"/>
      <c r="AN715"/>
      <c r="AO715"/>
      <c r="AP715"/>
      <c r="AQ715" s="242">
        <v>0</v>
      </c>
      <c r="AR715" s="242">
        <v>0</v>
      </c>
    </row>
    <row r="716" spans="1:44" ht="16.8" x14ac:dyDescent="0.25">
      <c r="A716" s="273">
        <v>122424</v>
      </c>
      <c r="B716" t="s">
        <v>474</v>
      </c>
      <c r="C716" t="s">
        <v>739</v>
      </c>
      <c r="D716" t="s">
        <v>739</v>
      </c>
      <c r="E716" t="s">
        <v>739</v>
      </c>
      <c r="F716" t="s">
        <v>739</v>
      </c>
      <c r="G716" t="s">
        <v>739</v>
      </c>
      <c r="H716" t="s">
        <v>739</v>
      </c>
      <c r="I716" t="s">
        <v>739</v>
      </c>
      <c r="J716" t="s">
        <v>739</v>
      </c>
      <c r="K716" t="s">
        <v>739</v>
      </c>
      <c r="L716" t="s">
        <v>739</v>
      </c>
      <c r="M716"/>
      <c r="N716"/>
      <c r="O716"/>
      <c r="P716"/>
      <c r="Q716"/>
      <c r="R716"/>
      <c r="S716"/>
      <c r="T716"/>
      <c r="U716"/>
      <c r="V716"/>
      <c r="W716"/>
      <c r="X716"/>
      <c r="Y716"/>
      <c r="Z716"/>
      <c r="AA716"/>
      <c r="AB716"/>
      <c r="AC716"/>
      <c r="AD716"/>
      <c r="AE716"/>
      <c r="AF716"/>
      <c r="AG716"/>
      <c r="AH716"/>
      <c r="AI716"/>
      <c r="AJ716"/>
      <c r="AK716"/>
      <c r="AL716"/>
      <c r="AM716"/>
      <c r="AN716"/>
      <c r="AO716"/>
      <c r="AP716"/>
      <c r="AQ716" s="242">
        <v>0</v>
      </c>
      <c r="AR716" s="242">
        <v>0</v>
      </c>
    </row>
    <row r="717" spans="1:44" ht="16.8" x14ac:dyDescent="0.25">
      <c r="A717" s="273">
        <v>122425</v>
      </c>
      <c r="B717" t="s">
        <v>474</v>
      </c>
      <c r="C717" t="s">
        <v>739</v>
      </c>
      <c r="D717" t="s">
        <v>739</v>
      </c>
      <c r="E717" t="s">
        <v>739</v>
      </c>
      <c r="F717" t="s">
        <v>739</v>
      </c>
      <c r="G717" t="s">
        <v>739</v>
      </c>
      <c r="H717" t="s">
        <v>739</v>
      </c>
      <c r="I717" t="s">
        <v>739</v>
      </c>
      <c r="J717" t="s">
        <v>739</v>
      </c>
      <c r="K717" t="s">
        <v>739</v>
      </c>
      <c r="L717" t="s">
        <v>739</v>
      </c>
      <c r="M717"/>
      <c r="N717"/>
      <c r="O717"/>
      <c r="P717"/>
      <c r="Q717"/>
      <c r="R717"/>
      <c r="S717"/>
      <c r="T717"/>
      <c r="U717"/>
      <c r="V717"/>
      <c r="W717"/>
      <c r="X717"/>
      <c r="Y717"/>
      <c r="Z717"/>
      <c r="AA717"/>
      <c r="AB717"/>
      <c r="AC717"/>
      <c r="AD717"/>
      <c r="AE717"/>
      <c r="AF717"/>
      <c r="AG717"/>
      <c r="AH717"/>
      <c r="AI717"/>
      <c r="AJ717"/>
      <c r="AK717"/>
      <c r="AL717"/>
      <c r="AM717"/>
      <c r="AN717"/>
      <c r="AO717"/>
      <c r="AP717"/>
      <c r="AQ717" s="242">
        <v>0</v>
      </c>
      <c r="AR717" s="242">
        <v>0</v>
      </c>
    </row>
    <row r="718" spans="1:44" ht="16.8" x14ac:dyDescent="0.25">
      <c r="A718" s="273">
        <v>122428</v>
      </c>
      <c r="B718" t="s">
        <v>474</v>
      </c>
      <c r="C718" t="s">
        <v>739</v>
      </c>
      <c r="D718" t="s">
        <v>739</v>
      </c>
      <c r="E718" t="s">
        <v>739</v>
      </c>
      <c r="F718" t="s">
        <v>739</v>
      </c>
      <c r="G718" t="s">
        <v>739</v>
      </c>
      <c r="H718" t="s">
        <v>739</v>
      </c>
      <c r="I718" t="s">
        <v>739</v>
      </c>
      <c r="J718" t="s">
        <v>739</v>
      </c>
      <c r="K718" t="s">
        <v>739</v>
      </c>
      <c r="L718" t="s">
        <v>739</v>
      </c>
      <c r="M718"/>
      <c r="N718"/>
      <c r="O718"/>
      <c r="P718"/>
      <c r="Q718"/>
      <c r="R718"/>
      <c r="S718"/>
      <c r="T718"/>
      <c r="U718"/>
      <c r="V718"/>
      <c r="W718"/>
      <c r="X718"/>
      <c r="Y718"/>
      <c r="Z718"/>
      <c r="AA718"/>
      <c r="AB718"/>
      <c r="AC718"/>
      <c r="AD718"/>
      <c r="AE718"/>
      <c r="AF718"/>
      <c r="AG718"/>
      <c r="AH718"/>
      <c r="AI718"/>
      <c r="AJ718"/>
      <c r="AK718"/>
      <c r="AL718"/>
      <c r="AM718"/>
      <c r="AN718"/>
      <c r="AO718"/>
      <c r="AP718"/>
      <c r="AQ718" s="242">
        <v>0</v>
      </c>
      <c r="AR718" s="242">
        <v>0</v>
      </c>
    </row>
    <row r="719" spans="1:44" ht="16.8" x14ac:dyDescent="0.25">
      <c r="A719" s="273">
        <v>122430</v>
      </c>
      <c r="B719" t="s">
        <v>474</v>
      </c>
      <c r="C719" t="s">
        <v>739</v>
      </c>
      <c r="D719" t="s">
        <v>739</v>
      </c>
      <c r="E719" t="s">
        <v>739</v>
      </c>
      <c r="F719" t="s">
        <v>739</v>
      </c>
      <c r="G719" t="s">
        <v>739</v>
      </c>
      <c r="H719" t="s">
        <v>739</v>
      </c>
      <c r="I719" t="s">
        <v>739</v>
      </c>
      <c r="J719" t="s">
        <v>739</v>
      </c>
      <c r="K719" t="s">
        <v>739</v>
      </c>
      <c r="L719" t="s">
        <v>739</v>
      </c>
      <c r="M719"/>
      <c r="N719"/>
      <c r="O719"/>
      <c r="P719"/>
      <c r="Q719"/>
      <c r="R719"/>
      <c r="S719"/>
      <c r="T719"/>
      <c r="U719"/>
      <c r="V719"/>
      <c r="W719"/>
      <c r="X719"/>
      <c r="Y719"/>
      <c r="Z719"/>
      <c r="AA719"/>
      <c r="AB719"/>
      <c r="AC719"/>
      <c r="AD719"/>
      <c r="AE719"/>
      <c r="AF719"/>
      <c r="AG719"/>
      <c r="AH719"/>
      <c r="AI719"/>
      <c r="AJ719"/>
      <c r="AK719"/>
      <c r="AL719"/>
      <c r="AM719"/>
      <c r="AN719"/>
      <c r="AO719"/>
      <c r="AP719"/>
      <c r="AQ719" s="242">
        <v>0</v>
      </c>
      <c r="AR719" s="242">
        <v>0</v>
      </c>
    </row>
    <row r="720" spans="1:44" ht="16.8" x14ac:dyDescent="0.25">
      <c r="A720" s="273">
        <v>122435</v>
      </c>
      <c r="B720" t="s">
        <v>474</v>
      </c>
      <c r="C720" t="s">
        <v>739</v>
      </c>
      <c r="D720" t="s">
        <v>739</v>
      </c>
      <c r="E720" t="s">
        <v>739</v>
      </c>
      <c r="F720" t="s">
        <v>739</v>
      </c>
      <c r="G720" t="s">
        <v>739</v>
      </c>
      <c r="H720" t="s">
        <v>739</v>
      </c>
      <c r="I720" t="s">
        <v>739</v>
      </c>
      <c r="J720" t="s">
        <v>739</v>
      </c>
      <c r="K720" t="s">
        <v>739</v>
      </c>
      <c r="L720" t="s">
        <v>739</v>
      </c>
      <c r="M720"/>
      <c r="N720"/>
      <c r="O720"/>
      <c r="P720"/>
      <c r="Q720"/>
      <c r="R720"/>
      <c r="S720"/>
      <c r="T720"/>
      <c r="U720"/>
      <c r="V720"/>
      <c r="W720"/>
      <c r="X720"/>
      <c r="Y720"/>
      <c r="Z720"/>
      <c r="AA720"/>
      <c r="AB720"/>
      <c r="AC720"/>
      <c r="AD720"/>
      <c r="AE720"/>
      <c r="AF720"/>
      <c r="AG720"/>
      <c r="AH720"/>
      <c r="AI720"/>
      <c r="AJ720"/>
      <c r="AK720"/>
      <c r="AL720"/>
      <c r="AM720"/>
      <c r="AN720"/>
      <c r="AO720"/>
      <c r="AP720"/>
      <c r="AQ720" s="242">
        <v>0</v>
      </c>
      <c r="AR720" s="242">
        <v>0</v>
      </c>
    </row>
    <row r="721" spans="1:44" ht="16.8" x14ac:dyDescent="0.25">
      <c r="A721" s="273">
        <v>122450</v>
      </c>
      <c r="B721" t="s">
        <v>474</v>
      </c>
      <c r="C721" t="s">
        <v>739</v>
      </c>
      <c r="D721" t="s">
        <v>739</v>
      </c>
      <c r="E721" t="s">
        <v>739</v>
      </c>
      <c r="F721" t="s">
        <v>739</v>
      </c>
      <c r="G721" t="s">
        <v>739</v>
      </c>
      <c r="H721" t="s">
        <v>739</v>
      </c>
      <c r="I721" t="s">
        <v>739</v>
      </c>
      <c r="J721" t="s">
        <v>739</v>
      </c>
      <c r="K721" t="s">
        <v>739</v>
      </c>
      <c r="L721" t="s">
        <v>739</v>
      </c>
      <c r="M721"/>
      <c r="N721"/>
      <c r="O721"/>
      <c r="P721"/>
      <c r="Q721"/>
      <c r="R721"/>
      <c r="S721"/>
      <c r="T721"/>
      <c r="U721"/>
      <c r="V721"/>
      <c r="W721"/>
      <c r="X721"/>
      <c r="Y721"/>
      <c r="Z721"/>
      <c r="AA721"/>
      <c r="AB721"/>
      <c r="AC721"/>
      <c r="AD721"/>
      <c r="AE721"/>
      <c r="AF721"/>
      <c r="AG721"/>
      <c r="AH721"/>
      <c r="AI721"/>
      <c r="AJ721"/>
      <c r="AK721"/>
      <c r="AL721"/>
      <c r="AM721"/>
      <c r="AN721"/>
      <c r="AO721"/>
      <c r="AP721"/>
      <c r="AQ721" s="242">
        <v>0</v>
      </c>
      <c r="AR721" s="242">
        <v>0</v>
      </c>
    </row>
    <row r="722" spans="1:44" ht="16.8" x14ac:dyDescent="0.25">
      <c r="A722" s="273">
        <v>122451</v>
      </c>
      <c r="B722" t="s">
        <v>474</v>
      </c>
      <c r="C722" t="s">
        <v>739</v>
      </c>
      <c r="D722" t="s">
        <v>739</v>
      </c>
      <c r="E722" t="s">
        <v>739</v>
      </c>
      <c r="F722" t="s">
        <v>739</v>
      </c>
      <c r="G722" t="s">
        <v>739</v>
      </c>
      <c r="H722" t="s">
        <v>739</v>
      </c>
      <c r="I722" t="s">
        <v>739</v>
      </c>
      <c r="J722" t="s">
        <v>739</v>
      </c>
      <c r="K722" t="s">
        <v>739</v>
      </c>
      <c r="L722" t="s">
        <v>739</v>
      </c>
      <c r="M722"/>
      <c r="N722"/>
      <c r="O722"/>
      <c r="P722"/>
      <c r="Q722"/>
      <c r="R722"/>
      <c r="S722"/>
      <c r="T722"/>
      <c r="U722"/>
      <c r="V722"/>
      <c r="W722"/>
      <c r="X722"/>
      <c r="Y722"/>
      <c r="Z722"/>
      <c r="AA722"/>
      <c r="AB722"/>
      <c r="AC722"/>
      <c r="AD722"/>
      <c r="AE722"/>
      <c r="AF722"/>
      <c r="AG722"/>
      <c r="AH722"/>
      <c r="AI722"/>
      <c r="AJ722"/>
      <c r="AK722"/>
      <c r="AL722"/>
      <c r="AM722"/>
      <c r="AN722"/>
      <c r="AO722"/>
      <c r="AP722"/>
      <c r="AQ722" s="242">
        <v>0</v>
      </c>
      <c r="AR722" s="242">
        <v>0</v>
      </c>
    </row>
    <row r="723" spans="1:44" ht="16.8" x14ac:dyDescent="0.25">
      <c r="A723" s="273">
        <v>122452</v>
      </c>
      <c r="B723" t="s">
        <v>474</v>
      </c>
      <c r="C723" t="s">
        <v>739</v>
      </c>
      <c r="D723" t="s">
        <v>739</v>
      </c>
      <c r="E723" t="s">
        <v>739</v>
      </c>
      <c r="F723" t="s">
        <v>739</v>
      </c>
      <c r="G723" t="s">
        <v>739</v>
      </c>
      <c r="H723" t="s">
        <v>739</v>
      </c>
      <c r="I723" t="s">
        <v>739</v>
      </c>
      <c r="J723" t="s">
        <v>739</v>
      </c>
      <c r="K723" t="s">
        <v>739</v>
      </c>
      <c r="L723" t="s">
        <v>739</v>
      </c>
      <c r="M723"/>
      <c r="N723"/>
      <c r="O723"/>
      <c r="P723"/>
      <c r="Q723"/>
      <c r="R723"/>
      <c r="S723"/>
      <c r="T723"/>
      <c r="U723"/>
      <c r="V723"/>
      <c r="W723"/>
      <c r="X723"/>
      <c r="Y723"/>
      <c r="Z723"/>
      <c r="AA723"/>
      <c r="AB723"/>
      <c r="AC723"/>
      <c r="AD723"/>
      <c r="AE723"/>
      <c r="AF723"/>
      <c r="AG723"/>
      <c r="AH723"/>
      <c r="AI723"/>
      <c r="AJ723"/>
      <c r="AK723"/>
      <c r="AL723"/>
      <c r="AM723"/>
      <c r="AN723"/>
      <c r="AO723"/>
      <c r="AP723"/>
      <c r="AQ723" s="242">
        <v>0</v>
      </c>
      <c r="AR723" s="242">
        <v>0</v>
      </c>
    </row>
    <row r="724" spans="1:44" ht="16.8" x14ac:dyDescent="0.25">
      <c r="A724" s="273">
        <v>122456</v>
      </c>
      <c r="B724" t="s">
        <v>474</v>
      </c>
      <c r="C724" t="s">
        <v>739</v>
      </c>
      <c r="D724" t="s">
        <v>739</v>
      </c>
      <c r="E724" t="s">
        <v>739</v>
      </c>
      <c r="F724" t="s">
        <v>739</v>
      </c>
      <c r="G724" t="s">
        <v>739</v>
      </c>
      <c r="H724" t="s">
        <v>739</v>
      </c>
      <c r="I724" t="s">
        <v>739</v>
      </c>
      <c r="J724" t="s">
        <v>739</v>
      </c>
      <c r="K724" t="s">
        <v>739</v>
      </c>
      <c r="L724" t="s">
        <v>739</v>
      </c>
      <c r="M724"/>
      <c r="N724"/>
      <c r="O724"/>
      <c r="P724"/>
      <c r="Q724"/>
      <c r="R724"/>
      <c r="S724"/>
      <c r="T724"/>
      <c r="U724"/>
      <c r="V724"/>
      <c r="W724"/>
      <c r="X724"/>
      <c r="Y724"/>
      <c r="Z724"/>
      <c r="AA724"/>
      <c r="AB724"/>
      <c r="AC724"/>
      <c r="AD724"/>
      <c r="AE724"/>
      <c r="AF724"/>
      <c r="AG724"/>
      <c r="AH724"/>
      <c r="AI724"/>
      <c r="AJ724"/>
      <c r="AK724"/>
      <c r="AL724"/>
      <c r="AM724"/>
      <c r="AN724"/>
      <c r="AO724"/>
      <c r="AP724"/>
      <c r="AQ724" s="242">
        <v>0</v>
      </c>
      <c r="AR724" s="242">
        <v>0</v>
      </c>
    </row>
    <row r="725" spans="1:44" ht="16.8" x14ac:dyDescent="0.25">
      <c r="A725" s="273">
        <v>122459</v>
      </c>
      <c r="B725" t="s">
        <v>474</v>
      </c>
      <c r="C725" t="s">
        <v>739</v>
      </c>
      <c r="D725" t="s">
        <v>739</v>
      </c>
      <c r="E725" t="s">
        <v>739</v>
      </c>
      <c r="F725" t="s">
        <v>739</v>
      </c>
      <c r="G725" t="s">
        <v>739</v>
      </c>
      <c r="H725" t="s">
        <v>739</v>
      </c>
      <c r="I725" t="s">
        <v>739</v>
      </c>
      <c r="J725" t="s">
        <v>739</v>
      </c>
      <c r="K725" t="s">
        <v>739</v>
      </c>
      <c r="L725" t="s">
        <v>739</v>
      </c>
      <c r="M725"/>
      <c r="N725"/>
      <c r="O725"/>
      <c r="P725"/>
      <c r="Q725"/>
      <c r="R725"/>
      <c r="S725"/>
      <c r="T725"/>
      <c r="U725"/>
      <c r="V725"/>
      <c r="W725"/>
      <c r="X725"/>
      <c r="Y725"/>
      <c r="Z725"/>
      <c r="AA725"/>
      <c r="AB725"/>
      <c r="AC725"/>
      <c r="AD725"/>
      <c r="AE725"/>
      <c r="AF725"/>
      <c r="AG725"/>
      <c r="AH725"/>
      <c r="AI725"/>
      <c r="AJ725"/>
      <c r="AK725"/>
      <c r="AL725"/>
      <c r="AM725"/>
      <c r="AN725"/>
      <c r="AO725"/>
      <c r="AP725"/>
      <c r="AQ725" s="242">
        <v>0</v>
      </c>
      <c r="AR725" s="242">
        <v>0</v>
      </c>
    </row>
    <row r="726" spans="1:44" ht="16.8" x14ac:dyDescent="0.25">
      <c r="A726" s="273">
        <v>122461</v>
      </c>
      <c r="B726" t="s">
        <v>474</v>
      </c>
      <c r="C726" t="s">
        <v>739</v>
      </c>
      <c r="D726" t="s">
        <v>739</v>
      </c>
      <c r="E726" t="s">
        <v>739</v>
      </c>
      <c r="F726" t="s">
        <v>739</v>
      </c>
      <c r="G726" t="s">
        <v>739</v>
      </c>
      <c r="H726" t="s">
        <v>739</v>
      </c>
      <c r="I726" t="s">
        <v>739</v>
      </c>
      <c r="J726" t="s">
        <v>739</v>
      </c>
      <c r="K726" t="s">
        <v>739</v>
      </c>
      <c r="L726" t="s">
        <v>739</v>
      </c>
      <c r="M726"/>
      <c r="N726"/>
      <c r="O726"/>
      <c r="P726"/>
      <c r="Q726"/>
      <c r="R726"/>
      <c r="S726"/>
      <c r="T726"/>
      <c r="U726"/>
      <c r="V726"/>
      <c r="W726"/>
      <c r="X726"/>
      <c r="Y726"/>
      <c r="Z726"/>
      <c r="AA726"/>
      <c r="AB726"/>
      <c r="AC726"/>
      <c r="AD726"/>
      <c r="AE726"/>
      <c r="AF726"/>
      <c r="AG726"/>
      <c r="AH726"/>
      <c r="AI726"/>
      <c r="AJ726"/>
      <c r="AK726"/>
      <c r="AL726"/>
      <c r="AM726"/>
      <c r="AN726"/>
      <c r="AO726"/>
      <c r="AP726"/>
      <c r="AQ726" s="242">
        <v>0</v>
      </c>
      <c r="AR726" s="242">
        <v>0</v>
      </c>
    </row>
    <row r="727" spans="1:44" x14ac:dyDescent="0.25">
      <c r="A727" s="274">
        <v>122464</v>
      </c>
      <c r="B727" t="s">
        <v>1224</v>
      </c>
      <c r="C727" s="272" t="s">
        <v>205</v>
      </c>
      <c r="D727" s="272" t="s">
        <v>205</v>
      </c>
      <c r="E727" s="272" t="s">
        <v>205</v>
      </c>
      <c r="F727" s="272" t="s">
        <v>205</v>
      </c>
      <c r="G727" s="272" t="s">
        <v>205</v>
      </c>
      <c r="H727" s="272" t="s">
        <v>205</v>
      </c>
      <c r="I727" s="272" t="s">
        <v>205</v>
      </c>
      <c r="J727" s="272" t="s">
        <v>205</v>
      </c>
      <c r="K727" s="272" t="s">
        <v>205</v>
      </c>
      <c r="L727" s="272" t="s">
        <v>205</v>
      </c>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42">
        <v>0</v>
      </c>
      <c r="AR727" s="242" t="s">
        <v>4243</v>
      </c>
    </row>
    <row r="728" spans="1:44" ht="16.8" x14ac:dyDescent="0.25">
      <c r="A728" s="273">
        <v>122467</v>
      </c>
      <c r="B728" t="s">
        <v>474</v>
      </c>
      <c r="C728" t="s">
        <v>739</v>
      </c>
      <c r="D728" t="s">
        <v>739</v>
      </c>
      <c r="E728" t="s">
        <v>739</v>
      </c>
      <c r="F728" t="s">
        <v>739</v>
      </c>
      <c r="G728" t="s">
        <v>739</v>
      </c>
      <c r="H728" t="s">
        <v>739</v>
      </c>
      <c r="I728" t="s">
        <v>739</v>
      </c>
      <c r="J728" t="s">
        <v>739</v>
      </c>
      <c r="K728" t="s">
        <v>739</v>
      </c>
      <c r="L728" t="s">
        <v>739</v>
      </c>
      <c r="M728"/>
      <c r="N728"/>
      <c r="O728"/>
      <c r="P728"/>
      <c r="Q728"/>
      <c r="R728"/>
      <c r="S728"/>
      <c r="T728"/>
      <c r="U728"/>
      <c r="V728"/>
      <c r="W728"/>
      <c r="X728"/>
      <c r="Y728"/>
      <c r="Z728"/>
      <c r="AA728"/>
      <c r="AB728"/>
      <c r="AC728"/>
      <c r="AD728"/>
      <c r="AE728"/>
      <c r="AF728"/>
      <c r="AG728"/>
      <c r="AH728"/>
      <c r="AI728"/>
      <c r="AJ728"/>
      <c r="AK728"/>
      <c r="AL728"/>
      <c r="AM728"/>
      <c r="AN728"/>
      <c r="AO728"/>
      <c r="AP728"/>
      <c r="AQ728" s="242">
        <v>0</v>
      </c>
      <c r="AR728" s="242">
        <v>0</v>
      </c>
    </row>
    <row r="729" spans="1:44" ht="16.8" x14ac:dyDescent="0.25">
      <c r="A729" s="273">
        <v>122468</v>
      </c>
      <c r="B729" t="s">
        <v>474</v>
      </c>
      <c r="C729" t="s">
        <v>739</v>
      </c>
      <c r="D729" t="s">
        <v>739</v>
      </c>
      <c r="E729" t="s">
        <v>739</v>
      </c>
      <c r="F729" t="s">
        <v>739</v>
      </c>
      <c r="G729" t="s">
        <v>739</v>
      </c>
      <c r="H729" t="s">
        <v>739</v>
      </c>
      <c r="I729" t="s">
        <v>739</v>
      </c>
      <c r="J729" t="s">
        <v>739</v>
      </c>
      <c r="K729" t="s">
        <v>739</v>
      </c>
      <c r="L729" t="s">
        <v>739</v>
      </c>
      <c r="M729"/>
      <c r="N729"/>
      <c r="O729"/>
      <c r="P729"/>
      <c r="Q729"/>
      <c r="R729"/>
      <c r="S729"/>
      <c r="T729"/>
      <c r="U729"/>
      <c r="V729"/>
      <c r="W729"/>
      <c r="X729"/>
      <c r="Y729"/>
      <c r="Z729"/>
      <c r="AA729"/>
      <c r="AB729"/>
      <c r="AC729"/>
      <c r="AD729"/>
      <c r="AE729"/>
      <c r="AF729"/>
      <c r="AG729"/>
      <c r="AH729"/>
      <c r="AI729"/>
      <c r="AJ729"/>
      <c r="AK729"/>
      <c r="AL729"/>
      <c r="AM729"/>
      <c r="AN729"/>
      <c r="AO729"/>
      <c r="AP729"/>
      <c r="AQ729" s="242">
        <v>0</v>
      </c>
      <c r="AR729" s="242">
        <v>0</v>
      </c>
    </row>
    <row r="730" spans="1:44" ht="14.4" x14ac:dyDescent="0.3">
      <c r="A730" s="263">
        <v>122469</v>
      </c>
      <c r="B730" t="s">
        <v>474</v>
      </c>
      <c r="C730" s="246" t="s">
        <v>739</v>
      </c>
      <c r="D730" s="246" t="s">
        <v>739</v>
      </c>
      <c r="E730" s="246" t="s">
        <v>739</v>
      </c>
      <c r="F730" s="246" t="s">
        <v>739</v>
      </c>
      <c r="G730" s="246" t="s">
        <v>739</v>
      </c>
      <c r="H730" s="246" t="s">
        <v>739</v>
      </c>
      <c r="I730" s="246" t="s">
        <v>739</v>
      </c>
      <c r="J730" s="246" t="s">
        <v>739</v>
      </c>
      <c r="K730" s="246" t="s">
        <v>739</v>
      </c>
      <c r="L730" s="246" t="s">
        <v>739</v>
      </c>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c r="AJ730" s="246"/>
      <c r="AK730" s="246"/>
      <c r="AL730" s="246"/>
      <c r="AM730" s="246"/>
      <c r="AN730" s="246"/>
      <c r="AO730" s="246"/>
      <c r="AP730" s="246"/>
      <c r="AQ730" s="242" t="s">
        <v>1777</v>
      </c>
      <c r="AR730" s="242">
        <v>0</v>
      </c>
    </row>
    <row r="731" spans="1:44" ht="16.8" x14ac:dyDescent="0.25">
      <c r="A731" s="273">
        <v>122471</v>
      </c>
      <c r="B731" t="s">
        <v>474</v>
      </c>
      <c r="C731" t="s">
        <v>739</v>
      </c>
      <c r="D731" t="s">
        <v>739</v>
      </c>
      <c r="E731" t="s">
        <v>739</v>
      </c>
      <c r="F731" t="s">
        <v>739</v>
      </c>
      <c r="G731" t="s">
        <v>739</v>
      </c>
      <c r="H731" t="s">
        <v>739</v>
      </c>
      <c r="I731" t="s">
        <v>739</v>
      </c>
      <c r="J731" t="s">
        <v>739</v>
      </c>
      <c r="K731" t="s">
        <v>739</v>
      </c>
      <c r="L731" t="s">
        <v>739</v>
      </c>
      <c r="M731"/>
      <c r="N731"/>
      <c r="O731"/>
      <c r="P731"/>
      <c r="Q731"/>
      <c r="R731"/>
      <c r="S731"/>
      <c r="T731"/>
      <c r="U731"/>
      <c r="V731"/>
      <c r="W731"/>
      <c r="X731"/>
      <c r="Y731"/>
      <c r="Z731"/>
      <c r="AA731"/>
      <c r="AB731"/>
      <c r="AC731"/>
      <c r="AD731"/>
      <c r="AE731"/>
      <c r="AF731"/>
      <c r="AG731"/>
      <c r="AH731"/>
      <c r="AI731"/>
      <c r="AJ731"/>
      <c r="AK731"/>
      <c r="AL731"/>
      <c r="AM731"/>
      <c r="AN731"/>
      <c r="AO731"/>
      <c r="AP731"/>
      <c r="AQ731" s="242">
        <v>0</v>
      </c>
      <c r="AR731" s="242">
        <v>0</v>
      </c>
    </row>
    <row r="732" spans="1:44" ht="16.8" x14ac:dyDescent="0.25">
      <c r="A732" s="273">
        <v>122474</v>
      </c>
      <c r="B732" t="s">
        <v>474</v>
      </c>
      <c r="C732" t="s">
        <v>739</v>
      </c>
      <c r="D732" t="s">
        <v>739</v>
      </c>
      <c r="E732" t="s">
        <v>739</v>
      </c>
      <c r="F732" t="s">
        <v>739</v>
      </c>
      <c r="G732" t="s">
        <v>739</v>
      </c>
      <c r="H732" t="s">
        <v>739</v>
      </c>
      <c r="I732" t="s">
        <v>739</v>
      </c>
      <c r="J732" t="s">
        <v>739</v>
      </c>
      <c r="K732" t="s">
        <v>739</v>
      </c>
      <c r="L732" t="s">
        <v>739</v>
      </c>
      <c r="M732"/>
      <c r="N732"/>
      <c r="O732"/>
      <c r="P732"/>
      <c r="Q732"/>
      <c r="R732"/>
      <c r="S732"/>
      <c r="T732"/>
      <c r="U732"/>
      <c r="V732"/>
      <c r="W732"/>
      <c r="X732"/>
      <c r="Y732"/>
      <c r="Z732"/>
      <c r="AA732"/>
      <c r="AB732"/>
      <c r="AC732"/>
      <c r="AD732"/>
      <c r="AE732"/>
      <c r="AF732"/>
      <c r="AG732"/>
      <c r="AH732"/>
      <c r="AI732"/>
      <c r="AJ732"/>
      <c r="AK732"/>
      <c r="AL732"/>
      <c r="AM732"/>
      <c r="AN732"/>
      <c r="AO732"/>
      <c r="AP732"/>
      <c r="AQ732" s="242">
        <v>0</v>
      </c>
      <c r="AR732" s="242">
        <v>0</v>
      </c>
    </row>
    <row r="733" spans="1:44" ht="16.8" x14ac:dyDescent="0.25">
      <c r="A733" s="273">
        <v>122475</v>
      </c>
      <c r="B733" t="s">
        <v>474</v>
      </c>
      <c r="C733" t="s">
        <v>739</v>
      </c>
      <c r="D733" t="s">
        <v>739</v>
      </c>
      <c r="E733" t="s">
        <v>739</v>
      </c>
      <c r="F733" t="s">
        <v>739</v>
      </c>
      <c r="G733" t="s">
        <v>739</v>
      </c>
      <c r="H733" t="s">
        <v>739</v>
      </c>
      <c r="I733" t="s">
        <v>739</v>
      </c>
      <c r="J733" t="s">
        <v>739</v>
      </c>
      <c r="K733" t="s">
        <v>739</v>
      </c>
      <c r="L733" t="s">
        <v>739</v>
      </c>
      <c r="M733"/>
      <c r="N733"/>
      <c r="O733"/>
      <c r="P733"/>
      <c r="Q733"/>
      <c r="R733"/>
      <c r="S733"/>
      <c r="T733"/>
      <c r="U733"/>
      <c r="V733"/>
      <c r="W733"/>
      <c r="X733"/>
      <c r="Y733"/>
      <c r="Z733"/>
      <c r="AA733"/>
      <c r="AB733"/>
      <c r="AC733"/>
      <c r="AD733"/>
      <c r="AE733"/>
      <c r="AF733"/>
      <c r="AG733"/>
      <c r="AH733"/>
      <c r="AI733"/>
      <c r="AJ733"/>
      <c r="AK733"/>
      <c r="AL733"/>
      <c r="AM733"/>
      <c r="AN733"/>
      <c r="AO733"/>
      <c r="AP733"/>
      <c r="AQ733" s="242">
        <v>0</v>
      </c>
      <c r="AR733" s="242">
        <v>0</v>
      </c>
    </row>
    <row r="734" spans="1:44" ht="16.8" x14ac:dyDescent="0.25">
      <c r="A734" s="273">
        <v>122477</v>
      </c>
      <c r="B734" t="s">
        <v>474</v>
      </c>
      <c r="C734" t="s">
        <v>739</v>
      </c>
      <c r="D734" t="s">
        <v>739</v>
      </c>
      <c r="E734" t="s">
        <v>739</v>
      </c>
      <c r="F734" t="s">
        <v>739</v>
      </c>
      <c r="G734" t="s">
        <v>739</v>
      </c>
      <c r="H734" t="s">
        <v>739</v>
      </c>
      <c r="I734" t="s">
        <v>739</v>
      </c>
      <c r="J734" t="s">
        <v>739</v>
      </c>
      <c r="K734" t="s">
        <v>739</v>
      </c>
      <c r="L734" t="s">
        <v>739</v>
      </c>
      <c r="M734"/>
      <c r="N734"/>
      <c r="O734"/>
      <c r="P734"/>
      <c r="Q734"/>
      <c r="R734"/>
      <c r="S734"/>
      <c r="T734"/>
      <c r="U734"/>
      <c r="V734"/>
      <c r="W734"/>
      <c r="X734"/>
      <c r="Y734"/>
      <c r="Z734"/>
      <c r="AA734"/>
      <c r="AB734"/>
      <c r="AC734"/>
      <c r="AD734"/>
      <c r="AE734"/>
      <c r="AF734"/>
      <c r="AG734"/>
      <c r="AH734"/>
      <c r="AI734"/>
      <c r="AJ734"/>
      <c r="AK734"/>
      <c r="AL734"/>
      <c r="AM734"/>
      <c r="AN734"/>
      <c r="AO734"/>
      <c r="AP734"/>
      <c r="AQ734" s="242">
        <v>0</v>
      </c>
      <c r="AR734" s="242">
        <v>0</v>
      </c>
    </row>
    <row r="735" spans="1:44" ht="16.8" x14ac:dyDescent="0.25">
      <c r="A735" s="273">
        <v>122478</v>
      </c>
      <c r="B735" t="s">
        <v>474</v>
      </c>
      <c r="C735" t="s">
        <v>739</v>
      </c>
      <c r="D735" t="s">
        <v>739</v>
      </c>
      <c r="E735" t="s">
        <v>739</v>
      </c>
      <c r="F735" t="s">
        <v>739</v>
      </c>
      <c r="G735" t="s">
        <v>739</v>
      </c>
      <c r="H735" t="s">
        <v>739</v>
      </c>
      <c r="I735" t="s">
        <v>739</v>
      </c>
      <c r="J735" t="s">
        <v>739</v>
      </c>
      <c r="K735" t="s">
        <v>739</v>
      </c>
      <c r="L735" t="s">
        <v>739</v>
      </c>
      <c r="M735"/>
      <c r="N735"/>
      <c r="O735"/>
      <c r="P735"/>
      <c r="Q735"/>
      <c r="R735"/>
      <c r="S735"/>
      <c r="T735"/>
      <c r="U735"/>
      <c r="V735"/>
      <c r="W735"/>
      <c r="X735"/>
      <c r="Y735"/>
      <c r="Z735"/>
      <c r="AA735"/>
      <c r="AB735"/>
      <c r="AC735"/>
      <c r="AD735"/>
      <c r="AE735"/>
      <c r="AF735"/>
      <c r="AG735"/>
      <c r="AH735"/>
      <c r="AI735"/>
      <c r="AJ735"/>
      <c r="AK735"/>
      <c r="AL735"/>
      <c r="AM735"/>
      <c r="AN735"/>
      <c r="AO735"/>
      <c r="AP735"/>
      <c r="AQ735" s="242">
        <v>0</v>
      </c>
      <c r="AR735" s="242">
        <v>0</v>
      </c>
    </row>
    <row r="736" spans="1:44" ht="16.8" x14ac:dyDescent="0.25">
      <c r="A736" s="273">
        <v>122480</v>
      </c>
      <c r="B736" t="s">
        <v>474</v>
      </c>
      <c r="C736" t="s">
        <v>739</v>
      </c>
      <c r="D736" t="s">
        <v>739</v>
      </c>
      <c r="E736" t="s">
        <v>739</v>
      </c>
      <c r="F736" t="s">
        <v>739</v>
      </c>
      <c r="G736" t="s">
        <v>739</v>
      </c>
      <c r="H736" t="s">
        <v>739</v>
      </c>
      <c r="I736" t="s">
        <v>739</v>
      </c>
      <c r="J736" t="s">
        <v>739</v>
      </c>
      <c r="K736" t="s">
        <v>739</v>
      </c>
      <c r="L736" t="s">
        <v>739</v>
      </c>
      <c r="M736"/>
      <c r="N736"/>
      <c r="O736"/>
      <c r="P736"/>
      <c r="Q736"/>
      <c r="R736"/>
      <c r="S736"/>
      <c r="T736"/>
      <c r="U736"/>
      <c r="V736"/>
      <c r="W736"/>
      <c r="X736"/>
      <c r="Y736"/>
      <c r="Z736"/>
      <c r="AA736"/>
      <c r="AB736"/>
      <c r="AC736"/>
      <c r="AD736"/>
      <c r="AE736"/>
      <c r="AF736"/>
      <c r="AG736"/>
      <c r="AH736"/>
      <c r="AI736"/>
      <c r="AJ736"/>
      <c r="AK736"/>
      <c r="AL736"/>
      <c r="AM736"/>
      <c r="AN736"/>
      <c r="AO736"/>
      <c r="AP736"/>
      <c r="AQ736" s="242">
        <v>0</v>
      </c>
      <c r="AR736" s="242">
        <v>0</v>
      </c>
    </row>
    <row r="737" spans="1:44" ht="16.8" x14ac:dyDescent="0.25">
      <c r="A737" s="273">
        <v>122481</v>
      </c>
      <c r="B737" t="s">
        <v>474</v>
      </c>
      <c r="C737" t="s">
        <v>739</v>
      </c>
      <c r="D737" t="s">
        <v>739</v>
      </c>
      <c r="E737" t="s">
        <v>739</v>
      </c>
      <c r="F737" t="s">
        <v>739</v>
      </c>
      <c r="G737" t="s">
        <v>739</v>
      </c>
      <c r="H737" t="s">
        <v>739</v>
      </c>
      <c r="I737" t="s">
        <v>739</v>
      </c>
      <c r="J737" t="s">
        <v>739</v>
      </c>
      <c r="K737" t="s">
        <v>739</v>
      </c>
      <c r="L737" t="s">
        <v>739</v>
      </c>
      <c r="M737"/>
      <c r="N737"/>
      <c r="O737"/>
      <c r="P737"/>
      <c r="Q737"/>
      <c r="R737"/>
      <c r="S737"/>
      <c r="T737"/>
      <c r="U737"/>
      <c r="V737"/>
      <c r="W737"/>
      <c r="X737"/>
      <c r="Y737"/>
      <c r="Z737"/>
      <c r="AA737"/>
      <c r="AB737"/>
      <c r="AC737"/>
      <c r="AD737"/>
      <c r="AE737"/>
      <c r="AF737"/>
      <c r="AG737"/>
      <c r="AH737"/>
      <c r="AI737"/>
      <c r="AJ737"/>
      <c r="AK737"/>
      <c r="AL737"/>
      <c r="AM737"/>
      <c r="AN737"/>
      <c r="AO737"/>
      <c r="AP737"/>
      <c r="AQ737" s="242">
        <v>0</v>
      </c>
      <c r="AR737" s="242">
        <v>0</v>
      </c>
    </row>
    <row r="738" spans="1:44" ht="16.8" x14ac:dyDescent="0.25">
      <c r="A738" s="273">
        <v>122483</v>
      </c>
      <c r="B738" t="s">
        <v>474</v>
      </c>
      <c r="C738" t="s">
        <v>739</v>
      </c>
      <c r="D738" t="s">
        <v>739</v>
      </c>
      <c r="E738" t="s">
        <v>739</v>
      </c>
      <c r="F738" t="s">
        <v>739</v>
      </c>
      <c r="G738" t="s">
        <v>739</v>
      </c>
      <c r="H738" t="s">
        <v>739</v>
      </c>
      <c r="I738" t="s">
        <v>739</v>
      </c>
      <c r="J738" t="s">
        <v>739</v>
      </c>
      <c r="K738" t="s">
        <v>739</v>
      </c>
      <c r="L738" t="s">
        <v>739</v>
      </c>
      <c r="M738"/>
      <c r="N738"/>
      <c r="O738"/>
      <c r="P738"/>
      <c r="Q738"/>
      <c r="R738"/>
      <c r="S738"/>
      <c r="T738"/>
      <c r="U738"/>
      <c r="V738"/>
      <c r="W738"/>
      <c r="X738"/>
      <c r="Y738"/>
      <c r="Z738"/>
      <c r="AA738"/>
      <c r="AB738"/>
      <c r="AC738"/>
      <c r="AD738"/>
      <c r="AE738"/>
      <c r="AF738"/>
      <c r="AG738"/>
      <c r="AH738"/>
      <c r="AI738"/>
      <c r="AJ738"/>
      <c r="AK738"/>
      <c r="AL738"/>
      <c r="AM738"/>
      <c r="AN738"/>
      <c r="AO738"/>
      <c r="AP738"/>
      <c r="AQ738" s="242">
        <v>0</v>
      </c>
      <c r="AR738" s="242">
        <v>0</v>
      </c>
    </row>
    <row r="739" spans="1:44" x14ac:dyDescent="0.25">
      <c r="A739" s="288">
        <v>122485</v>
      </c>
      <c r="B739" t="s">
        <v>474</v>
      </c>
      <c r="C739" t="s">
        <v>739</v>
      </c>
      <c r="D739" t="s">
        <v>739</v>
      </c>
      <c r="E739" t="s">
        <v>739</v>
      </c>
      <c r="F739" t="s">
        <v>739</v>
      </c>
      <c r="G739" t="s">
        <v>739</v>
      </c>
      <c r="H739" t="s">
        <v>739</v>
      </c>
      <c r="I739" t="s">
        <v>739</v>
      </c>
      <c r="J739" t="s">
        <v>739</v>
      </c>
      <c r="K739" t="s">
        <v>739</v>
      </c>
      <c r="L739" t="s">
        <v>739</v>
      </c>
      <c r="M739"/>
      <c r="N739"/>
      <c r="O739"/>
      <c r="P739"/>
      <c r="Q739"/>
      <c r="R739"/>
      <c r="S739"/>
      <c r="T739"/>
      <c r="U739"/>
      <c r="V739"/>
      <c r="W739"/>
      <c r="X739"/>
      <c r="Y739"/>
      <c r="Z739"/>
      <c r="AA739"/>
      <c r="AB739"/>
      <c r="AC739"/>
      <c r="AD739"/>
      <c r="AE739"/>
      <c r="AF739"/>
      <c r="AG739"/>
      <c r="AH739"/>
      <c r="AI739"/>
      <c r="AJ739"/>
      <c r="AK739"/>
      <c r="AL739"/>
      <c r="AM739"/>
      <c r="AN739"/>
      <c r="AO739"/>
      <c r="AP739"/>
      <c r="AQ739" s="242">
        <v>0</v>
      </c>
      <c r="AR739" s="242">
        <v>0</v>
      </c>
    </row>
    <row r="740" spans="1:44" ht="16.8" x14ac:dyDescent="0.25">
      <c r="A740" s="273">
        <v>122490</v>
      </c>
      <c r="B740" t="s">
        <v>474</v>
      </c>
      <c r="C740" t="s">
        <v>739</v>
      </c>
      <c r="D740" t="s">
        <v>739</v>
      </c>
      <c r="E740" t="s">
        <v>739</v>
      </c>
      <c r="F740" t="s">
        <v>739</v>
      </c>
      <c r="G740" t="s">
        <v>739</v>
      </c>
      <c r="H740" t="s">
        <v>739</v>
      </c>
      <c r="I740" t="s">
        <v>739</v>
      </c>
      <c r="J740" t="s">
        <v>739</v>
      </c>
      <c r="K740" t="s">
        <v>739</v>
      </c>
      <c r="L740" t="s">
        <v>739</v>
      </c>
      <c r="M740"/>
      <c r="N740"/>
      <c r="O740"/>
      <c r="P740"/>
      <c r="Q740"/>
      <c r="R740"/>
      <c r="S740"/>
      <c r="T740"/>
      <c r="U740"/>
      <c r="V740"/>
      <c r="W740"/>
      <c r="X740"/>
      <c r="Y740"/>
      <c r="Z740"/>
      <c r="AA740"/>
      <c r="AB740"/>
      <c r="AC740"/>
      <c r="AD740"/>
      <c r="AE740"/>
      <c r="AF740"/>
      <c r="AG740"/>
      <c r="AH740"/>
      <c r="AI740"/>
      <c r="AJ740"/>
      <c r="AK740"/>
      <c r="AL740"/>
      <c r="AM740"/>
      <c r="AN740"/>
      <c r="AO740"/>
      <c r="AP740"/>
      <c r="AQ740" s="242">
        <v>0</v>
      </c>
      <c r="AR740" s="242">
        <v>0</v>
      </c>
    </row>
    <row r="741" spans="1:44" ht="16.8" x14ac:dyDescent="0.25">
      <c r="A741" s="273">
        <v>122492</v>
      </c>
      <c r="B741" t="s">
        <v>474</v>
      </c>
      <c r="C741" t="s">
        <v>739</v>
      </c>
      <c r="D741" t="s">
        <v>739</v>
      </c>
      <c r="E741" t="s">
        <v>739</v>
      </c>
      <c r="F741" t="s">
        <v>739</v>
      </c>
      <c r="G741" t="s">
        <v>739</v>
      </c>
      <c r="H741" t="s">
        <v>739</v>
      </c>
      <c r="I741" t="s">
        <v>739</v>
      </c>
      <c r="J741" t="s">
        <v>739</v>
      </c>
      <c r="K741" t="s">
        <v>739</v>
      </c>
      <c r="L741" t="s">
        <v>739</v>
      </c>
      <c r="M741"/>
      <c r="N741"/>
      <c r="O741"/>
      <c r="P741"/>
      <c r="Q741"/>
      <c r="R741"/>
      <c r="S741"/>
      <c r="T741"/>
      <c r="U741"/>
      <c r="V741"/>
      <c r="W741"/>
      <c r="X741"/>
      <c r="Y741"/>
      <c r="Z741"/>
      <c r="AA741"/>
      <c r="AB741"/>
      <c r="AC741"/>
      <c r="AD741"/>
      <c r="AE741"/>
      <c r="AF741"/>
      <c r="AG741"/>
      <c r="AH741"/>
      <c r="AI741"/>
      <c r="AJ741"/>
      <c r="AK741"/>
      <c r="AL741"/>
      <c r="AM741"/>
      <c r="AN741"/>
      <c r="AO741"/>
      <c r="AP741"/>
      <c r="AQ741" s="242">
        <v>0</v>
      </c>
      <c r="AR741" s="242">
        <v>0</v>
      </c>
    </row>
    <row r="742" spans="1:44" ht="16.8" x14ac:dyDescent="0.25">
      <c r="A742" s="273">
        <v>122495</v>
      </c>
      <c r="B742" t="s">
        <v>474</v>
      </c>
      <c r="C742" t="s">
        <v>739</v>
      </c>
      <c r="D742" t="s">
        <v>739</v>
      </c>
      <c r="E742" t="s">
        <v>739</v>
      </c>
      <c r="F742" t="s">
        <v>739</v>
      </c>
      <c r="G742" t="s">
        <v>739</v>
      </c>
      <c r="H742" t="s">
        <v>739</v>
      </c>
      <c r="I742" t="s">
        <v>739</v>
      </c>
      <c r="J742" t="s">
        <v>739</v>
      </c>
      <c r="K742" t="s">
        <v>739</v>
      </c>
      <c r="L742" t="s">
        <v>739</v>
      </c>
      <c r="M742"/>
      <c r="N742"/>
      <c r="O742"/>
      <c r="P742"/>
      <c r="Q742"/>
      <c r="R742"/>
      <c r="S742"/>
      <c r="T742"/>
      <c r="U742"/>
      <c r="V742"/>
      <c r="W742"/>
      <c r="X742"/>
      <c r="Y742"/>
      <c r="Z742"/>
      <c r="AA742"/>
      <c r="AB742"/>
      <c r="AC742"/>
      <c r="AD742"/>
      <c r="AE742"/>
      <c r="AF742"/>
      <c r="AG742"/>
      <c r="AH742"/>
      <c r="AI742"/>
      <c r="AJ742"/>
      <c r="AK742"/>
      <c r="AL742"/>
      <c r="AM742"/>
      <c r="AN742"/>
      <c r="AO742"/>
      <c r="AP742"/>
      <c r="AQ742" s="242">
        <v>0</v>
      </c>
      <c r="AR742" s="242">
        <v>0</v>
      </c>
    </row>
    <row r="743" spans="1:44" ht="16.8" x14ac:dyDescent="0.25">
      <c r="A743" s="273">
        <v>122497</v>
      </c>
      <c r="B743" t="s">
        <v>474</v>
      </c>
      <c r="C743" t="s">
        <v>739</v>
      </c>
      <c r="D743" t="s">
        <v>739</v>
      </c>
      <c r="E743" t="s">
        <v>739</v>
      </c>
      <c r="F743" t="s">
        <v>739</v>
      </c>
      <c r="G743" t="s">
        <v>739</v>
      </c>
      <c r="H743" t="s">
        <v>739</v>
      </c>
      <c r="I743" t="s">
        <v>739</v>
      </c>
      <c r="J743" t="s">
        <v>739</v>
      </c>
      <c r="K743" t="s">
        <v>739</v>
      </c>
      <c r="L743" t="s">
        <v>739</v>
      </c>
      <c r="M743"/>
      <c r="N743"/>
      <c r="O743"/>
      <c r="P743"/>
      <c r="Q743"/>
      <c r="R743"/>
      <c r="S743"/>
      <c r="T743"/>
      <c r="U743"/>
      <c r="V743"/>
      <c r="W743"/>
      <c r="X743"/>
      <c r="Y743"/>
      <c r="Z743"/>
      <c r="AA743"/>
      <c r="AB743"/>
      <c r="AC743"/>
      <c r="AD743"/>
      <c r="AE743"/>
      <c r="AF743"/>
      <c r="AG743"/>
      <c r="AH743"/>
      <c r="AI743"/>
      <c r="AJ743"/>
      <c r="AK743"/>
      <c r="AL743"/>
      <c r="AM743"/>
      <c r="AN743"/>
      <c r="AO743"/>
      <c r="AP743"/>
      <c r="AQ743" s="242">
        <v>0</v>
      </c>
      <c r="AR743" s="242">
        <v>0</v>
      </c>
    </row>
    <row r="744" spans="1:44" ht="16.8" x14ac:dyDescent="0.25">
      <c r="A744" s="273">
        <v>122498</v>
      </c>
      <c r="B744" t="s">
        <v>474</v>
      </c>
      <c r="C744" t="s">
        <v>739</v>
      </c>
      <c r="D744" t="s">
        <v>739</v>
      </c>
      <c r="E744" t="s">
        <v>739</v>
      </c>
      <c r="F744" t="s">
        <v>739</v>
      </c>
      <c r="G744" t="s">
        <v>739</v>
      </c>
      <c r="H744" t="s">
        <v>739</v>
      </c>
      <c r="I744" t="s">
        <v>739</v>
      </c>
      <c r="J744" t="s">
        <v>739</v>
      </c>
      <c r="K744" t="s">
        <v>739</v>
      </c>
      <c r="L744" t="s">
        <v>739</v>
      </c>
      <c r="M744"/>
      <c r="N744"/>
      <c r="O744"/>
      <c r="P744"/>
      <c r="Q744"/>
      <c r="R744"/>
      <c r="S744"/>
      <c r="T744"/>
      <c r="U744"/>
      <c r="V744"/>
      <c r="W744"/>
      <c r="X744"/>
      <c r="Y744"/>
      <c r="Z744"/>
      <c r="AA744"/>
      <c r="AB744"/>
      <c r="AC744"/>
      <c r="AD744"/>
      <c r="AE744"/>
      <c r="AF744"/>
      <c r="AG744"/>
      <c r="AH744"/>
      <c r="AI744"/>
      <c r="AJ744"/>
      <c r="AK744"/>
      <c r="AL744"/>
      <c r="AM744"/>
      <c r="AN744"/>
      <c r="AO744"/>
      <c r="AP744"/>
      <c r="AQ744" s="242">
        <v>0</v>
      </c>
      <c r="AR744" s="242">
        <v>0</v>
      </c>
    </row>
    <row r="745" spans="1:44" ht="16.8" x14ac:dyDescent="0.25">
      <c r="A745" s="273">
        <v>122502</v>
      </c>
      <c r="B745" t="s">
        <v>474</v>
      </c>
      <c r="C745" t="s">
        <v>739</v>
      </c>
      <c r="D745" t="s">
        <v>739</v>
      </c>
      <c r="E745" t="s">
        <v>739</v>
      </c>
      <c r="F745" t="s">
        <v>739</v>
      </c>
      <c r="G745" t="s">
        <v>739</v>
      </c>
      <c r="H745" t="s">
        <v>739</v>
      </c>
      <c r="I745" t="s">
        <v>739</v>
      </c>
      <c r="J745" t="s">
        <v>739</v>
      </c>
      <c r="K745" t="s">
        <v>739</v>
      </c>
      <c r="L745" t="s">
        <v>739</v>
      </c>
      <c r="M745"/>
      <c r="N745"/>
      <c r="O745"/>
      <c r="P745"/>
      <c r="Q745"/>
      <c r="R745"/>
      <c r="S745"/>
      <c r="T745"/>
      <c r="U745"/>
      <c r="V745"/>
      <c r="W745"/>
      <c r="X745"/>
      <c r="Y745"/>
      <c r="Z745"/>
      <c r="AA745"/>
      <c r="AB745"/>
      <c r="AC745"/>
      <c r="AD745"/>
      <c r="AE745"/>
      <c r="AF745"/>
      <c r="AG745"/>
      <c r="AH745"/>
      <c r="AI745"/>
      <c r="AJ745"/>
      <c r="AK745"/>
      <c r="AL745"/>
      <c r="AM745"/>
      <c r="AN745"/>
      <c r="AO745"/>
      <c r="AP745"/>
      <c r="AQ745" s="242">
        <v>0</v>
      </c>
      <c r="AR745" s="242">
        <v>0</v>
      </c>
    </row>
    <row r="746" spans="1:44" ht="16.8" x14ac:dyDescent="0.25">
      <c r="A746" s="273">
        <v>122503</v>
      </c>
      <c r="B746" t="s">
        <v>474</v>
      </c>
      <c r="C746" t="s">
        <v>739</v>
      </c>
      <c r="D746" t="s">
        <v>739</v>
      </c>
      <c r="E746" t="s">
        <v>739</v>
      </c>
      <c r="F746" t="s">
        <v>739</v>
      </c>
      <c r="G746" t="s">
        <v>739</v>
      </c>
      <c r="H746" t="s">
        <v>739</v>
      </c>
      <c r="I746" t="s">
        <v>739</v>
      </c>
      <c r="J746" t="s">
        <v>739</v>
      </c>
      <c r="K746" t="s">
        <v>739</v>
      </c>
      <c r="L746" t="s">
        <v>739</v>
      </c>
      <c r="M746"/>
      <c r="N746"/>
      <c r="O746"/>
      <c r="P746"/>
      <c r="Q746"/>
      <c r="R746"/>
      <c r="S746"/>
      <c r="T746"/>
      <c r="U746"/>
      <c r="V746"/>
      <c r="W746"/>
      <c r="X746"/>
      <c r="Y746"/>
      <c r="Z746"/>
      <c r="AA746"/>
      <c r="AB746"/>
      <c r="AC746"/>
      <c r="AD746"/>
      <c r="AE746"/>
      <c r="AF746"/>
      <c r="AG746"/>
      <c r="AH746"/>
      <c r="AI746"/>
      <c r="AJ746"/>
      <c r="AK746"/>
      <c r="AL746"/>
      <c r="AM746"/>
      <c r="AN746"/>
      <c r="AO746"/>
      <c r="AP746"/>
      <c r="AQ746" s="242">
        <v>0</v>
      </c>
      <c r="AR746" s="242">
        <v>0</v>
      </c>
    </row>
    <row r="747" spans="1:44" ht="16.8" x14ac:dyDescent="0.25">
      <c r="A747" s="273">
        <v>122518</v>
      </c>
      <c r="B747" t="s">
        <v>474</v>
      </c>
      <c r="C747" t="s">
        <v>739</v>
      </c>
      <c r="D747" t="s">
        <v>739</v>
      </c>
      <c r="E747" t="s">
        <v>739</v>
      </c>
      <c r="F747" t="s">
        <v>739</v>
      </c>
      <c r="G747" t="s">
        <v>739</v>
      </c>
      <c r="H747" t="s">
        <v>739</v>
      </c>
      <c r="I747" t="s">
        <v>739</v>
      </c>
      <c r="J747" t="s">
        <v>739</v>
      </c>
      <c r="K747" t="s">
        <v>739</v>
      </c>
      <c r="L747" t="s">
        <v>739</v>
      </c>
      <c r="M747"/>
      <c r="N747"/>
      <c r="O747"/>
      <c r="P747"/>
      <c r="Q747"/>
      <c r="R747"/>
      <c r="S747"/>
      <c r="T747"/>
      <c r="U747"/>
      <c r="V747"/>
      <c r="W747"/>
      <c r="X747"/>
      <c r="Y747"/>
      <c r="Z747"/>
      <c r="AA747"/>
      <c r="AB747"/>
      <c r="AC747"/>
      <c r="AD747"/>
      <c r="AE747"/>
      <c r="AF747"/>
      <c r="AG747"/>
      <c r="AH747"/>
      <c r="AI747"/>
      <c r="AJ747"/>
      <c r="AK747"/>
      <c r="AL747"/>
      <c r="AM747"/>
      <c r="AN747"/>
      <c r="AO747"/>
      <c r="AP747"/>
      <c r="AQ747" s="242">
        <v>0</v>
      </c>
      <c r="AR747" s="242">
        <v>0</v>
      </c>
    </row>
    <row r="748" spans="1:44" ht="16.8" x14ac:dyDescent="0.25">
      <c r="A748" s="273">
        <v>122519</v>
      </c>
      <c r="B748" t="s">
        <v>474</v>
      </c>
      <c r="C748" t="s">
        <v>739</v>
      </c>
      <c r="D748" t="s">
        <v>739</v>
      </c>
      <c r="E748" t="s">
        <v>739</v>
      </c>
      <c r="F748" t="s">
        <v>739</v>
      </c>
      <c r="G748" t="s">
        <v>739</v>
      </c>
      <c r="H748" t="s">
        <v>739</v>
      </c>
      <c r="I748" t="s">
        <v>739</v>
      </c>
      <c r="J748" t="s">
        <v>739</v>
      </c>
      <c r="K748" t="s">
        <v>739</v>
      </c>
      <c r="L748" t="s">
        <v>739</v>
      </c>
      <c r="M748"/>
      <c r="N748"/>
      <c r="O748"/>
      <c r="P748"/>
      <c r="Q748"/>
      <c r="R748"/>
      <c r="S748"/>
      <c r="T748"/>
      <c r="U748"/>
      <c r="V748"/>
      <c r="W748"/>
      <c r="X748"/>
      <c r="Y748"/>
      <c r="Z748"/>
      <c r="AA748"/>
      <c r="AB748"/>
      <c r="AC748"/>
      <c r="AD748"/>
      <c r="AE748"/>
      <c r="AF748"/>
      <c r="AG748"/>
      <c r="AH748"/>
      <c r="AI748"/>
      <c r="AJ748"/>
      <c r="AK748"/>
      <c r="AL748"/>
      <c r="AM748"/>
      <c r="AN748"/>
      <c r="AO748"/>
      <c r="AP748"/>
      <c r="AQ748" s="242">
        <v>0</v>
      </c>
      <c r="AR748" s="242">
        <v>0</v>
      </c>
    </row>
    <row r="749" spans="1:44" ht="16.8" x14ac:dyDescent="0.25">
      <c r="A749" s="273">
        <v>122522</v>
      </c>
      <c r="B749" t="s">
        <v>474</v>
      </c>
      <c r="C749" t="s">
        <v>739</v>
      </c>
      <c r="D749" t="s">
        <v>739</v>
      </c>
      <c r="E749" t="s">
        <v>739</v>
      </c>
      <c r="F749" t="s">
        <v>739</v>
      </c>
      <c r="G749" t="s">
        <v>739</v>
      </c>
      <c r="H749" t="s">
        <v>739</v>
      </c>
      <c r="I749" t="s">
        <v>739</v>
      </c>
      <c r="J749" t="s">
        <v>739</v>
      </c>
      <c r="K749" t="s">
        <v>739</v>
      </c>
      <c r="L749" t="s">
        <v>739</v>
      </c>
      <c r="M749"/>
      <c r="N749"/>
      <c r="O749"/>
      <c r="P749"/>
      <c r="Q749"/>
      <c r="R749"/>
      <c r="S749"/>
      <c r="T749"/>
      <c r="U749"/>
      <c r="V749"/>
      <c r="W749"/>
      <c r="X749"/>
      <c r="Y749"/>
      <c r="Z749"/>
      <c r="AA749"/>
      <c r="AB749"/>
      <c r="AC749"/>
      <c r="AD749"/>
      <c r="AE749"/>
      <c r="AF749"/>
      <c r="AG749"/>
      <c r="AH749"/>
      <c r="AI749"/>
      <c r="AJ749"/>
      <c r="AK749"/>
      <c r="AL749"/>
      <c r="AM749"/>
      <c r="AN749"/>
      <c r="AO749"/>
      <c r="AP749"/>
      <c r="AQ749" s="242">
        <v>0</v>
      </c>
      <c r="AR749" s="242">
        <v>0</v>
      </c>
    </row>
    <row r="750" spans="1:44" ht="16.8" x14ac:dyDescent="0.25">
      <c r="A750" s="273">
        <v>122523</v>
      </c>
      <c r="B750" t="s">
        <v>474</v>
      </c>
      <c r="C750" t="s">
        <v>739</v>
      </c>
      <c r="D750" t="s">
        <v>739</v>
      </c>
      <c r="E750" t="s">
        <v>739</v>
      </c>
      <c r="F750" t="s">
        <v>739</v>
      </c>
      <c r="G750" t="s">
        <v>739</v>
      </c>
      <c r="H750" t="s">
        <v>739</v>
      </c>
      <c r="I750" t="s">
        <v>739</v>
      </c>
      <c r="J750" t="s">
        <v>739</v>
      </c>
      <c r="K750" t="s">
        <v>739</v>
      </c>
      <c r="L750" t="s">
        <v>739</v>
      </c>
      <c r="M750"/>
      <c r="N750"/>
      <c r="O750"/>
      <c r="P750"/>
      <c r="Q750"/>
      <c r="R750"/>
      <c r="S750"/>
      <c r="T750"/>
      <c r="U750"/>
      <c r="V750"/>
      <c r="W750"/>
      <c r="X750"/>
      <c r="Y750"/>
      <c r="Z750"/>
      <c r="AA750"/>
      <c r="AB750"/>
      <c r="AC750"/>
      <c r="AD750"/>
      <c r="AE750"/>
      <c r="AF750"/>
      <c r="AG750"/>
      <c r="AH750"/>
      <c r="AI750"/>
      <c r="AJ750"/>
      <c r="AK750"/>
      <c r="AL750"/>
      <c r="AM750"/>
      <c r="AN750"/>
      <c r="AO750"/>
      <c r="AP750"/>
      <c r="AQ750" s="242">
        <v>0</v>
      </c>
      <c r="AR750" s="242">
        <v>0</v>
      </c>
    </row>
    <row r="751" spans="1:44" ht="16.8" x14ac:dyDescent="0.25">
      <c r="A751" s="273">
        <v>122524</v>
      </c>
      <c r="B751" t="s">
        <v>474</v>
      </c>
      <c r="C751" t="s">
        <v>739</v>
      </c>
      <c r="D751" t="s">
        <v>739</v>
      </c>
      <c r="E751" t="s">
        <v>739</v>
      </c>
      <c r="F751" t="s">
        <v>739</v>
      </c>
      <c r="G751" t="s">
        <v>739</v>
      </c>
      <c r="H751" t="s">
        <v>739</v>
      </c>
      <c r="I751" t="s">
        <v>739</v>
      </c>
      <c r="J751" t="s">
        <v>739</v>
      </c>
      <c r="K751" t="s">
        <v>739</v>
      </c>
      <c r="L751" t="s">
        <v>739</v>
      </c>
      <c r="M751"/>
      <c r="N751"/>
      <c r="O751"/>
      <c r="P751"/>
      <c r="Q751"/>
      <c r="R751"/>
      <c r="S751"/>
      <c r="T751"/>
      <c r="U751"/>
      <c r="V751"/>
      <c r="W751"/>
      <c r="X751"/>
      <c r="Y751"/>
      <c r="Z751"/>
      <c r="AA751"/>
      <c r="AB751"/>
      <c r="AC751"/>
      <c r="AD751"/>
      <c r="AE751"/>
      <c r="AF751"/>
      <c r="AG751"/>
      <c r="AH751"/>
      <c r="AI751"/>
      <c r="AJ751"/>
      <c r="AK751"/>
      <c r="AL751"/>
      <c r="AM751"/>
      <c r="AN751"/>
      <c r="AO751"/>
      <c r="AP751"/>
      <c r="AQ751" s="242">
        <v>0</v>
      </c>
      <c r="AR751" s="242">
        <v>0</v>
      </c>
    </row>
    <row r="752" spans="1:44" ht="16.8" x14ac:dyDescent="0.25">
      <c r="A752" s="273">
        <v>122525</v>
      </c>
      <c r="B752" t="s">
        <v>474</v>
      </c>
      <c r="C752" t="s">
        <v>739</v>
      </c>
      <c r="D752" t="s">
        <v>739</v>
      </c>
      <c r="E752" t="s">
        <v>739</v>
      </c>
      <c r="F752" t="s">
        <v>739</v>
      </c>
      <c r="G752" t="s">
        <v>739</v>
      </c>
      <c r="H752" t="s">
        <v>739</v>
      </c>
      <c r="I752" t="s">
        <v>739</v>
      </c>
      <c r="J752" t="s">
        <v>739</v>
      </c>
      <c r="K752" t="s">
        <v>739</v>
      </c>
      <c r="L752" t="s">
        <v>739</v>
      </c>
      <c r="M752"/>
      <c r="N752"/>
      <c r="O752"/>
      <c r="P752"/>
      <c r="Q752"/>
      <c r="R752"/>
      <c r="S752"/>
      <c r="T752"/>
      <c r="U752"/>
      <c r="V752"/>
      <c r="W752"/>
      <c r="X752"/>
      <c r="Y752"/>
      <c r="Z752"/>
      <c r="AA752"/>
      <c r="AB752"/>
      <c r="AC752"/>
      <c r="AD752"/>
      <c r="AE752"/>
      <c r="AF752"/>
      <c r="AG752"/>
      <c r="AH752"/>
      <c r="AI752"/>
      <c r="AJ752"/>
      <c r="AK752"/>
      <c r="AL752"/>
      <c r="AM752"/>
      <c r="AN752"/>
      <c r="AO752"/>
      <c r="AP752"/>
      <c r="AQ752" s="242">
        <v>0</v>
      </c>
      <c r="AR752" s="242">
        <v>0</v>
      </c>
    </row>
    <row r="753" spans="1:44" ht="16.8" x14ac:dyDescent="0.25">
      <c r="A753" s="273">
        <v>122526</v>
      </c>
      <c r="B753" t="s">
        <v>474</v>
      </c>
      <c r="C753" t="s">
        <v>739</v>
      </c>
      <c r="D753" t="s">
        <v>739</v>
      </c>
      <c r="E753" t="s">
        <v>739</v>
      </c>
      <c r="F753" t="s">
        <v>739</v>
      </c>
      <c r="G753" t="s">
        <v>739</v>
      </c>
      <c r="H753" t="s">
        <v>739</v>
      </c>
      <c r="I753" t="s">
        <v>739</v>
      </c>
      <c r="J753" t="s">
        <v>739</v>
      </c>
      <c r="K753" t="s">
        <v>739</v>
      </c>
      <c r="L753" t="s">
        <v>739</v>
      </c>
      <c r="M753"/>
      <c r="N753"/>
      <c r="O753"/>
      <c r="P753"/>
      <c r="Q753"/>
      <c r="R753"/>
      <c r="S753"/>
      <c r="T753"/>
      <c r="U753"/>
      <c r="V753"/>
      <c r="W753"/>
      <c r="X753"/>
      <c r="Y753"/>
      <c r="Z753"/>
      <c r="AA753"/>
      <c r="AB753"/>
      <c r="AC753"/>
      <c r="AD753"/>
      <c r="AE753"/>
      <c r="AF753"/>
      <c r="AG753"/>
      <c r="AH753"/>
      <c r="AI753"/>
      <c r="AJ753"/>
      <c r="AK753"/>
      <c r="AL753"/>
      <c r="AM753"/>
      <c r="AN753"/>
      <c r="AO753"/>
      <c r="AP753"/>
      <c r="AQ753" s="242">
        <v>0</v>
      </c>
      <c r="AR753" s="242">
        <v>0</v>
      </c>
    </row>
    <row r="754" spans="1:44" ht="16.8" x14ac:dyDescent="0.25">
      <c r="A754" s="273">
        <v>122529</v>
      </c>
      <c r="B754" t="s">
        <v>474</v>
      </c>
      <c r="C754" t="s">
        <v>739</v>
      </c>
      <c r="D754" t="s">
        <v>739</v>
      </c>
      <c r="E754" t="s">
        <v>739</v>
      </c>
      <c r="F754" t="s">
        <v>739</v>
      </c>
      <c r="G754" t="s">
        <v>739</v>
      </c>
      <c r="H754" t="s">
        <v>739</v>
      </c>
      <c r="I754" t="s">
        <v>739</v>
      </c>
      <c r="J754" t="s">
        <v>739</v>
      </c>
      <c r="K754" t="s">
        <v>739</v>
      </c>
      <c r="L754" t="s">
        <v>739</v>
      </c>
      <c r="M754"/>
      <c r="N754"/>
      <c r="O754"/>
      <c r="P754"/>
      <c r="Q754"/>
      <c r="R754"/>
      <c r="S754"/>
      <c r="T754"/>
      <c r="U754"/>
      <c r="V754"/>
      <c r="W754"/>
      <c r="X754"/>
      <c r="Y754"/>
      <c r="Z754"/>
      <c r="AA754"/>
      <c r="AB754"/>
      <c r="AC754"/>
      <c r="AD754"/>
      <c r="AE754"/>
      <c r="AF754"/>
      <c r="AG754"/>
      <c r="AH754"/>
      <c r="AI754"/>
      <c r="AJ754"/>
      <c r="AK754"/>
      <c r="AL754"/>
      <c r="AM754"/>
      <c r="AN754"/>
      <c r="AO754"/>
      <c r="AP754"/>
      <c r="AQ754" s="242">
        <v>0</v>
      </c>
      <c r="AR754" s="242">
        <v>0</v>
      </c>
    </row>
    <row r="755" spans="1:44" ht="16.8" x14ac:dyDescent="0.25">
      <c r="A755" s="273">
        <v>122532</v>
      </c>
      <c r="B755" t="s">
        <v>474</v>
      </c>
      <c r="C755" t="s">
        <v>739</v>
      </c>
      <c r="D755" t="s">
        <v>739</v>
      </c>
      <c r="E755" t="s">
        <v>739</v>
      </c>
      <c r="F755" t="s">
        <v>739</v>
      </c>
      <c r="G755" t="s">
        <v>739</v>
      </c>
      <c r="H755" t="s">
        <v>739</v>
      </c>
      <c r="I755" t="s">
        <v>739</v>
      </c>
      <c r="J755" t="s">
        <v>739</v>
      </c>
      <c r="K755" t="s">
        <v>739</v>
      </c>
      <c r="L755" t="s">
        <v>739</v>
      </c>
      <c r="M755"/>
      <c r="N755"/>
      <c r="O755"/>
      <c r="P755"/>
      <c r="Q755"/>
      <c r="R755"/>
      <c r="S755"/>
      <c r="T755"/>
      <c r="U755"/>
      <c r="V755"/>
      <c r="W755"/>
      <c r="X755"/>
      <c r="Y755"/>
      <c r="Z755"/>
      <c r="AA755"/>
      <c r="AB755"/>
      <c r="AC755"/>
      <c r="AD755"/>
      <c r="AE755"/>
      <c r="AF755"/>
      <c r="AG755"/>
      <c r="AH755"/>
      <c r="AI755"/>
      <c r="AJ755"/>
      <c r="AK755"/>
      <c r="AL755"/>
      <c r="AM755"/>
      <c r="AN755"/>
      <c r="AO755"/>
      <c r="AP755"/>
      <c r="AQ755" s="242">
        <v>0</v>
      </c>
      <c r="AR755" s="242">
        <v>0</v>
      </c>
    </row>
    <row r="756" spans="1:44" ht="16.8" x14ac:dyDescent="0.25">
      <c r="A756" s="273">
        <v>122536</v>
      </c>
      <c r="B756" t="s">
        <v>474</v>
      </c>
      <c r="C756" t="s">
        <v>739</v>
      </c>
      <c r="D756" t="s">
        <v>739</v>
      </c>
      <c r="E756" t="s">
        <v>739</v>
      </c>
      <c r="F756" t="s">
        <v>739</v>
      </c>
      <c r="G756" t="s">
        <v>739</v>
      </c>
      <c r="H756" t="s">
        <v>739</v>
      </c>
      <c r="I756" t="s">
        <v>739</v>
      </c>
      <c r="J756" t="s">
        <v>739</v>
      </c>
      <c r="K756" t="s">
        <v>739</v>
      </c>
      <c r="L756" t="s">
        <v>739</v>
      </c>
      <c r="M756"/>
      <c r="N756"/>
      <c r="O756"/>
      <c r="P756"/>
      <c r="Q756"/>
      <c r="R756"/>
      <c r="S756"/>
      <c r="T756"/>
      <c r="U756"/>
      <c r="V756"/>
      <c r="W756"/>
      <c r="X756"/>
      <c r="Y756"/>
      <c r="Z756"/>
      <c r="AA756"/>
      <c r="AB756"/>
      <c r="AC756"/>
      <c r="AD756"/>
      <c r="AE756"/>
      <c r="AF756"/>
      <c r="AG756"/>
      <c r="AH756"/>
      <c r="AI756"/>
      <c r="AJ756"/>
      <c r="AK756"/>
      <c r="AL756"/>
      <c r="AM756"/>
      <c r="AN756"/>
      <c r="AO756"/>
      <c r="AP756"/>
      <c r="AQ756" s="242">
        <v>0</v>
      </c>
      <c r="AR756" s="242">
        <v>0</v>
      </c>
    </row>
    <row r="757" spans="1:44" ht="16.8" x14ac:dyDescent="0.25">
      <c r="A757" s="273">
        <v>122538</v>
      </c>
      <c r="B757" t="s">
        <v>474</v>
      </c>
      <c r="C757" t="s">
        <v>739</v>
      </c>
      <c r="D757" t="s">
        <v>739</v>
      </c>
      <c r="E757" t="s">
        <v>739</v>
      </c>
      <c r="F757" t="s">
        <v>739</v>
      </c>
      <c r="G757" t="s">
        <v>739</v>
      </c>
      <c r="H757" t="s">
        <v>739</v>
      </c>
      <c r="I757" t="s">
        <v>739</v>
      </c>
      <c r="J757" t="s">
        <v>739</v>
      </c>
      <c r="K757" t="s">
        <v>739</v>
      </c>
      <c r="L757" t="s">
        <v>739</v>
      </c>
      <c r="M757"/>
      <c r="N757"/>
      <c r="O757"/>
      <c r="P757"/>
      <c r="Q757"/>
      <c r="R757"/>
      <c r="S757"/>
      <c r="T757"/>
      <c r="U757"/>
      <c r="V757"/>
      <c r="W757"/>
      <c r="X757"/>
      <c r="Y757"/>
      <c r="Z757"/>
      <c r="AA757"/>
      <c r="AB757"/>
      <c r="AC757"/>
      <c r="AD757"/>
      <c r="AE757"/>
      <c r="AF757"/>
      <c r="AG757"/>
      <c r="AH757"/>
      <c r="AI757"/>
      <c r="AJ757"/>
      <c r="AK757"/>
      <c r="AL757"/>
      <c r="AM757"/>
      <c r="AN757"/>
      <c r="AO757"/>
      <c r="AP757"/>
      <c r="AQ757" s="242">
        <v>0</v>
      </c>
      <c r="AR757" s="242">
        <v>0</v>
      </c>
    </row>
    <row r="758" spans="1:44" ht="16.8" x14ac:dyDescent="0.25">
      <c r="A758" s="273">
        <v>122541</v>
      </c>
      <c r="B758" t="s">
        <v>474</v>
      </c>
      <c r="C758" t="s">
        <v>739</v>
      </c>
      <c r="D758" t="s">
        <v>739</v>
      </c>
      <c r="E758" t="s">
        <v>739</v>
      </c>
      <c r="F758" t="s">
        <v>739</v>
      </c>
      <c r="G758" t="s">
        <v>739</v>
      </c>
      <c r="H758" t="s">
        <v>739</v>
      </c>
      <c r="I758" t="s">
        <v>739</v>
      </c>
      <c r="J758" t="s">
        <v>739</v>
      </c>
      <c r="K758" t="s">
        <v>739</v>
      </c>
      <c r="L758" t="s">
        <v>739</v>
      </c>
      <c r="M758"/>
      <c r="N758"/>
      <c r="O758"/>
      <c r="P758"/>
      <c r="Q758"/>
      <c r="R758"/>
      <c r="S758"/>
      <c r="T758"/>
      <c r="U758"/>
      <c r="V758"/>
      <c r="W758"/>
      <c r="X758"/>
      <c r="Y758"/>
      <c r="Z758"/>
      <c r="AA758"/>
      <c r="AB758"/>
      <c r="AC758"/>
      <c r="AD758"/>
      <c r="AE758"/>
      <c r="AF758"/>
      <c r="AG758"/>
      <c r="AH758"/>
      <c r="AI758"/>
      <c r="AJ758"/>
      <c r="AK758"/>
      <c r="AL758"/>
      <c r="AM758"/>
      <c r="AN758"/>
      <c r="AO758"/>
      <c r="AP758"/>
      <c r="AQ758" s="242">
        <v>0</v>
      </c>
      <c r="AR758" s="242">
        <v>0</v>
      </c>
    </row>
    <row r="759" spans="1:44" ht="16.8" x14ac:dyDescent="0.25">
      <c r="A759" s="273">
        <v>122548</v>
      </c>
      <c r="B759" t="s">
        <v>474</v>
      </c>
      <c r="C759" t="s">
        <v>739</v>
      </c>
      <c r="D759" t="s">
        <v>739</v>
      </c>
      <c r="E759" t="s">
        <v>739</v>
      </c>
      <c r="F759" t="s">
        <v>739</v>
      </c>
      <c r="G759" t="s">
        <v>739</v>
      </c>
      <c r="H759" t="s">
        <v>739</v>
      </c>
      <c r="I759" t="s">
        <v>739</v>
      </c>
      <c r="J759" t="s">
        <v>739</v>
      </c>
      <c r="K759" t="s">
        <v>739</v>
      </c>
      <c r="L759" t="s">
        <v>739</v>
      </c>
      <c r="M759"/>
      <c r="N759"/>
      <c r="O759"/>
      <c r="P759"/>
      <c r="Q759"/>
      <c r="R759"/>
      <c r="S759"/>
      <c r="T759"/>
      <c r="U759"/>
      <c r="V759"/>
      <c r="W759"/>
      <c r="X759"/>
      <c r="Y759"/>
      <c r="Z759"/>
      <c r="AA759"/>
      <c r="AB759"/>
      <c r="AC759"/>
      <c r="AD759"/>
      <c r="AE759"/>
      <c r="AF759"/>
      <c r="AG759"/>
      <c r="AH759"/>
      <c r="AI759"/>
      <c r="AJ759"/>
      <c r="AK759"/>
      <c r="AL759"/>
      <c r="AM759"/>
      <c r="AN759"/>
      <c r="AO759"/>
      <c r="AP759"/>
      <c r="AQ759" s="242">
        <v>0</v>
      </c>
      <c r="AR759" s="242">
        <v>0</v>
      </c>
    </row>
    <row r="760" spans="1:44" ht="16.8" x14ac:dyDescent="0.25">
      <c r="A760" s="273">
        <v>122550</v>
      </c>
      <c r="B760" t="s">
        <v>474</v>
      </c>
      <c r="C760" t="s">
        <v>739</v>
      </c>
      <c r="D760" t="s">
        <v>739</v>
      </c>
      <c r="E760" t="s">
        <v>739</v>
      </c>
      <c r="F760" t="s">
        <v>739</v>
      </c>
      <c r="G760" t="s">
        <v>739</v>
      </c>
      <c r="H760" t="s">
        <v>739</v>
      </c>
      <c r="I760" t="s">
        <v>739</v>
      </c>
      <c r="J760" t="s">
        <v>739</v>
      </c>
      <c r="K760" t="s">
        <v>739</v>
      </c>
      <c r="L760" t="s">
        <v>739</v>
      </c>
      <c r="M760"/>
      <c r="N760"/>
      <c r="O760"/>
      <c r="P760"/>
      <c r="Q760"/>
      <c r="R760"/>
      <c r="S760"/>
      <c r="T760"/>
      <c r="U760"/>
      <c r="V760"/>
      <c r="W760"/>
      <c r="X760"/>
      <c r="Y760"/>
      <c r="Z760"/>
      <c r="AA760"/>
      <c r="AB760"/>
      <c r="AC760"/>
      <c r="AD760"/>
      <c r="AE760"/>
      <c r="AF760"/>
      <c r="AG760"/>
      <c r="AH760"/>
      <c r="AI760"/>
      <c r="AJ760"/>
      <c r="AK760"/>
      <c r="AL760"/>
      <c r="AM760"/>
      <c r="AN760"/>
      <c r="AO760"/>
      <c r="AP760"/>
      <c r="AQ760" s="242">
        <v>0</v>
      </c>
      <c r="AR760" s="242">
        <v>0</v>
      </c>
    </row>
    <row r="761" spans="1:44" ht="16.8" x14ac:dyDescent="0.25">
      <c r="A761" s="273">
        <v>122552</v>
      </c>
      <c r="B761" t="s">
        <v>474</v>
      </c>
      <c r="C761" t="s">
        <v>739</v>
      </c>
      <c r="D761" t="s">
        <v>739</v>
      </c>
      <c r="E761" t="s">
        <v>739</v>
      </c>
      <c r="F761" t="s">
        <v>739</v>
      </c>
      <c r="G761" t="s">
        <v>739</v>
      </c>
      <c r="H761" t="s">
        <v>739</v>
      </c>
      <c r="I761" t="s">
        <v>739</v>
      </c>
      <c r="J761" t="s">
        <v>739</v>
      </c>
      <c r="K761" t="s">
        <v>739</v>
      </c>
      <c r="L761" t="s">
        <v>739</v>
      </c>
      <c r="M761"/>
      <c r="N761"/>
      <c r="O761"/>
      <c r="P761"/>
      <c r="Q761"/>
      <c r="R761"/>
      <c r="S761"/>
      <c r="T761"/>
      <c r="U761"/>
      <c r="V761"/>
      <c r="W761"/>
      <c r="X761"/>
      <c r="Y761"/>
      <c r="Z761"/>
      <c r="AA761"/>
      <c r="AB761"/>
      <c r="AC761"/>
      <c r="AD761"/>
      <c r="AE761"/>
      <c r="AF761"/>
      <c r="AG761"/>
      <c r="AH761"/>
      <c r="AI761"/>
      <c r="AJ761"/>
      <c r="AK761"/>
      <c r="AL761"/>
      <c r="AM761"/>
      <c r="AN761"/>
      <c r="AO761"/>
      <c r="AP761"/>
      <c r="AQ761" s="242">
        <v>0</v>
      </c>
      <c r="AR761" s="242">
        <v>0</v>
      </c>
    </row>
    <row r="762" spans="1:44" ht="16.8" x14ac:dyDescent="0.25">
      <c r="A762" s="273">
        <v>122553</v>
      </c>
      <c r="B762" t="s">
        <v>474</v>
      </c>
      <c r="C762" t="s">
        <v>739</v>
      </c>
      <c r="D762" t="s">
        <v>739</v>
      </c>
      <c r="E762" t="s">
        <v>739</v>
      </c>
      <c r="F762" t="s">
        <v>739</v>
      </c>
      <c r="G762" t="s">
        <v>739</v>
      </c>
      <c r="H762" t="s">
        <v>739</v>
      </c>
      <c r="I762" t="s">
        <v>739</v>
      </c>
      <c r="J762" t="s">
        <v>739</v>
      </c>
      <c r="K762" t="s">
        <v>739</v>
      </c>
      <c r="L762" t="s">
        <v>739</v>
      </c>
      <c r="M762"/>
      <c r="N762"/>
      <c r="O762"/>
      <c r="P762"/>
      <c r="Q762"/>
      <c r="R762"/>
      <c r="S762"/>
      <c r="T762"/>
      <c r="U762"/>
      <c r="V762"/>
      <c r="W762"/>
      <c r="X762"/>
      <c r="Y762"/>
      <c r="Z762"/>
      <c r="AA762"/>
      <c r="AB762"/>
      <c r="AC762"/>
      <c r="AD762"/>
      <c r="AE762"/>
      <c r="AF762"/>
      <c r="AG762"/>
      <c r="AH762"/>
      <c r="AI762"/>
      <c r="AJ762"/>
      <c r="AK762"/>
      <c r="AL762"/>
      <c r="AM762"/>
      <c r="AN762"/>
      <c r="AO762"/>
      <c r="AP762"/>
      <c r="AQ762" s="242">
        <v>0</v>
      </c>
      <c r="AR762" s="242">
        <v>0</v>
      </c>
    </row>
    <row r="763" spans="1:44" ht="16.8" x14ac:dyDescent="0.25">
      <c r="A763" s="273">
        <v>122555</v>
      </c>
      <c r="B763" t="s">
        <v>474</v>
      </c>
      <c r="C763" t="s">
        <v>739</v>
      </c>
      <c r="D763" t="s">
        <v>739</v>
      </c>
      <c r="E763" t="s">
        <v>739</v>
      </c>
      <c r="F763" t="s">
        <v>739</v>
      </c>
      <c r="G763" t="s">
        <v>739</v>
      </c>
      <c r="H763" t="s">
        <v>739</v>
      </c>
      <c r="I763" t="s">
        <v>739</v>
      </c>
      <c r="J763" t="s">
        <v>739</v>
      </c>
      <c r="K763" t="s">
        <v>739</v>
      </c>
      <c r="L763" t="s">
        <v>739</v>
      </c>
      <c r="M763"/>
      <c r="N763"/>
      <c r="O763"/>
      <c r="P763"/>
      <c r="Q763"/>
      <c r="R763"/>
      <c r="S763"/>
      <c r="T763"/>
      <c r="U763"/>
      <c r="V763"/>
      <c r="W763"/>
      <c r="X763"/>
      <c r="Y763"/>
      <c r="Z763"/>
      <c r="AA763"/>
      <c r="AB763"/>
      <c r="AC763"/>
      <c r="AD763"/>
      <c r="AE763"/>
      <c r="AF763"/>
      <c r="AG763"/>
      <c r="AH763"/>
      <c r="AI763"/>
      <c r="AJ763"/>
      <c r="AK763"/>
      <c r="AL763"/>
      <c r="AM763"/>
      <c r="AN763"/>
      <c r="AO763"/>
      <c r="AP763"/>
      <c r="AQ763" s="242">
        <v>0</v>
      </c>
      <c r="AR763" s="242">
        <v>0</v>
      </c>
    </row>
    <row r="764" spans="1:44" ht="16.8" x14ac:dyDescent="0.25">
      <c r="A764" s="273">
        <v>122559</v>
      </c>
      <c r="B764" t="s">
        <v>474</v>
      </c>
      <c r="C764" t="s">
        <v>739</v>
      </c>
      <c r="D764" t="s">
        <v>739</v>
      </c>
      <c r="E764" t="s">
        <v>739</v>
      </c>
      <c r="F764" t="s">
        <v>739</v>
      </c>
      <c r="G764" t="s">
        <v>739</v>
      </c>
      <c r="H764" t="s">
        <v>739</v>
      </c>
      <c r="I764" t="s">
        <v>739</v>
      </c>
      <c r="J764" t="s">
        <v>739</v>
      </c>
      <c r="K764" t="s">
        <v>739</v>
      </c>
      <c r="L764" t="s">
        <v>739</v>
      </c>
      <c r="M764"/>
      <c r="N764"/>
      <c r="O764"/>
      <c r="P764"/>
      <c r="Q764"/>
      <c r="R764"/>
      <c r="S764"/>
      <c r="T764"/>
      <c r="U764"/>
      <c r="V764"/>
      <c r="W764"/>
      <c r="X764"/>
      <c r="Y764"/>
      <c r="Z764"/>
      <c r="AA764"/>
      <c r="AB764"/>
      <c r="AC764"/>
      <c r="AD764"/>
      <c r="AE764"/>
      <c r="AF764"/>
      <c r="AG764"/>
      <c r="AH764"/>
      <c r="AI764"/>
      <c r="AJ764"/>
      <c r="AK764"/>
      <c r="AL764"/>
      <c r="AM764"/>
      <c r="AN764"/>
      <c r="AO764"/>
      <c r="AP764"/>
      <c r="AQ764" s="242">
        <v>0</v>
      </c>
      <c r="AR764" s="242">
        <v>0</v>
      </c>
    </row>
    <row r="765" spans="1:44" ht="16.8" x14ac:dyDescent="0.25">
      <c r="A765" s="273">
        <v>122567</v>
      </c>
      <c r="B765" t="s">
        <v>474</v>
      </c>
      <c r="C765" t="s">
        <v>739</v>
      </c>
      <c r="D765" t="s">
        <v>739</v>
      </c>
      <c r="E765" t="s">
        <v>739</v>
      </c>
      <c r="F765" t="s">
        <v>739</v>
      </c>
      <c r="G765" t="s">
        <v>739</v>
      </c>
      <c r="H765" t="s">
        <v>739</v>
      </c>
      <c r="I765" t="s">
        <v>739</v>
      </c>
      <c r="J765" t="s">
        <v>739</v>
      </c>
      <c r="K765" t="s">
        <v>739</v>
      </c>
      <c r="L765" t="s">
        <v>739</v>
      </c>
      <c r="M765"/>
      <c r="N765"/>
      <c r="O765"/>
      <c r="P765"/>
      <c r="Q765"/>
      <c r="R765"/>
      <c r="S765"/>
      <c r="T765"/>
      <c r="U765"/>
      <c r="V765"/>
      <c r="W765"/>
      <c r="X765"/>
      <c r="Y765"/>
      <c r="Z765"/>
      <c r="AA765"/>
      <c r="AB765"/>
      <c r="AC765"/>
      <c r="AD765"/>
      <c r="AE765"/>
      <c r="AF765"/>
      <c r="AG765"/>
      <c r="AH765"/>
      <c r="AI765"/>
      <c r="AJ765"/>
      <c r="AK765"/>
      <c r="AL765"/>
      <c r="AM765"/>
      <c r="AN765"/>
      <c r="AO765"/>
      <c r="AP765"/>
      <c r="AQ765" s="242">
        <v>0</v>
      </c>
      <c r="AR765" s="242">
        <v>0</v>
      </c>
    </row>
    <row r="766" spans="1:44" ht="16.8" x14ac:dyDescent="0.25">
      <c r="A766" s="273">
        <v>122574</v>
      </c>
      <c r="B766" t="s">
        <v>474</v>
      </c>
      <c r="C766" t="s">
        <v>739</v>
      </c>
      <c r="D766" t="s">
        <v>739</v>
      </c>
      <c r="E766" t="s">
        <v>739</v>
      </c>
      <c r="F766" t="s">
        <v>739</v>
      </c>
      <c r="G766" t="s">
        <v>739</v>
      </c>
      <c r="H766" t="s">
        <v>739</v>
      </c>
      <c r="I766" t="s">
        <v>739</v>
      </c>
      <c r="J766" t="s">
        <v>739</v>
      </c>
      <c r="K766" t="s">
        <v>739</v>
      </c>
      <c r="L766" t="s">
        <v>739</v>
      </c>
      <c r="M766"/>
      <c r="N766"/>
      <c r="O766"/>
      <c r="P766"/>
      <c r="Q766"/>
      <c r="R766"/>
      <c r="S766"/>
      <c r="T766"/>
      <c r="U766"/>
      <c r="V766"/>
      <c r="W766"/>
      <c r="X766"/>
      <c r="Y766"/>
      <c r="Z766"/>
      <c r="AA766"/>
      <c r="AB766"/>
      <c r="AC766"/>
      <c r="AD766"/>
      <c r="AE766"/>
      <c r="AF766"/>
      <c r="AG766"/>
      <c r="AH766"/>
      <c r="AI766"/>
      <c r="AJ766"/>
      <c r="AK766"/>
      <c r="AL766"/>
      <c r="AM766"/>
      <c r="AN766"/>
      <c r="AO766"/>
      <c r="AP766"/>
      <c r="AQ766" s="242">
        <v>0</v>
      </c>
      <c r="AR766" s="242">
        <v>0</v>
      </c>
    </row>
    <row r="767" spans="1:44" ht="16.8" x14ac:dyDescent="0.25">
      <c r="A767" s="273">
        <v>122578</v>
      </c>
      <c r="B767" t="s">
        <v>474</v>
      </c>
      <c r="C767" t="s">
        <v>739</v>
      </c>
      <c r="D767" t="s">
        <v>739</v>
      </c>
      <c r="E767" t="s">
        <v>739</v>
      </c>
      <c r="F767" t="s">
        <v>739</v>
      </c>
      <c r="G767" t="s">
        <v>739</v>
      </c>
      <c r="H767" t="s">
        <v>739</v>
      </c>
      <c r="I767" t="s">
        <v>739</v>
      </c>
      <c r="J767" t="s">
        <v>739</v>
      </c>
      <c r="K767" t="s">
        <v>739</v>
      </c>
      <c r="L767" t="s">
        <v>739</v>
      </c>
      <c r="M767"/>
      <c r="N767"/>
      <c r="O767"/>
      <c r="P767"/>
      <c r="Q767"/>
      <c r="R767"/>
      <c r="S767"/>
      <c r="T767"/>
      <c r="U767"/>
      <c r="V767"/>
      <c r="W767"/>
      <c r="X767"/>
      <c r="Y767"/>
      <c r="Z767"/>
      <c r="AA767"/>
      <c r="AB767"/>
      <c r="AC767"/>
      <c r="AD767"/>
      <c r="AE767"/>
      <c r="AF767"/>
      <c r="AG767"/>
      <c r="AH767"/>
      <c r="AI767"/>
      <c r="AJ767"/>
      <c r="AK767"/>
      <c r="AL767"/>
      <c r="AM767"/>
      <c r="AN767"/>
      <c r="AO767"/>
      <c r="AP767"/>
      <c r="AQ767" s="242">
        <v>0</v>
      </c>
      <c r="AR767" s="242">
        <v>0</v>
      </c>
    </row>
    <row r="768" spans="1:44" x14ac:dyDescent="0.25">
      <c r="A768" s="242">
        <v>122579</v>
      </c>
      <c r="B768" t="s">
        <v>474</v>
      </c>
      <c r="C768" s="242" t="s">
        <v>206</v>
      </c>
      <c r="D768" s="242" t="s">
        <v>206</v>
      </c>
      <c r="E768" s="242" t="s">
        <v>204</v>
      </c>
      <c r="F768" s="242" t="s">
        <v>206</v>
      </c>
      <c r="G768" s="242" t="s">
        <v>206</v>
      </c>
      <c r="H768" s="242" t="s">
        <v>204</v>
      </c>
      <c r="I768" s="242" t="s">
        <v>206</v>
      </c>
      <c r="J768" s="242" t="s">
        <v>204</v>
      </c>
      <c r="K768" s="242" t="s">
        <v>204</v>
      </c>
      <c r="L768" s="242" t="s">
        <v>206</v>
      </c>
      <c r="AQ768" s="242">
        <v>0</v>
      </c>
      <c r="AR768" s="242">
        <v>0</v>
      </c>
    </row>
    <row r="769" spans="1:44" x14ac:dyDescent="0.25">
      <c r="A769" s="288">
        <v>122580</v>
      </c>
      <c r="B769" t="s">
        <v>474</v>
      </c>
      <c r="C769" t="s">
        <v>739</v>
      </c>
      <c r="D769" t="s">
        <v>739</v>
      </c>
      <c r="E769" t="s">
        <v>739</v>
      </c>
      <c r="F769" t="s">
        <v>739</v>
      </c>
      <c r="G769" t="s">
        <v>739</v>
      </c>
      <c r="H769" t="s">
        <v>739</v>
      </c>
      <c r="I769" t="s">
        <v>739</v>
      </c>
      <c r="J769" t="s">
        <v>739</v>
      </c>
      <c r="K769" t="s">
        <v>739</v>
      </c>
      <c r="L769" t="s">
        <v>739</v>
      </c>
      <c r="M769"/>
      <c r="N769"/>
      <c r="O769"/>
      <c r="P769"/>
      <c r="Q769"/>
      <c r="R769"/>
      <c r="S769"/>
      <c r="T769"/>
      <c r="U769"/>
      <c r="V769"/>
      <c r="W769"/>
      <c r="X769"/>
      <c r="Y769"/>
      <c r="Z769"/>
      <c r="AA769"/>
      <c r="AB769"/>
      <c r="AC769"/>
      <c r="AD769"/>
      <c r="AE769"/>
      <c r="AF769"/>
      <c r="AG769"/>
      <c r="AH769"/>
      <c r="AI769"/>
      <c r="AJ769"/>
      <c r="AK769"/>
      <c r="AL769"/>
      <c r="AM769"/>
      <c r="AN769"/>
      <c r="AO769"/>
      <c r="AP769"/>
      <c r="AQ769" s="242">
        <v>0</v>
      </c>
      <c r="AR769" s="242">
        <v>0</v>
      </c>
    </row>
    <row r="770" spans="1:44" ht="16.8" x14ac:dyDescent="0.25">
      <c r="A770" s="273">
        <v>122582</v>
      </c>
      <c r="B770" t="s">
        <v>474</v>
      </c>
      <c r="C770" t="s">
        <v>739</v>
      </c>
      <c r="D770" t="s">
        <v>739</v>
      </c>
      <c r="E770" t="s">
        <v>739</v>
      </c>
      <c r="F770" t="s">
        <v>739</v>
      </c>
      <c r="G770" t="s">
        <v>739</v>
      </c>
      <c r="H770" t="s">
        <v>739</v>
      </c>
      <c r="I770" t="s">
        <v>739</v>
      </c>
      <c r="J770" t="s">
        <v>739</v>
      </c>
      <c r="K770" t="s">
        <v>739</v>
      </c>
      <c r="L770" t="s">
        <v>739</v>
      </c>
      <c r="M770"/>
      <c r="N770"/>
      <c r="O770"/>
      <c r="P770"/>
      <c r="Q770"/>
      <c r="R770"/>
      <c r="S770"/>
      <c r="T770"/>
      <c r="U770"/>
      <c r="V770"/>
      <c r="W770"/>
      <c r="X770"/>
      <c r="Y770"/>
      <c r="Z770"/>
      <c r="AA770"/>
      <c r="AB770"/>
      <c r="AC770"/>
      <c r="AD770"/>
      <c r="AE770"/>
      <c r="AF770"/>
      <c r="AG770"/>
      <c r="AH770"/>
      <c r="AI770"/>
      <c r="AJ770"/>
      <c r="AK770"/>
      <c r="AL770"/>
      <c r="AM770"/>
      <c r="AN770"/>
      <c r="AO770"/>
      <c r="AP770"/>
      <c r="AQ770" s="242">
        <v>0</v>
      </c>
      <c r="AR770" s="242">
        <v>0</v>
      </c>
    </row>
    <row r="771" spans="1:44" ht="16.8" x14ac:dyDescent="0.25">
      <c r="A771" s="273">
        <v>122583</v>
      </c>
      <c r="B771" t="s">
        <v>474</v>
      </c>
      <c r="C771" t="s">
        <v>739</v>
      </c>
      <c r="D771" t="s">
        <v>739</v>
      </c>
      <c r="E771" t="s">
        <v>739</v>
      </c>
      <c r="F771" t="s">
        <v>739</v>
      </c>
      <c r="G771" t="s">
        <v>739</v>
      </c>
      <c r="H771" t="s">
        <v>739</v>
      </c>
      <c r="I771" t="s">
        <v>739</v>
      </c>
      <c r="J771" t="s">
        <v>739</v>
      </c>
      <c r="K771" t="s">
        <v>739</v>
      </c>
      <c r="L771" t="s">
        <v>739</v>
      </c>
      <c r="M771"/>
      <c r="N771"/>
      <c r="O771"/>
      <c r="P771"/>
      <c r="Q771"/>
      <c r="R771"/>
      <c r="S771"/>
      <c r="T771"/>
      <c r="U771"/>
      <c r="V771"/>
      <c r="W771"/>
      <c r="X771"/>
      <c r="Y771"/>
      <c r="Z771"/>
      <c r="AA771"/>
      <c r="AB771"/>
      <c r="AC771"/>
      <c r="AD771"/>
      <c r="AE771"/>
      <c r="AF771"/>
      <c r="AG771"/>
      <c r="AH771"/>
      <c r="AI771"/>
      <c r="AJ771"/>
      <c r="AK771"/>
      <c r="AL771"/>
      <c r="AM771"/>
      <c r="AN771"/>
      <c r="AO771"/>
      <c r="AP771"/>
      <c r="AQ771" s="242">
        <v>0</v>
      </c>
      <c r="AR771" s="242">
        <v>0</v>
      </c>
    </row>
    <row r="772" spans="1:44" ht="16.8" x14ac:dyDescent="0.25">
      <c r="A772" s="273">
        <v>122585</v>
      </c>
      <c r="B772" t="s">
        <v>474</v>
      </c>
      <c r="C772" t="s">
        <v>739</v>
      </c>
      <c r="D772" t="s">
        <v>739</v>
      </c>
      <c r="E772" t="s">
        <v>739</v>
      </c>
      <c r="F772" t="s">
        <v>739</v>
      </c>
      <c r="G772" t="s">
        <v>739</v>
      </c>
      <c r="H772" t="s">
        <v>739</v>
      </c>
      <c r="I772" t="s">
        <v>739</v>
      </c>
      <c r="J772" t="s">
        <v>739</v>
      </c>
      <c r="K772" t="s">
        <v>739</v>
      </c>
      <c r="L772" t="s">
        <v>739</v>
      </c>
      <c r="M772"/>
      <c r="N772"/>
      <c r="O772"/>
      <c r="P772"/>
      <c r="Q772"/>
      <c r="R772"/>
      <c r="S772"/>
      <c r="T772"/>
      <c r="U772"/>
      <c r="V772"/>
      <c r="W772"/>
      <c r="X772"/>
      <c r="Y772"/>
      <c r="Z772"/>
      <c r="AA772"/>
      <c r="AB772"/>
      <c r="AC772"/>
      <c r="AD772"/>
      <c r="AE772"/>
      <c r="AF772"/>
      <c r="AG772"/>
      <c r="AH772"/>
      <c r="AI772"/>
      <c r="AJ772"/>
      <c r="AK772"/>
      <c r="AL772"/>
      <c r="AM772"/>
      <c r="AN772"/>
      <c r="AO772"/>
      <c r="AP772"/>
      <c r="AQ772" s="242">
        <v>0</v>
      </c>
      <c r="AR772" s="242">
        <v>0</v>
      </c>
    </row>
    <row r="773" spans="1:44" ht="16.8" x14ac:dyDescent="0.25">
      <c r="A773" s="273">
        <v>122586</v>
      </c>
      <c r="B773" t="s">
        <v>474</v>
      </c>
      <c r="C773" t="s">
        <v>739</v>
      </c>
      <c r="D773" t="s">
        <v>739</v>
      </c>
      <c r="E773" t="s">
        <v>739</v>
      </c>
      <c r="F773" t="s">
        <v>739</v>
      </c>
      <c r="G773" t="s">
        <v>739</v>
      </c>
      <c r="H773" t="s">
        <v>739</v>
      </c>
      <c r="I773" t="s">
        <v>739</v>
      </c>
      <c r="J773" t="s">
        <v>739</v>
      </c>
      <c r="K773" t="s">
        <v>739</v>
      </c>
      <c r="L773" t="s">
        <v>739</v>
      </c>
      <c r="M773"/>
      <c r="N773"/>
      <c r="O773"/>
      <c r="P773"/>
      <c r="Q773"/>
      <c r="R773"/>
      <c r="S773"/>
      <c r="T773"/>
      <c r="U773"/>
      <c r="V773"/>
      <c r="W773"/>
      <c r="X773"/>
      <c r="Y773"/>
      <c r="Z773"/>
      <c r="AA773"/>
      <c r="AB773"/>
      <c r="AC773"/>
      <c r="AD773"/>
      <c r="AE773"/>
      <c r="AF773"/>
      <c r="AG773"/>
      <c r="AH773"/>
      <c r="AI773"/>
      <c r="AJ773"/>
      <c r="AK773"/>
      <c r="AL773"/>
      <c r="AM773"/>
      <c r="AN773"/>
      <c r="AO773"/>
      <c r="AP773"/>
      <c r="AQ773" s="242">
        <v>0</v>
      </c>
      <c r="AR773" s="242">
        <v>0</v>
      </c>
    </row>
    <row r="774" spans="1:44" ht="16.8" x14ac:dyDescent="0.25">
      <c r="A774" s="273">
        <v>122591</v>
      </c>
      <c r="B774" t="s">
        <v>474</v>
      </c>
      <c r="C774" t="s">
        <v>739</v>
      </c>
      <c r="D774" t="s">
        <v>739</v>
      </c>
      <c r="E774" t="s">
        <v>739</v>
      </c>
      <c r="F774" t="s">
        <v>739</v>
      </c>
      <c r="G774" t="s">
        <v>739</v>
      </c>
      <c r="H774" t="s">
        <v>739</v>
      </c>
      <c r="I774" t="s">
        <v>739</v>
      </c>
      <c r="J774" t="s">
        <v>739</v>
      </c>
      <c r="K774" t="s">
        <v>739</v>
      </c>
      <c r="L774" t="s">
        <v>739</v>
      </c>
      <c r="M774"/>
      <c r="N774"/>
      <c r="O774"/>
      <c r="P774"/>
      <c r="Q774"/>
      <c r="R774"/>
      <c r="S774"/>
      <c r="T774"/>
      <c r="U774"/>
      <c r="V774"/>
      <c r="W774"/>
      <c r="X774"/>
      <c r="Y774"/>
      <c r="Z774"/>
      <c r="AA774"/>
      <c r="AB774"/>
      <c r="AC774"/>
      <c r="AD774"/>
      <c r="AE774"/>
      <c r="AF774"/>
      <c r="AG774"/>
      <c r="AH774"/>
      <c r="AI774"/>
      <c r="AJ774"/>
      <c r="AK774"/>
      <c r="AL774"/>
      <c r="AM774"/>
      <c r="AN774"/>
      <c r="AO774"/>
      <c r="AP774"/>
      <c r="AQ774" s="242">
        <v>0</v>
      </c>
      <c r="AR774" s="242">
        <v>0</v>
      </c>
    </row>
    <row r="775" spans="1:44" ht="16.8" x14ac:dyDescent="0.25">
      <c r="A775" s="273">
        <v>122592</v>
      </c>
      <c r="B775" t="s">
        <v>474</v>
      </c>
      <c r="C775" t="s">
        <v>739</v>
      </c>
      <c r="D775" t="s">
        <v>739</v>
      </c>
      <c r="E775" t="s">
        <v>739</v>
      </c>
      <c r="F775" t="s">
        <v>739</v>
      </c>
      <c r="G775" t="s">
        <v>739</v>
      </c>
      <c r="H775" t="s">
        <v>739</v>
      </c>
      <c r="I775" t="s">
        <v>739</v>
      </c>
      <c r="J775" t="s">
        <v>739</v>
      </c>
      <c r="K775" t="s">
        <v>739</v>
      </c>
      <c r="L775" t="s">
        <v>739</v>
      </c>
      <c r="M775"/>
      <c r="N775"/>
      <c r="O775"/>
      <c r="P775"/>
      <c r="Q775"/>
      <c r="R775"/>
      <c r="S775"/>
      <c r="T775"/>
      <c r="U775"/>
      <c r="V775"/>
      <c r="W775"/>
      <c r="X775"/>
      <c r="Y775"/>
      <c r="Z775"/>
      <c r="AA775"/>
      <c r="AB775"/>
      <c r="AC775"/>
      <c r="AD775"/>
      <c r="AE775"/>
      <c r="AF775"/>
      <c r="AG775"/>
      <c r="AH775"/>
      <c r="AI775"/>
      <c r="AJ775"/>
      <c r="AK775"/>
      <c r="AL775"/>
      <c r="AM775"/>
      <c r="AN775"/>
      <c r="AO775"/>
      <c r="AP775"/>
      <c r="AQ775" s="242">
        <v>0</v>
      </c>
      <c r="AR775" s="242">
        <v>0</v>
      </c>
    </row>
    <row r="776" spans="1:44" ht="16.8" x14ac:dyDescent="0.25">
      <c r="A776" s="273">
        <v>122593</v>
      </c>
      <c r="B776" t="s">
        <v>474</v>
      </c>
      <c r="C776" t="s">
        <v>739</v>
      </c>
      <c r="D776" t="s">
        <v>739</v>
      </c>
      <c r="E776" t="s">
        <v>739</v>
      </c>
      <c r="F776" t="s">
        <v>739</v>
      </c>
      <c r="G776" t="s">
        <v>739</v>
      </c>
      <c r="H776" t="s">
        <v>739</v>
      </c>
      <c r="I776" t="s">
        <v>739</v>
      </c>
      <c r="J776" t="s">
        <v>739</v>
      </c>
      <c r="K776" t="s">
        <v>739</v>
      </c>
      <c r="L776" t="s">
        <v>739</v>
      </c>
      <c r="M776"/>
      <c r="N776"/>
      <c r="O776"/>
      <c r="P776"/>
      <c r="Q776"/>
      <c r="R776"/>
      <c r="S776"/>
      <c r="T776"/>
      <c r="U776"/>
      <c r="V776"/>
      <c r="W776"/>
      <c r="X776"/>
      <c r="Y776"/>
      <c r="Z776"/>
      <c r="AA776"/>
      <c r="AB776"/>
      <c r="AC776"/>
      <c r="AD776"/>
      <c r="AE776"/>
      <c r="AF776"/>
      <c r="AG776"/>
      <c r="AH776"/>
      <c r="AI776"/>
      <c r="AJ776"/>
      <c r="AK776"/>
      <c r="AL776"/>
      <c r="AM776"/>
      <c r="AN776"/>
      <c r="AO776"/>
      <c r="AP776"/>
      <c r="AQ776" s="242">
        <v>0</v>
      </c>
      <c r="AR776" s="242">
        <v>0</v>
      </c>
    </row>
    <row r="777" spans="1:44" ht="16.8" x14ac:dyDescent="0.25">
      <c r="A777" s="273">
        <v>122596</v>
      </c>
      <c r="B777" t="s">
        <v>474</v>
      </c>
      <c r="C777" t="s">
        <v>739</v>
      </c>
      <c r="D777" t="s">
        <v>739</v>
      </c>
      <c r="E777" t="s">
        <v>739</v>
      </c>
      <c r="F777" t="s">
        <v>739</v>
      </c>
      <c r="G777" t="s">
        <v>739</v>
      </c>
      <c r="H777" t="s">
        <v>739</v>
      </c>
      <c r="I777" t="s">
        <v>739</v>
      </c>
      <c r="J777" t="s">
        <v>739</v>
      </c>
      <c r="K777" t="s">
        <v>739</v>
      </c>
      <c r="L777" t="s">
        <v>739</v>
      </c>
      <c r="M777"/>
      <c r="N777"/>
      <c r="O777"/>
      <c r="P777"/>
      <c r="Q777"/>
      <c r="R777"/>
      <c r="S777"/>
      <c r="T777"/>
      <c r="U777"/>
      <c r="V777"/>
      <c r="W777"/>
      <c r="X777"/>
      <c r="Y777"/>
      <c r="Z777"/>
      <c r="AA777"/>
      <c r="AB777"/>
      <c r="AC777"/>
      <c r="AD777"/>
      <c r="AE777"/>
      <c r="AF777"/>
      <c r="AG777"/>
      <c r="AH777"/>
      <c r="AI777"/>
      <c r="AJ777"/>
      <c r="AK777"/>
      <c r="AL777"/>
      <c r="AM777"/>
      <c r="AN777"/>
      <c r="AO777"/>
      <c r="AP777"/>
      <c r="AQ777" s="242">
        <v>0</v>
      </c>
      <c r="AR777" s="242">
        <v>0</v>
      </c>
    </row>
    <row r="778" spans="1:44" ht="16.8" x14ac:dyDescent="0.25">
      <c r="A778" s="273">
        <v>122602</v>
      </c>
      <c r="B778" t="s">
        <v>474</v>
      </c>
      <c r="C778" t="s">
        <v>739</v>
      </c>
      <c r="D778" t="s">
        <v>739</v>
      </c>
      <c r="E778" t="s">
        <v>739</v>
      </c>
      <c r="F778" t="s">
        <v>739</v>
      </c>
      <c r="G778" t="s">
        <v>739</v>
      </c>
      <c r="H778" t="s">
        <v>739</v>
      </c>
      <c r="I778" t="s">
        <v>739</v>
      </c>
      <c r="J778" t="s">
        <v>739</v>
      </c>
      <c r="K778" t="s">
        <v>739</v>
      </c>
      <c r="L778" t="s">
        <v>739</v>
      </c>
      <c r="M778"/>
      <c r="N778"/>
      <c r="O778"/>
      <c r="P778"/>
      <c r="Q778"/>
      <c r="R778"/>
      <c r="S778"/>
      <c r="T778"/>
      <c r="U778"/>
      <c r="V778"/>
      <c r="W778"/>
      <c r="X778"/>
      <c r="Y778"/>
      <c r="Z778"/>
      <c r="AA778"/>
      <c r="AB778"/>
      <c r="AC778"/>
      <c r="AD778"/>
      <c r="AE778"/>
      <c r="AF778"/>
      <c r="AG778"/>
      <c r="AH778"/>
      <c r="AI778"/>
      <c r="AJ778"/>
      <c r="AK778"/>
      <c r="AL778"/>
      <c r="AM778"/>
      <c r="AN778"/>
      <c r="AO778"/>
      <c r="AP778"/>
      <c r="AQ778" s="242">
        <v>0</v>
      </c>
      <c r="AR778" s="242">
        <v>0</v>
      </c>
    </row>
    <row r="779" spans="1:44" x14ac:dyDescent="0.25">
      <c r="A779" s="288">
        <v>122604</v>
      </c>
      <c r="B779" t="s">
        <v>474</v>
      </c>
      <c r="C779" t="s">
        <v>739</v>
      </c>
      <c r="D779" t="s">
        <v>739</v>
      </c>
      <c r="E779" t="s">
        <v>739</v>
      </c>
      <c r="F779" t="s">
        <v>739</v>
      </c>
      <c r="G779" t="s">
        <v>739</v>
      </c>
      <c r="H779" t="s">
        <v>739</v>
      </c>
      <c r="I779" t="s">
        <v>739</v>
      </c>
      <c r="J779" t="s">
        <v>739</v>
      </c>
      <c r="K779" t="s">
        <v>739</v>
      </c>
      <c r="L779" t="s">
        <v>739</v>
      </c>
      <c r="M779"/>
      <c r="N779"/>
      <c r="O779"/>
      <c r="P779"/>
      <c r="Q779"/>
      <c r="R779"/>
      <c r="S779"/>
      <c r="T779"/>
      <c r="U779"/>
      <c r="V779"/>
      <c r="W779"/>
      <c r="X779"/>
      <c r="Y779"/>
      <c r="Z779"/>
      <c r="AA779"/>
      <c r="AB779"/>
      <c r="AC779"/>
      <c r="AD779"/>
      <c r="AE779"/>
      <c r="AF779"/>
      <c r="AG779"/>
      <c r="AH779"/>
      <c r="AI779"/>
      <c r="AJ779"/>
      <c r="AK779"/>
      <c r="AL779"/>
      <c r="AM779"/>
      <c r="AN779"/>
      <c r="AO779"/>
      <c r="AP779"/>
      <c r="AQ779" s="242">
        <v>0</v>
      </c>
      <c r="AR779" s="242">
        <v>0</v>
      </c>
    </row>
    <row r="780" spans="1:44" ht="16.8" x14ac:dyDescent="0.25">
      <c r="A780" s="273">
        <v>122606</v>
      </c>
      <c r="B780" t="s">
        <v>474</v>
      </c>
      <c r="C780" t="s">
        <v>739</v>
      </c>
      <c r="D780" t="s">
        <v>739</v>
      </c>
      <c r="E780" t="s">
        <v>739</v>
      </c>
      <c r="F780" t="s">
        <v>739</v>
      </c>
      <c r="G780" t="s">
        <v>739</v>
      </c>
      <c r="H780" t="s">
        <v>739</v>
      </c>
      <c r="I780" t="s">
        <v>739</v>
      </c>
      <c r="J780" t="s">
        <v>739</v>
      </c>
      <c r="K780" t="s">
        <v>739</v>
      </c>
      <c r="L780" t="s">
        <v>739</v>
      </c>
      <c r="M780"/>
      <c r="N780"/>
      <c r="O780"/>
      <c r="P780"/>
      <c r="Q780"/>
      <c r="R780"/>
      <c r="S780"/>
      <c r="T780"/>
      <c r="U780"/>
      <c r="V780"/>
      <c r="W780"/>
      <c r="X780"/>
      <c r="Y780"/>
      <c r="Z780"/>
      <c r="AA780"/>
      <c r="AB780"/>
      <c r="AC780"/>
      <c r="AD780"/>
      <c r="AE780"/>
      <c r="AF780"/>
      <c r="AG780"/>
      <c r="AH780"/>
      <c r="AI780"/>
      <c r="AJ780"/>
      <c r="AK780"/>
      <c r="AL780"/>
      <c r="AM780"/>
      <c r="AN780"/>
      <c r="AO780"/>
      <c r="AP780"/>
      <c r="AQ780" s="242">
        <v>0</v>
      </c>
      <c r="AR780" s="242">
        <v>0</v>
      </c>
    </row>
    <row r="781" spans="1:44" ht="16.8" x14ac:dyDescent="0.25">
      <c r="A781" s="273">
        <v>122609</v>
      </c>
      <c r="B781" t="s">
        <v>474</v>
      </c>
      <c r="C781" t="s">
        <v>739</v>
      </c>
      <c r="D781" t="s">
        <v>739</v>
      </c>
      <c r="E781" t="s">
        <v>739</v>
      </c>
      <c r="F781" t="s">
        <v>739</v>
      </c>
      <c r="G781" t="s">
        <v>739</v>
      </c>
      <c r="H781" t="s">
        <v>739</v>
      </c>
      <c r="I781" t="s">
        <v>739</v>
      </c>
      <c r="J781" t="s">
        <v>739</v>
      </c>
      <c r="K781" t="s">
        <v>739</v>
      </c>
      <c r="L781" t="s">
        <v>739</v>
      </c>
      <c r="M781"/>
      <c r="N781"/>
      <c r="O781"/>
      <c r="P781"/>
      <c r="Q781"/>
      <c r="R781"/>
      <c r="S781"/>
      <c r="T781"/>
      <c r="U781"/>
      <c r="V781"/>
      <c r="W781"/>
      <c r="X781"/>
      <c r="Y781"/>
      <c r="Z781"/>
      <c r="AA781"/>
      <c r="AB781"/>
      <c r="AC781"/>
      <c r="AD781"/>
      <c r="AE781"/>
      <c r="AF781"/>
      <c r="AG781"/>
      <c r="AH781"/>
      <c r="AI781"/>
      <c r="AJ781"/>
      <c r="AK781"/>
      <c r="AL781"/>
      <c r="AM781"/>
      <c r="AN781"/>
      <c r="AO781"/>
      <c r="AP781"/>
      <c r="AQ781" s="242">
        <v>0</v>
      </c>
      <c r="AR781" s="242">
        <v>0</v>
      </c>
    </row>
    <row r="782" spans="1:44" ht="16.8" x14ac:dyDescent="0.25">
      <c r="A782" s="273">
        <v>122610</v>
      </c>
      <c r="B782" t="s">
        <v>474</v>
      </c>
      <c r="C782" t="s">
        <v>739</v>
      </c>
      <c r="D782" t="s">
        <v>739</v>
      </c>
      <c r="E782" t="s">
        <v>739</v>
      </c>
      <c r="F782" t="s">
        <v>739</v>
      </c>
      <c r="G782" t="s">
        <v>739</v>
      </c>
      <c r="H782" t="s">
        <v>739</v>
      </c>
      <c r="I782" t="s">
        <v>739</v>
      </c>
      <c r="J782" t="s">
        <v>739</v>
      </c>
      <c r="K782" t="s">
        <v>739</v>
      </c>
      <c r="L782" t="s">
        <v>739</v>
      </c>
      <c r="M782"/>
      <c r="N782"/>
      <c r="O782"/>
      <c r="P782"/>
      <c r="Q782"/>
      <c r="R782"/>
      <c r="S782"/>
      <c r="T782"/>
      <c r="U782"/>
      <c r="V782"/>
      <c r="W782"/>
      <c r="X782"/>
      <c r="Y782"/>
      <c r="Z782"/>
      <c r="AA782"/>
      <c r="AB782"/>
      <c r="AC782"/>
      <c r="AD782"/>
      <c r="AE782"/>
      <c r="AF782"/>
      <c r="AG782"/>
      <c r="AH782"/>
      <c r="AI782"/>
      <c r="AJ782"/>
      <c r="AK782"/>
      <c r="AL782"/>
      <c r="AM782"/>
      <c r="AN782"/>
      <c r="AO782"/>
      <c r="AP782"/>
      <c r="AQ782" s="242">
        <v>0</v>
      </c>
      <c r="AR782" s="242">
        <v>0</v>
      </c>
    </row>
    <row r="783" spans="1:44" ht="16.8" x14ac:dyDescent="0.25">
      <c r="A783" s="273">
        <v>122614</v>
      </c>
      <c r="B783" t="s">
        <v>474</v>
      </c>
      <c r="C783" t="s">
        <v>739</v>
      </c>
      <c r="D783" t="s">
        <v>739</v>
      </c>
      <c r="E783" t="s">
        <v>739</v>
      </c>
      <c r="F783" t="s">
        <v>739</v>
      </c>
      <c r="G783" t="s">
        <v>739</v>
      </c>
      <c r="H783" t="s">
        <v>739</v>
      </c>
      <c r="I783" t="s">
        <v>739</v>
      </c>
      <c r="J783" t="s">
        <v>739</v>
      </c>
      <c r="K783" t="s">
        <v>739</v>
      </c>
      <c r="L783" t="s">
        <v>739</v>
      </c>
      <c r="M783"/>
      <c r="N783"/>
      <c r="O783"/>
      <c r="P783"/>
      <c r="Q783"/>
      <c r="R783"/>
      <c r="S783"/>
      <c r="T783"/>
      <c r="U783"/>
      <c r="V783"/>
      <c r="W783"/>
      <c r="X783"/>
      <c r="Y783"/>
      <c r="Z783"/>
      <c r="AA783"/>
      <c r="AB783"/>
      <c r="AC783"/>
      <c r="AD783"/>
      <c r="AE783"/>
      <c r="AF783"/>
      <c r="AG783"/>
      <c r="AH783"/>
      <c r="AI783"/>
      <c r="AJ783"/>
      <c r="AK783"/>
      <c r="AL783"/>
      <c r="AM783"/>
      <c r="AN783"/>
      <c r="AO783"/>
      <c r="AP783"/>
      <c r="AQ783" s="242">
        <v>0</v>
      </c>
      <c r="AR783" s="242">
        <v>0</v>
      </c>
    </row>
    <row r="784" spans="1:44" ht="16.8" x14ac:dyDescent="0.25">
      <c r="A784" s="273">
        <v>122615</v>
      </c>
      <c r="B784" t="s">
        <v>474</v>
      </c>
      <c r="C784" t="s">
        <v>739</v>
      </c>
      <c r="D784" t="s">
        <v>739</v>
      </c>
      <c r="E784" t="s">
        <v>739</v>
      </c>
      <c r="F784" t="s">
        <v>739</v>
      </c>
      <c r="G784" t="s">
        <v>739</v>
      </c>
      <c r="H784" t="s">
        <v>739</v>
      </c>
      <c r="I784" t="s">
        <v>739</v>
      </c>
      <c r="J784" t="s">
        <v>739</v>
      </c>
      <c r="K784" t="s">
        <v>739</v>
      </c>
      <c r="L784" t="s">
        <v>739</v>
      </c>
      <c r="M784"/>
      <c r="N784"/>
      <c r="O784"/>
      <c r="P784"/>
      <c r="Q784"/>
      <c r="R784"/>
      <c r="S784"/>
      <c r="T784"/>
      <c r="U784"/>
      <c r="V784"/>
      <c r="W784"/>
      <c r="X784"/>
      <c r="Y784"/>
      <c r="Z784"/>
      <c r="AA784"/>
      <c r="AB784"/>
      <c r="AC784"/>
      <c r="AD784"/>
      <c r="AE784"/>
      <c r="AF784"/>
      <c r="AG784"/>
      <c r="AH784"/>
      <c r="AI784"/>
      <c r="AJ784"/>
      <c r="AK784"/>
      <c r="AL784"/>
      <c r="AM784"/>
      <c r="AN784"/>
      <c r="AO784"/>
      <c r="AP784"/>
      <c r="AQ784" s="242">
        <v>0</v>
      </c>
      <c r="AR784" s="242">
        <v>0</v>
      </c>
    </row>
    <row r="785" spans="1:44" ht="16.8" x14ac:dyDescent="0.25">
      <c r="A785" s="273">
        <v>122619</v>
      </c>
      <c r="B785" t="s">
        <v>474</v>
      </c>
      <c r="C785" t="s">
        <v>739</v>
      </c>
      <c r="D785" t="s">
        <v>739</v>
      </c>
      <c r="E785" t="s">
        <v>739</v>
      </c>
      <c r="F785" t="s">
        <v>739</v>
      </c>
      <c r="G785" t="s">
        <v>739</v>
      </c>
      <c r="H785" t="s">
        <v>739</v>
      </c>
      <c r="I785" t="s">
        <v>739</v>
      </c>
      <c r="J785" t="s">
        <v>739</v>
      </c>
      <c r="K785" t="s">
        <v>739</v>
      </c>
      <c r="L785" t="s">
        <v>739</v>
      </c>
      <c r="M785"/>
      <c r="N785"/>
      <c r="O785"/>
      <c r="P785"/>
      <c r="Q785"/>
      <c r="R785"/>
      <c r="S785"/>
      <c r="T785"/>
      <c r="U785"/>
      <c r="V785"/>
      <c r="W785"/>
      <c r="X785"/>
      <c r="Y785"/>
      <c r="Z785"/>
      <c r="AA785"/>
      <c r="AB785"/>
      <c r="AC785"/>
      <c r="AD785"/>
      <c r="AE785"/>
      <c r="AF785"/>
      <c r="AG785"/>
      <c r="AH785"/>
      <c r="AI785"/>
      <c r="AJ785"/>
      <c r="AK785"/>
      <c r="AL785"/>
      <c r="AM785"/>
      <c r="AN785"/>
      <c r="AO785"/>
      <c r="AP785"/>
      <c r="AQ785" s="242">
        <v>0</v>
      </c>
      <c r="AR785" s="242">
        <v>0</v>
      </c>
    </row>
    <row r="786" spans="1:44" ht="16.8" x14ac:dyDescent="0.25">
      <c r="A786" s="273">
        <v>122620</v>
      </c>
      <c r="B786" t="s">
        <v>474</v>
      </c>
      <c r="C786" t="s">
        <v>739</v>
      </c>
      <c r="D786" t="s">
        <v>739</v>
      </c>
      <c r="E786" t="s">
        <v>739</v>
      </c>
      <c r="F786" t="s">
        <v>739</v>
      </c>
      <c r="G786" t="s">
        <v>739</v>
      </c>
      <c r="H786" t="s">
        <v>739</v>
      </c>
      <c r="I786" t="s">
        <v>739</v>
      </c>
      <c r="J786" t="s">
        <v>739</v>
      </c>
      <c r="K786" t="s">
        <v>739</v>
      </c>
      <c r="L786" t="s">
        <v>739</v>
      </c>
      <c r="M786"/>
      <c r="N786"/>
      <c r="O786"/>
      <c r="P786"/>
      <c r="Q786"/>
      <c r="R786"/>
      <c r="S786"/>
      <c r="T786"/>
      <c r="U786"/>
      <c r="V786"/>
      <c r="W786"/>
      <c r="X786"/>
      <c r="Y786"/>
      <c r="Z786"/>
      <c r="AA786"/>
      <c r="AB786"/>
      <c r="AC786"/>
      <c r="AD786"/>
      <c r="AE786"/>
      <c r="AF786"/>
      <c r="AG786"/>
      <c r="AH786"/>
      <c r="AI786"/>
      <c r="AJ786"/>
      <c r="AK786"/>
      <c r="AL786"/>
      <c r="AM786"/>
      <c r="AN786"/>
      <c r="AO786"/>
      <c r="AP786"/>
      <c r="AQ786" s="242">
        <v>0</v>
      </c>
      <c r="AR786" s="242">
        <v>0</v>
      </c>
    </row>
    <row r="787" spans="1:44" ht="16.8" x14ac:dyDescent="0.25">
      <c r="A787" s="273">
        <v>122623</v>
      </c>
      <c r="B787" t="s">
        <v>474</v>
      </c>
      <c r="C787" t="s">
        <v>739</v>
      </c>
      <c r="D787" t="s">
        <v>739</v>
      </c>
      <c r="E787" t="s">
        <v>739</v>
      </c>
      <c r="F787" t="s">
        <v>739</v>
      </c>
      <c r="G787" t="s">
        <v>739</v>
      </c>
      <c r="H787" t="s">
        <v>739</v>
      </c>
      <c r="I787" t="s">
        <v>739</v>
      </c>
      <c r="J787" t="s">
        <v>739</v>
      </c>
      <c r="K787" t="s">
        <v>739</v>
      </c>
      <c r="L787" t="s">
        <v>739</v>
      </c>
      <c r="M787"/>
      <c r="N787"/>
      <c r="O787"/>
      <c r="P787"/>
      <c r="Q787"/>
      <c r="R787"/>
      <c r="S787"/>
      <c r="T787"/>
      <c r="U787"/>
      <c r="V787"/>
      <c r="W787"/>
      <c r="X787"/>
      <c r="Y787"/>
      <c r="Z787"/>
      <c r="AA787"/>
      <c r="AB787"/>
      <c r="AC787"/>
      <c r="AD787"/>
      <c r="AE787"/>
      <c r="AF787"/>
      <c r="AG787"/>
      <c r="AH787"/>
      <c r="AI787"/>
      <c r="AJ787"/>
      <c r="AK787"/>
      <c r="AL787"/>
      <c r="AM787"/>
      <c r="AN787"/>
      <c r="AO787"/>
      <c r="AP787"/>
      <c r="AQ787" s="242">
        <v>0</v>
      </c>
      <c r="AR787" s="242">
        <v>0</v>
      </c>
    </row>
    <row r="788" spans="1:44" ht="16.8" x14ac:dyDescent="0.25">
      <c r="A788" s="273">
        <v>122625</v>
      </c>
      <c r="B788" t="s">
        <v>474</v>
      </c>
      <c r="C788" t="s">
        <v>739</v>
      </c>
      <c r="D788" t="s">
        <v>739</v>
      </c>
      <c r="E788" t="s">
        <v>739</v>
      </c>
      <c r="F788" t="s">
        <v>739</v>
      </c>
      <c r="G788" t="s">
        <v>739</v>
      </c>
      <c r="H788" t="s">
        <v>739</v>
      </c>
      <c r="I788" t="s">
        <v>739</v>
      </c>
      <c r="J788" t="s">
        <v>739</v>
      </c>
      <c r="K788" t="s">
        <v>739</v>
      </c>
      <c r="L788" t="s">
        <v>739</v>
      </c>
      <c r="M788"/>
      <c r="N788"/>
      <c r="O788"/>
      <c r="P788"/>
      <c r="Q788"/>
      <c r="R788"/>
      <c r="S788"/>
      <c r="T788"/>
      <c r="U788"/>
      <c r="V788"/>
      <c r="W788"/>
      <c r="X788"/>
      <c r="Y788"/>
      <c r="Z788"/>
      <c r="AA788"/>
      <c r="AB788"/>
      <c r="AC788"/>
      <c r="AD788"/>
      <c r="AE788"/>
      <c r="AF788"/>
      <c r="AG788"/>
      <c r="AH788"/>
      <c r="AI788"/>
      <c r="AJ788"/>
      <c r="AK788"/>
      <c r="AL788"/>
      <c r="AM788"/>
      <c r="AN788"/>
      <c r="AO788"/>
      <c r="AP788"/>
      <c r="AQ788" s="242">
        <v>0</v>
      </c>
      <c r="AR788" s="242">
        <v>0</v>
      </c>
    </row>
    <row r="789" spans="1:44" ht="16.8" x14ac:dyDescent="0.25">
      <c r="A789" s="273">
        <v>122627</v>
      </c>
      <c r="B789" t="s">
        <v>474</v>
      </c>
      <c r="C789" t="s">
        <v>739</v>
      </c>
      <c r="D789" t="s">
        <v>739</v>
      </c>
      <c r="E789" t="s">
        <v>739</v>
      </c>
      <c r="F789" t="s">
        <v>739</v>
      </c>
      <c r="G789" t="s">
        <v>739</v>
      </c>
      <c r="H789" t="s">
        <v>739</v>
      </c>
      <c r="I789" t="s">
        <v>739</v>
      </c>
      <c r="J789" t="s">
        <v>739</v>
      </c>
      <c r="K789" t="s">
        <v>739</v>
      </c>
      <c r="L789" t="s">
        <v>739</v>
      </c>
      <c r="M789"/>
      <c r="N789"/>
      <c r="O789"/>
      <c r="P789"/>
      <c r="Q789"/>
      <c r="R789"/>
      <c r="S789"/>
      <c r="T789"/>
      <c r="U789"/>
      <c r="V789"/>
      <c r="W789"/>
      <c r="X789"/>
      <c r="Y789"/>
      <c r="Z789"/>
      <c r="AA789"/>
      <c r="AB789"/>
      <c r="AC789"/>
      <c r="AD789"/>
      <c r="AE789"/>
      <c r="AF789"/>
      <c r="AG789"/>
      <c r="AH789"/>
      <c r="AI789"/>
      <c r="AJ789"/>
      <c r="AK789"/>
      <c r="AL789"/>
      <c r="AM789"/>
      <c r="AN789"/>
      <c r="AO789"/>
      <c r="AP789"/>
      <c r="AQ789" s="242">
        <v>0</v>
      </c>
      <c r="AR789" s="242">
        <v>0</v>
      </c>
    </row>
    <row r="790" spans="1:44" ht="16.8" x14ac:dyDescent="0.25">
      <c r="A790" s="273">
        <v>122628</v>
      </c>
      <c r="B790" t="s">
        <v>474</v>
      </c>
      <c r="C790" t="s">
        <v>739</v>
      </c>
      <c r="D790" t="s">
        <v>739</v>
      </c>
      <c r="E790" t="s">
        <v>739</v>
      </c>
      <c r="F790" t="s">
        <v>739</v>
      </c>
      <c r="G790" t="s">
        <v>739</v>
      </c>
      <c r="H790" t="s">
        <v>739</v>
      </c>
      <c r="I790" t="s">
        <v>739</v>
      </c>
      <c r="J790" t="s">
        <v>739</v>
      </c>
      <c r="K790" t="s">
        <v>739</v>
      </c>
      <c r="L790" t="s">
        <v>739</v>
      </c>
      <c r="M790"/>
      <c r="N790"/>
      <c r="O790"/>
      <c r="P790"/>
      <c r="Q790"/>
      <c r="R790"/>
      <c r="S790"/>
      <c r="T790"/>
      <c r="U790"/>
      <c r="V790"/>
      <c r="W790"/>
      <c r="X790"/>
      <c r="Y790"/>
      <c r="Z790"/>
      <c r="AA790"/>
      <c r="AB790"/>
      <c r="AC790"/>
      <c r="AD790"/>
      <c r="AE790"/>
      <c r="AF790"/>
      <c r="AG790"/>
      <c r="AH790"/>
      <c r="AI790"/>
      <c r="AJ790"/>
      <c r="AK790"/>
      <c r="AL790"/>
      <c r="AM790"/>
      <c r="AN790"/>
      <c r="AO790"/>
      <c r="AP790"/>
      <c r="AQ790" s="242">
        <v>0</v>
      </c>
      <c r="AR790" s="242">
        <v>0</v>
      </c>
    </row>
    <row r="791" spans="1:44" ht="16.8" x14ac:dyDescent="0.25">
      <c r="A791" s="273">
        <v>122631</v>
      </c>
      <c r="B791" t="s">
        <v>474</v>
      </c>
      <c r="C791" t="s">
        <v>739</v>
      </c>
      <c r="D791" t="s">
        <v>739</v>
      </c>
      <c r="E791" t="s">
        <v>739</v>
      </c>
      <c r="F791" t="s">
        <v>739</v>
      </c>
      <c r="G791" t="s">
        <v>739</v>
      </c>
      <c r="H791" t="s">
        <v>739</v>
      </c>
      <c r="I791" t="s">
        <v>739</v>
      </c>
      <c r="J791" t="s">
        <v>739</v>
      </c>
      <c r="K791" t="s">
        <v>739</v>
      </c>
      <c r="L791" t="s">
        <v>739</v>
      </c>
      <c r="M791"/>
      <c r="N791"/>
      <c r="O791"/>
      <c r="P791"/>
      <c r="Q791"/>
      <c r="R791"/>
      <c r="S791"/>
      <c r="T791"/>
      <c r="U791"/>
      <c r="V791"/>
      <c r="W791"/>
      <c r="X791"/>
      <c r="Y791"/>
      <c r="Z791"/>
      <c r="AA791"/>
      <c r="AB791"/>
      <c r="AC791"/>
      <c r="AD791"/>
      <c r="AE791"/>
      <c r="AF791"/>
      <c r="AG791"/>
      <c r="AH791"/>
      <c r="AI791"/>
      <c r="AJ791"/>
      <c r="AK791"/>
      <c r="AL791"/>
      <c r="AM791"/>
      <c r="AN791"/>
      <c r="AO791"/>
      <c r="AP791"/>
      <c r="AQ791" s="242">
        <v>0</v>
      </c>
      <c r="AR791" s="242">
        <v>0</v>
      </c>
    </row>
    <row r="792" spans="1:44" ht="16.8" x14ac:dyDescent="0.25">
      <c r="A792" s="273">
        <v>122633</v>
      </c>
      <c r="B792" t="s">
        <v>474</v>
      </c>
      <c r="C792" t="s">
        <v>739</v>
      </c>
      <c r="D792" t="s">
        <v>739</v>
      </c>
      <c r="E792" t="s">
        <v>739</v>
      </c>
      <c r="F792" t="s">
        <v>739</v>
      </c>
      <c r="G792" t="s">
        <v>739</v>
      </c>
      <c r="H792" t="s">
        <v>739</v>
      </c>
      <c r="I792" t="s">
        <v>739</v>
      </c>
      <c r="J792" t="s">
        <v>739</v>
      </c>
      <c r="K792" t="s">
        <v>739</v>
      </c>
      <c r="L792" t="s">
        <v>739</v>
      </c>
      <c r="M792"/>
      <c r="N792"/>
      <c r="O792"/>
      <c r="P792"/>
      <c r="Q792"/>
      <c r="R792"/>
      <c r="S792"/>
      <c r="T792"/>
      <c r="U792"/>
      <c r="V792"/>
      <c r="W792"/>
      <c r="X792"/>
      <c r="Y792"/>
      <c r="Z792"/>
      <c r="AA792"/>
      <c r="AB792"/>
      <c r="AC792"/>
      <c r="AD792"/>
      <c r="AE792"/>
      <c r="AF792"/>
      <c r="AG792"/>
      <c r="AH792"/>
      <c r="AI792"/>
      <c r="AJ792"/>
      <c r="AK792"/>
      <c r="AL792"/>
      <c r="AM792"/>
      <c r="AN792"/>
      <c r="AO792"/>
      <c r="AP792"/>
      <c r="AQ792" s="242">
        <v>0</v>
      </c>
      <c r="AR792" s="242">
        <v>0</v>
      </c>
    </row>
    <row r="793" spans="1:44" ht="16.8" x14ac:dyDescent="0.25">
      <c r="A793" s="273">
        <v>122636</v>
      </c>
      <c r="B793" t="s">
        <v>474</v>
      </c>
      <c r="C793" t="s">
        <v>739</v>
      </c>
      <c r="D793" t="s">
        <v>739</v>
      </c>
      <c r="E793" t="s">
        <v>739</v>
      </c>
      <c r="F793" t="s">
        <v>739</v>
      </c>
      <c r="G793" t="s">
        <v>739</v>
      </c>
      <c r="H793" t="s">
        <v>739</v>
      </c>
      <c r="I793" t="s">
        <v>739</v>
      </c>
      <c r="J793" t="s">
        <v>739</v>
      </c>
      <c r="K793" t="s">
        <v>739</v>
      </c>
      <c r="L793" t="s">
        <v>739</v>
      </c>
      <c r="M793"/>
      <c r="N793"/>
      <c r="O793"/>
      <c r="P793"/>
      <c r="Q793"/>
      <c r="R793"/>
      <c r="S793"/>
      <c r="T793"/>
      <c r="U793"/>
      <c r="V793"/>
      <c r="W793"/>
      <c r="X793"/>
      <c r="Y793"/>
      <c r="Z793"/>
      <c r="AA793"/>
      <c r="AB793"/>
      <c r="AC793"/>
      <c r="AD793"/>
      <c r="AE793"/>
      <c r="AF793"/>
      <c r="AG793"/>
      <c r="AH793"/>
      <c r="AI793"/>
      <c r="AJ793"/>
      <c r="AK793"/>
      <c r="AL793"/>
      <c r="AM793"/>
      <c r="AN793"/>
      <c r="AO793"/>
      <c r="AP793"/>
      <c r="AQ793" s="242">
        <v>0</v>
      </c>
      <c r="AR793" s="242">
        <v>0</v>
      </c>
    </row>
    <row r="794" spans="1:44" ht="16.8" x14ac:dyDescent="0.25">
      <c r="A794" s="273">
        <v>122641</v>
      </c>
      <c r="B794" t="s">
        <v>474</v>
      </c>
      <c r="C794" t="s">
        <v>739</v>
      </c>
      <c r="D794" t="s">
        <v>739</v>
      </c>
      <c r="E794" t="s">
        <v>739</v>
      </c>
      <c r="F794" t="s">
        <v>739</v>
      </c>
      <c r="G794" t="s">
        <v>739</v>
      </c>
      <c r="H794" t="s">
        <v>739</v>
      </c>
      <c r="I794" t="s">
        <v>739</v>
      </c>
      <c r="J794" t="s">
        <v>739</v>
      </c>
      <c r="K794" t="s">
        <v>739</v>
      </c>
      <c r="L794" t="s">
        <v>739</v>
      </c>
      <c r="M794"/>
      <c r="N794"/>
      <c r="O794"/>
      <c r="P794"/>
      <c r="Q794"/>
      <c r="R794"/>
      <c r="S794"/>
      <c r="T794"/>
      <c r="U794"/>
      <c r="V794"/>
      <c r="W794"/>
      <c r="X794"/>
      <c r="Y794"/>
      <c r="Z794"/>
      <c r="AA794"/>
      <c r="AB794"/>
      <c r="AC794"/>
      <c r="AD794"/>
      <c r="AE794"/>
      <c r="AF794"/>
      <c r="AG794"/>
      <c r="AH794"/>
      <c r="AI794"/>
      <c r="AJ794"/>
      <c r="AK794"/>
      <c r="AL794"/>
      <c r="AM794"/>
      <c r="AN794"/>
      <c r="AO794"/>
      <c r="AP794"/>
      <c r="AQ794" s="242">
        <v>0</v>
      </c>
      <c r="AR794" s="242">
        <v>0</v>
      </c>
    </row>
    <row r="795" spans="1:44" ht="16.8" x14ac:dyDescent="0.25">
      <c r="A795" s="273">
        <v>122642</v>
      </c>
      <c r="B795" t="s">
        <v>474</v>
      </c>
      <c r="C795" t="s">
        <v>739</v>
      </c>
      <c r="D795" t="s">
        <v>739</v>
      </c>
      <c r="E795" t="s">
        <v>739</v>
      </c>
      <c r="F795" t="s">
        <v>739</v>
      </c>
      <c r="G795" t="s">
        <v>739</v>
      </c>
      <c r="H795" t="s">
        <v>739</v>
      </c>
      <c r="I795" t="s">
        <v>739</v>
      </c>
      <c r="J795" t="s">
        <v>739</v>
      </c>
      <c r="K795" t="s">
        <v>739</v>
      </c>
      <c r="L795" t="s">
        <v>739</v>
      </c>
      <c r="M795"/>
      <c r="N795"/>
      <c r="O795"/>
      <c r="P795"/>
      <c r="Q795"/>
      <c r="R795"/>
      <c r="S795"/>
      <c r="T795"/>
      <c r="U795"/>
      <c r="V795"/>
      <c r="W795"/>
      <c r="X795"/>
      <c r="Y795"/>
      <c r="Z795"/>
      <c r="AA795"/>
      <c r="AB795"/>
      <c r="AC795"/>
      <c r="AD795"/>
      <c r="AE795"/>
      <c r="AF795"/>
      <c r="AG795"/>
      <c r="AH795"/>
      <c r="AI795"/>
      <c r="AJ795"/>
      <c r="AK795"/>
      <c r="AL795"/>
      <c r="AM795"/>
      <c r="AN795"/>
      <c r="AO795"/>
      <c r="AP795"/>
      <c r="AQ795" s="242">
        <v>0</v>
      </c>
      <c r="AR795" s="242">
        <v>0</v>
      </c>
    </row>
    <row r="796" spans="1:44" ht="16.8" x14ac:dyDescent="0.25">
      <c r="A796" s="273">
        <v>122643</v>
      </c>
      <c r="B796" t="s">
        <v>474</v>
      </c>
      <c r="C796" t="s">
        <v>739</v>
      </c>
      <c r="D796" t="s">
        <v>739</v>
      </c>
      <c r="E796" t="s">
        <v>739</v>
      </c>
      <c r="F796" t="s">
        <v>739</v>
      </c>
      <c r="G796" t="s">
        <v>739</v>
      </c>
      <c r="H796" t="s">
        <v>739</v>
      </c>
      <c r="I796" t="s">
        <v>739</v>
      </c>
      <c r="J796" t="s">
        <v>739</v>
      </c>
      <c r="K796" t="s">
        <v>739</v>
      </c>
      <c r="L796" t="s">
        <v>739</v>
      </c>
      <c r="M796"/>
      <c r="N796"/>
      <c r="O796"/>
      <c r="P796"/>
      <c r="Q796"/>
      <c r="R796"/>
      <c r="S796"/>
      <c r="T796"/>
      <c r="U796"/>
      <c r="V796"/>
      <c r="W796"/>
      <c r="X796"/>
      <c r="Y796"/>
      <c r="Z796"/>
      <c r="AA796"/>
      <c r="AB796"/>
      <c r="AC796"/>
      <c r="AD796"/>
      <c r="AE796"/>
      <c r="AF796"/>
      <c r="AG796"/>
      <c r="AH796"/>
      <c r="AI796"/>
      <c r="AJ796"/>
      <c r="AK796"/>
      <c r="AL796"/>
      <c r="AM796"/>
      <c r="AN796"/>
      <c r="AO796"/>
      <c r="AP796"/>
      <c r="AQ796" s="242">
        <v>0</v>
      </c>
      <c r="AR796" s="242">
        <v>0</v>
      </c>
    </row>
    <row r="797" spans="1:44" ht="16.8" x14ac:dyDescent="0.25">
      <c r="A797" s="273">
        <v>122644</v>
      </c>
      <c r="B797" t="s">
        <v>474</v>
      </c>
      <c r="C797" t="s">
        <v>739</v>
      </c>
      <c r="D797" t="s">
        <v>739</v>
      </c>
      <c r="E797" t="s">
        <v>739</v>
      </c>
      <c r="F797" t="s">
        <v>739</v>
      </c>
      <c r="G797" t="s">
        <v>739</v>
      </c>
      <c r="H797" t="s">
        <v>739</v>
      </c>
      <c r="I797" t="s">
        <v>739</v>
      </c>
      <c r="J797" t="s">
        <v>739</v>
      </c>
      <c r="K797" t="s">
        <v>739</v>
      </c>
      <c r="L797" t="s">
        <v>739</v>
      </c>
      <c r="M797"/>
      <c r="N797"/>
      <c r="O797"/>
      <c r="P797"/>
      <c r="Q797"/>
      <c r="R797"/>
      <c r="S797"/>
      <c r="T797"/>
      <c r="U797"/>
      <c r="V797"/>
      <c r="W797"/>
      <c r="X797"/>
      <c r="Y797"/>
      <c r="Z797"/>
      <c r="AA797"/>
      <c r="AB797"/>
      <c r="AC797"/>
      <c r="AD797"/>
      <c r="AE797"/>
      <c r="AF797"/>
      <c r="AG797"/>
      <c r="AH797"/>
      <c r="AI797"/>
      <c r="AJ797"/>
      <c r="AK797"/>
      <c r="AL797"/>
      <c r="AM797"/>
      <c r="AN797"/>
      <c r="AO797"/>
      <c r="AP797"/>
      <c r="AQ797" s="242">
        <v>0</v>
      </c>
      <c r="AR797" s="242">
        <v>0</v>
      </c>
    </row>
    <row r="798" spans="1:44" x14ac:dyDescent="0.25">
      <c r="A798" s="288">
        <v>122646</v>
      </c>
      <c r="B798" t="s">
        <v>474</v>
      </c>
      <c r="C798" t="s">
        <v>739</v>
      </c>
      <c r="D798" t="s">
        <v>739</v>
      </c>
      <c r="E798" t="s">
        <v>739</v>
      </c>
      <c r="F798" t="s">
        <v>739</v>
      </c>
      <c r="G798" t="s">
        <v>739</v>
      </c>
      <c r="H798" t="s">
        <v>739</v>
      </c>
      <c r="I798" t="s">
        <v>739</v>
      </c>
      <c r="J798" t="s">
        <v>739</v>
      </c>
      <c r="K798" t="s">
        <v>739</v>
      </c>
      <c r="L798" t="s">
        <v>739</v>
      </c>
      <c r="M798"/>
      <c r="N798"/>
      <c r="O798"/>
      <c r="P798"/>
      <c r="Q798"/>
      <c r="R798"/>
      <c r="S798"/>
      <c r="T798"/>
      <c r="U798"/>
      <c r="V798"/>
      <c r="W798"/>
      <c r="X798"/>
      <c r="Y798"/>
      <c r="Z798"/>
      <c r="AA798"/>
      <c r="AB798"/>
      <c r="AC798"/>
      <c r="AD798"/>
      <c r="AE798"/>
      <c r="AF798"/>
      <c r="AG798"/>
      <c r="AH798"/>
      <c r="AI798"/>
      <c r="AJ798"/>
      <c r="AK798"/>
      <c r="AL798"/>
      <c r="AM798"/>
      <c r="AN798"/>
      <c r="AO798"/>
      <c r="AP798"/>
      <c r="AQ798" s="242">
        <v>0</v>
      </c>
      <c r="AR798" s="242">
        <v>0</v>
      </c>
    </row>
    <row r="799" spans="1:44" ht="16.8" x14ac:dyDescent="0.25">
      <c r="A799" s="273">
        <v>122647</v>
      </c>
      <c r="B799" t="s">
        <v>474</v>
      </c>
      <c r="C799" t="s">
        <v>739</v>
      </c>
      <c r="D799" t="s">
        <v>739</v>
      </c>
      <c r="E799" t="s">
        <v>739</v>
      </c>
      <c r="F799" t="s">
        <v>739</v>
      </c>
      <c r="G799" t="s">
        <v>739</v>
      </c>
      <c r="H799" t="s">
        <v>739</v>
      </c>
      <c r="I799" t="s">
        <v>739</v>
      </c>
      <c r="J799" t="s">
        <v>739</v>
      </c>
      <c r="K799" t="s">
        <v>739</v>
      </c>
      <c r="L799" t="s">
        <v>739</v>
      </c>
      <c r="M799"/>
      <c r="N799"/>
      <c r="O799"/>
      <c r="P799"/>
      <c r="Q799"/>
      <c r="R799"/>
      <c r="S799"/>
      <c r="T799"/>
      <c r="U799"/>
      <c r="V799"/>
      <c r="W799"/>
      <c r="X799"/>
      <c r="Y799"/>
      <c r="Z799"/>
      <c r="AA799"/>
      <c r="AB799"/>
      <c r="AC799"/>
      <c r="AD799"/>
      <c r="AE799"/>
      <c r="AF799"/>
      <c r="AG799"/>
      <c r="AH799"/>
      <c r="AI799"/>
      <c r="AJ799"/>
      <c r="AK799"/>
      <c r="AL799"/>
      <c r="AM799"/>
      <c r="AN799"/>
      <c r="AO799"/>
      <c r="AP799"/>
      <c r="AQ799" s="242">
        <v>0</v>
      </c>
      <c r="AR799" s="242">
        <v>0</v>
      </c>
    </row>
    <row r="800" spans="1:44" ht="16.8" x14ac:dyDescent="0.25">
      <c r="A800" s="273">
        <v>122650</v>
      </c>
      <c r="B800" t="s">
        <v>474</v>
      </c>
      <c r="C800" t="s">
        <v>739</v>
      </c>
      <c r="D800" t="s">
        <v>739</v>
      </c>
      <c r="E800" t="s">
        <v>739</v>
      </c>
      <c r="F800" t="s">
        <v>739</v>
      </c>
      <c r="G800" t="s">
        <v>739</v>
      </c>
      <c r="H800" t="s">
        <v>739</v>
      </c>
      <c r="I800" t="s">
        <v>739</v>
      </c>
      <c r="J800" t="s">
        <v>739</v>
      </c>
      <c r="K800" t="s">
        <v>739</v>
      </c>
      <c r="L800" t="s">
        <v>739</v>
      </c>
      <c r="M800"/>
      <c r="N800"/>
      <c r="O800"/>
      <c r="P800"/>
      <c r="Q800"/>
      <c r="R800"/>
      <c r="S800"/>
      <c r="T800"/>
      <c r="U800"/>
      <c r="V800"/>
      <c r="W800"/>
      <c r="X800"/>
      <c r="Y800"/>
      <c r="Z800"/>
      <c r="AA800"/>
      <c r="AB800"/>
      <c r="AC800"/>
      <c r="AD800"/>
      <c r="AE800"/>
      <c r="AF800"/>
      <c r="AG800"/>
      <c r="AH800"/>
      <c r="AI800"/>
      <c r="AJ800"/>
      <c r="AK800"/>
      <c r="AL800"/>
      <c r="AM800"/>
      <c r="AN800"/>
      <c r="AO800"/>
      <c r="AP800"/>
      <c r="AQ800" s="242">
        <v>0</v>
      </c>
      <c r="AR800" s="242">
        <v>0</v>
      </c>
    </row>
    <row r="801" spans="1:44" ht="16.8" x14ac:dyDescent="0.25">
      <c r="A801" s="273">
        <v>122651</v>
      </c>
      <c r="B801" t="s">
        <v>474</v>
      </c>
      <c r="C801" t="s">
        <v>739</v>
      </c>
      <c r="D801" t="s">
        <v>739</v>
      </c>
      <c r="E801" t="s">
        <v>739</v>
      </c>
      <c r="F801" t="s">
        <v>739</v>
      </c>
      <c r="G801" t="s">
        <v>739</v>
      </c>
      <c r="H801" t="s">
        <v>739</v>
      </c>
      <c r="I801" t="s">
        <v>739</v>
      </c>
      <c r="J801" t="s">
        <v>739</v>
      </c>
      <c r="K801" t="s">
        <v>739</v>
      </c>
      <c r="L801" t="s">
        <v>739</v>
      </c>
      <c r="M801"/>
      <c r="N801"/>
      <c r="O801"/>
      <c r="P801"/>
      <c r="Q801"/>
      <c r="R801"/>
      <c r="S801"/>
      <c r="T801"/>
      <c r="U801"/>
      <c r="V801"/>
      <c r="W801"/>
      <c r="X801"/>
      <c r="Y801"/>
      <c r="Z801"/>
      <c r="AA801"/>
      <c r="AB801"/>
      <c r="AC801"/>
      <c r="AD801"/>
      <c r="AE801"/>
      <c r="AF801"/>
      <c r="AG801"/>
      <c r="AH801"/>
      <c r="AI801"/>
      <c r="AJ801"/>
      <c r="AK801"/>
      <c r="AL801"/>
      <c r="AM801"/>
      <c r="AN801"/>
      <c r="AO801"/>
      <c r="AP801"/>
      <c r="AQ801" s="242">
        <v>0</v>
      </c>
      <c r="AR801" s="242">
        <v>0</v>
      </c>
    </row>
    <row r="802" spans="1:44" ht="16.8" x14ac:dyDescent="0.25">
      <c r="A802" s="273">
        <v>122652</v>
      </c>
      <c r="B802" t="s">
        <v>474</v>
      </c>
      <c r="C802" t="s">
        <v>739</v>
      </c>
      <c r="D802" t="s">
        <v>739</v>
      </c>
      <c r="E802" t="s">
        <v>739</v>
      </c>
      <c r="F802" t="s">
        <v>739</v>
      </c>
      <c r="G802" t="s">
        <v>739</v>
      </c>
      <c r="H802" t="s">
        <v>739</v>
      </c>
      <c r="I802" t="s">
        <v>739</v>
      </c>
      <c r="J802" t="s">
        <v>739</v>
      </c>
      <c r="K802" t="s">
        <v>739</v>
      </c>
      <c r="L802" t="s">
        <v>739</v>
      </c>
      <c r="M802"/>
      <c r="N802"/>
      <c r="O802"/>
      <c r="P802"/>
      <c r="Q802"/>
      <c r="R802"/>
      <c r="S802"/>
      <c r="T802"/>
      <c r="U802"/>
      <c r="V802"/>
      <c r="W802"/>
      <c r="X802"/>
      <c r="Y802"/>
      <c r="Z802"/>
      <c r="AA802"/>
      <c r="AB802"/>
      <c r="AC802"/>
      <c r="AD802"/>
      <c r="AE802"/>
      <c r="AF802"/>
      <c r="AG802"/>
      <c r="AH802"/>
      <c r="AI802"/>
      <c r="AJ802"/>
      <c r="AK802"/>
      <c r="AL802"/>
      <c r="AM802"/>
      <c r="AN802"/>
      <c r="AO802"/>
      <c r="AP802"/>
      <c r="AQ802" s="242">
        <v>0</v>
      </c>
      <c r="AR802" s="242">
        <v>0</v>
      </c>
    </row>
    <row r="803" spans="1:44" ht="16.8" x14ac:dyDescent="0.25">
      <c r="A803" s="273">
        <v>122655</v>
      </c>
      <c r="B803" t="s">
        <v>474</v>
      </c>
      <c r="C803" t="s">
        <v>739</v>
      </c>
      <c r="D803" t="s">
        <v>739</v>
      </c>
      <c r="E803" t="s">
        <v>739</v>
      </c>
      <c r="F803" t="s">
        <v>739</v>
      </c>
      <c r="G803" t="s">
        <v>739</v>
      </c>
      <c r="H803" t="s">
        <v>739</v>
      </c>
      <c r="I803" t="s">
        <v>739</v>
      </c>
      <c r="J803" t="s">
        <v>739</v>
      </c>
      <c r="K803" t="s">
        <v>739</v>
      </c>
      <c r="L803" t="s">
        <v>739</v>
      </c>
      <c r="M803"/>
      <c r="N803"/>
      <c r="O803"/>
      <c r="P803"/>
      <c r="Q803"/>
      <c r="R803"/>
      <c r="S803"/>
      <c r="T803"/>
      <c r="U803"/>
      <c r="V803"/>
      <c r="W803"/>
      <c r="X803"/>
      <c r="Y803"/>
      <c r="Z803"/>
      <c r="AA803"/>
      <c r="AB803"/>
      <c r="AC803"/>
      <c r="AD803"/>
      <c r="AE803"/>
      <c r="AF803"/>
      <c r="AG803"/>
      <c r="AH803"/>
      <c r="AI803"/>
      <c r="AJ803"/>
      <c r="AK803"/>
      <c r="AL803"/>
      <c r="AM803"/>
      <c r="AN803"/>
      <c r="AO803"/>
      <c r="AP803"/>
      <c r="AQ803" s="242">
        <v>0</v>
      </c>
      <c r="AR803" s="242">
        <v>0</v>
      </c>
    </row>
    <row r="804" spans="1:44" ht="16.8" x14ac:dyDescent="0.25">
      <c r="A804" s="273">
        <v>122656</v>
      </c>
      <c r="B804" t="s">
        <v>474</v>
      </c>
      <c r="C804" t="s">
        <v>739</v>
      </c>
      <c r="D804" t="s">
        <v>739</v>
      </c>
      <c r="E804" t="s">
        <v>739</v>
      </c>
      <c r="F804" t="s">
        <v>739</v>
      </c>
      <c r="G804" t="s">
        <v>739</v>
      </c>
      <c r="H804" t="s">
        <v>739</v>
      </c>
      <c r="I804" t="s">
        <v>739</v>
      </c>
      <c r="J804" t="s">
        <v>739</v>
      </c>
      <c r="K804" t="s">
        <v>739</v>
      </c>
      <c r="L804" t="s">
        <v>739</v>
      </c>
      <c r="M804"/>
      <c r="N804"/>
      <c r="O804"/>
      <c r="P804"/>
      <c r="Q804"/>
      <c r="R804"/>
      <c r="S804"/>
      <c r="T804"/>
      <c r="U804"/>
      <c r="V804"/>
      <c r="W804"/>
      <c r="X804"/>
      <c r="Y804"/>
      <c r="Z804"/>
      <c r="AA804"/>
      <c r="AB804"/>
      <c r="AC804"/>
      <c r="AD804"/>
      <c r="AE804"/>
      <c r="AF804"/>
      <c r="AG804"/>
      <c r="AH804"/>
      <c r="AI804"/>
      <c r="AJ804"/>
      <c r="AK804"/>
      <c r="AL804"/>
      <c r="AM804"/>
      <c r="AN804"/>
      <c r="AO804"/>
      <c r="AP804"/>
      <c r="AQ804" s="242">
        <v>0</v>
      </c>
      <c r="AR804" s="242">
        <v>0</v>
      </c>
    </row>
    <row r="805" spans="1:44" ht="16.8" x14ac:dyDescent="0.25">
      <c r="A805" s="273">
        <v>122657</v>
      </c>
      <c r="B805" t="s">
        <v>474</v>
      </c>
      <c r="C805" t="s">
        <v>739</v>
      </c>
      <c r="D805" t="s">
        <v>739</v>
      </c>
      <c r="E805" t="s">
        <v>739</v>
      </c>
      <c r="F805" t="s">
        <v>739</v>
      </c>
      <c r="G805" t="s">
        <v>739</v>
      </c>
      <c r="H805" t="s">
        <v>739</v>
      </c>
      <c r="I805" t="s">
        <v>739</v>
      </c>
      <c r="J805" t="s">
        <v>739</v>
      </c>
      <c r="K805" t="s">
        <v>739</v>
      </c>
      <c r="L805" t="s">
        <v>739</v>
      </c>
      <c r="M805"/>
      <c r="N805"/>
      <c r="O805"/>
      <c r="P805"/>
      <c r="Q805"/>
      <c r="R805"/>
      <c r="S805"/>
      <c r="T805"/>
      <c r="U805"/>
      <c r="V805"/>
      <c r="W805"/>
      <c r="X805"/>
      <c r="Y805"/>
      <c r="Z805"/>
      <c r="AA805"/>
      <c r="AB805"/>
      <c r="AC805"/>
      <c r="AD805"/>
      <c r="AE805"/>
      <c r="AF805"/>
      <c r="AG805"/>
      <c r="AH805"/>
      <c r="AI805"/>
      <c r="AJ805"/>
      <c r="AK805"/>
      <c r="AL805"/>
      <c r="AM805"/>
      <c r="AN805"/>
      <c r="AO805"/>
      <c r="AP805"/>
      <c r="AQ805" s="242">
        <v>0</v>
      </c>
      <c r="AR805" s="242">
        <v>0</v>
      </c>
    </row>
    <row r="806" spans="1:44" ht="16.8" x14ac:dyDescent="0.25">
      <c r="A806" s="273">
        <v>122658</v>
      </c>
      <c r="B806" t="s">
        <v>474</v>
      </c>
      <c r="C806" t="s">
        <v>739</v>
      </c>
      <c r="D806" t="s">
        <v>739</v>
      </c>
      <c r="E806" t="s">
        <v>739</v>
      </c>
      <c r="F806" t="s">
        <v>739</v>
      </c>
      <c r="G806" t="s">
        <v>739</v>
      </c>
      <c r="H806" t="s">
        <v>739</v>
      </c>
      <c r="I806" t="s">
        <v>739</v>
      </c>
      <c r="J806" t="s">
        <v>739</v>
      </c>
      <c r="K806" t="s">
        <v>739</v>
      </c>
      <c r="L806" t="s">
        <v>739</v>
      </c>
      <c r="M806"/>
      <c r="N806"/>
      <c r="O806"/>
      <c r="P806"/>
      <c r="Q806"/>
      <c r="R806"/>
      <c r="S806"/>
      <c r="T806"/>
      <c r="U806"/>
      <c r="V806"/>
      <c r="W806"/>
      <c r="X806"/>
      <c r="Y806"/>
      <c r="Z806"/>
      <c r="AA806"/>
      <c r="AB806"/>
      <c r="AC806"/>
      <c r="AD806"/>
      <c r="AE806"/>
      <c r="AF806"/>
      <c r="AG806"/>
      <c r="AH806"/>
      <c r="AI806"/>
      <c r="AJ806"/>
      <c r="AK806"/>
      <c r="AL806"/>
      <c r="AM806"/>
      <c r="AN806"/>
      <c r="AO806"/>
      <c r="AP806"/>
      <c r="AQ806" s="242">
        <v>0</v>
      </c>
      <c r="AR806" s="242">
        <v>0</v>
      </c>
    </row>
    <row r="807" spans="1:44" ht="16.8" x14ac:dyDescent="0.25">
      <c r="A807" s="273">
        <v>122662</v>
      </c>
      <c r="B807" t="s">
        <v>474</v>
      </c>
      <c r="C807" t="s">
        <v>739</v>
      </c>
      <c r="D807" t="s">
        <v>739</v>
      </c>
      <c r="E807" t="s">
        <v>739</v>
      </c>
      <c r="F807" t="s">
        <v>739</v>
      </c>
      <c r="G807" t="s">
        <v>739</v>
      </c>
      <c r="H807" t="s">
        <v>739</v>
      </c>
      <c r="I807" t="s">
        <v>739</v>
      </c>
      <c r="J807" t="s">
        <v>739</v>
      </c>
      <c r="K807" t="s">
        <v>739</v>
      </c>
      <c r="L807" t="s">
        <v>739</v>
      </c>
      <c r="M807"/>
      <c r="N807"/>
      <c r="O807"/>
      <c r="P807"/>
      <c r="Q807"/>
      <c r="R807"/>
      <c r="S807"/>
      <c r="T807"/>
      <c r="U807"/>
      <c r="V807"/>
      <c r="W807"/>
      <c r="X807"/>
      <c r="Y807"/>
      <c r="Z807"/>
      <c r="AA807"/>
      <c r="AB807"/>
      <c r="AC807"/>
      <c r="AD807"/>
      <c r="AE807"/>
      <c r="AF807"/>
      <c r="AG807"/>
      <c r="AH807"/>
      <c r="AI807"/>
      <c r="AJ807"/>
      <c r="AK807"/>
      <c r="AL807"/>
      <c r="AM807"/>
      <c r="AN807"/>
      <c r="AO807"/>
      <c r="AP807"/>
      <c r="AQ807" s="242">
        <v>0</v>
      </c>
      <c r="AR807" s="242">
        <v>0</v>
      </c>
    </row>
    <row r="808" spans="1:44" ht="16.8" x14ac:dyDescent="0.25">
      <c r="A808" s="273">
        <v>122663</v>
      </c>
      <c r="B808" t="s">
        <v>474</v>
      </c>
      <c r="C808" t="s">
        <v>739</v>
      </c>
      <c r="D808" t="s">
        <v>739</v>
      </c>
      <c r="E808" t="s">
        <v>739</v>
      </c>
      <c r="F808" t="s">
        <v>739</v>
      </c>
      <c r="G808" t="s">
        <v>739</v>
      </c>
      <c r="H808" t="s">
        <v>739</v>
      </c>
      <c r="I808" t="s">
        <v>739</v>
      </c>
      <c r="J808" t="s">
        <v>739</v>
      </c>
      <c r="K808" t="s">
        <v>739</v>
      </c>
      <c r="L808" t="s">
        <v>739</v>
      </c>
      <c r="M808"/>
      <c r="N808"/>
      <c r="O808"/>
      <c r="P808"/>
      <c r="Q808"/>
      <c r="R808"/>
      <c r="S808"/>
      <c r="T808"/>
      <c r="U808"/>
      <c r="V808"/>
      <c r="W808"/>
      <c r="X808"/>
      <c r="Y808"/>
      <c r="Z808"/>
      <c r="AA808"/>
      <c r="AB808"/>
      <c r="AC808"/>
      <c r="AD808"/>
      <c r="AE808"/>
      <c r="AF808"/>
      <c r="AG808"/>
      <c r="AH808"/>
      <c r="AI808"/>
      <c r="AJ808"/>
      <c r="AK808"/>
      <c r="AL808"/>
      <c r="AM808"/>
      <c r="AN808"/>
      <c r="AO808"/>
      <c r="AP808"/>
      <c r="AQ808" s="242">
        <v>0</v>
      </c>
      <c r="AR808" s="242">
        <v>0</v>
      </c>
    </row>
    <row r="809" spans="1:44" ht="16.8" x14ac:dyDescent="0.25">
      <c r="A809" s="273">
        <v>122664</v>
      </c>
      <c r="B809" t="s">
        <v>474</v>
      </c>
      <c r="C809" t="s">
        <v>739</v>
      </c>
      <c r="D809" t="s">
        <v>739</v>
      </c>
      <c r="E809" t="s">
        <v>739</v>
      </c>
      <c r="F809" t="s">
        <v>739</v>
      </c>
      <c r="G809" t="s">
        <v>739</v>
      </c>
      <c r="H809" t="s">
        <v>739</v>
      </c>
      <c r="I809" t="s">
        <v>739</v>
      </c>
      <c r="J809" t="s">
        <v>739</v>
      </c>
      <c r="K809" t="s">
        <v>739</v>
      </c>
      <c r="L809" t="s">
        <v>739</v>
      </c>
      <c r="M809"/>
      <c r="N809"/>
      <c r="O809"/>
      <c r="P809"/>
      <c r="Q809"/>
      <c r="R809"/>
      <c r="S809"/>
      <c r="T809"/>
      <c r="U809"/>
      <c r="V809"/>
      <c r="W809"/>
      <c r="X809"/>
      <c r="Y809"/>
      <c r="Z809"/>
      <c r="AA809"/>
      <c r="AB809"/>
      <c r="AC809"/>
      <c r="AD809"/>
      <c r="AE809"/>
      <c r="AF809"/>
      <c r="AG809"/>
      <c r="AH809"/>
      <c r="AI809"/>
      <c r="AJ809"/>
      <c r="AK809"/>
      <c r="AL809"/>
      <c r="AM809"/>
      <c r="AN809"/>
      <c r="AO809"/>
      <c r="AP809"/>
      <c r="AQ809" s="242">
        <v>0</v>
      </c>
      <c r="AR809" s="242">
        <v>0</v>
      </c>
    </row>
    <row r="810" spans="1:44" ht="16.8" x14ac:dyDescent="0.25">
      <c r="A810" s="273">
        <v>122665</v>
      </c>
      <c r="B810" t="s">
        <v>474</v>
      </c>
      <c r="C810" t="s">
        <v>739</v>
      </c>
      <c r="D810" t="s">
        <v>739</v>
      </c>
      <c r="E810" t="s">
        <v>739</v>
      </c>
      <c r="F810" t="s">
        <v>739</v>
      </c>
      <c r="G810" t="s">
        <v>739</v>
      </c>
      <c r="H810" t="s">
        <v>739</v>
      </c>
      <c r="I810" t="s">
        <v>739</v>
      </c>
      <c r="J810" t="s">
        <v>739</v>
      </c>
      <c r="K810" t="s">
        <v>739</v>
      </c>
      <c r="L810" t="s">
        <v>739</v>
      </c>
      <c r="M810"/>
      <c r="N810"/>
      <c r="O810"/>
      <c r="P810"/>
      <c r="Q810"/>
      <c r="R810"/>
      <c r="S810"/>
      <c r="T810"/>
      <c r="U810"/>
      <c r="V810"/>
      <c r="W810"/>
      <c r="X810"/>
      <c r="Y810"/>
      <c r="Z810"/>
      <c r="AA810"/>
      <c r="AB810"/>
      <c r="AC810"/>
      <c r="AD810"/>
      <c r="AE810"/>
      <c r="AF810"/>
      <c r="AG810"/>
      <c r="AH810"/>
      <c r="AI810"/>
      <c r="AJ810"/>
      <c r="AK810"/>
      <c r="AL810"/>
      <c r="AM810"/>
      <c r="AN810"/>
      <c r="AO810"/>
      <c r="AP810"/>
      <c r="AQ810" s="242">
        <v>0</v>
      </c>
      <c r="AR810" s="242">
        <v>0</v>
      </c>
    </row>
    <row r="811" spans="1:44" ht="16.8" x14ac:dyDescent="0.25">
      <c r="A811" s="273">
        <v>122666</v>
      </c>
      <c r="B811" t="s">
        <v>474</v>
      </c>
      <c r="C811" t="s">
        <v>739</v>
      </c>
      <c r="D811" t="s">
        <v>739</v>
      </c>
      <c r="E811" t="s">
        <v>739</v>
      </c>
      <c r="F811" t="s">
        <v>739</v>
      </c>
      <c r="G811" t="s">
        <v>739</v>
      </c>
      <c r="H811" t="s">
        <v>739</v>
      </c>
      <c r="I811" t="s">
        <v>739</v>
      </c>
      <c r="J811" t="s">
        <v>739</v>
      </c>
      <c r="K811" t="s">
        <v>739</v>
      </c>
      <c r="L811" t="s">
        <v>739</v>
      </c>
      <c r="M811"/>
      <c r="N811"/>
      <c r="O811"/>
      <c r="P811"/>
      <c r="Q811"/>
      <c r="R811"/>
      <c r="S811"/>
      <c r="T811"/>
      <c r="U811"/>
      <c r="V811"/>
      <c r="W811"/>
      <c r="X811"/>
      <c r="Y811"/>
      <c r="Z811"/>
      <c r="AA811"/>
      <c r="AB811"/>
      <c r="AC811"/>
      <c r="AD811"/>
      <c r="AE811"/>
      <c r="AF811"/>
      <c r="AG811"/>
      <c r="AH811"/>
      <c r="AI811"/>
      <c r="AJ811"/>
      <c r="AK811"/>
      <c r="AL811"/>
      <c r="AM811"/>
      <c r="AN811"/>
      <c r="AO811"/>
      <c r="AP811"/>
      <c r="AQ811" s="242">
        <v>0</v>
      </c>
      <c r="AR811" s="242">
        <v>0</v>
      </c>
    </row>
    <row r="812" spans="1:44" x14ac:dyDescent="0.25">
      <c r="A812" s="288">
        <v>122671</v>
      </c>
      <c r="B812" t="s">
        <v>474</v>
      </c>
      <c r="C812" t="s">
        <v>739</v>
      </c>
      <c r="D812" t="s">
        <v>739</v>
      </c>
      <c r="E812" t="s">
        <v>739</v>
      </c>
      <c r="F812" t="s">
        <v>739</v>
      </c>
      <c r="G812" t="s">
        <v>739</v>
      </c>
      <c r="H812" t="s">
        <v>739</v>
      </c>
      <c r="I812" t="s">
        <v>739</v>
      </c>
      <c r="J812" t="s">
        <v>739</v>
      </c>
      <c r="K812" t="s">
        <v>739</v>
      </c>
      <c r="L812" t="s">
        <v>739</v>
      </c>
      <c r="M812"/>
      <c r="N812"/>
      <c r="O812"/>
      <c r="P812"/>
      <c r="Q812"/>
      <c r="R812"/>
      <c r="S812"/>
      <c r="T812"/>
      <c r="U812"/>
      <c r="V812"/>
      <c r="W812"/>
      <c r="X812"/>
      <c r="Y812"/>
      <c r="Z812"/>
      <c r="AA812"/>
      <c r="AB812"/>
      <c r="AC812"/>
      <c r="AD812"/>
      <c r="AE812"/>
      <c r="AF812"/>
      <c r="AG812"/>
      <c r="AH812"/>
      <c r="AI812"/>
      <c r="AJ812"/>
      <c r="AK812"/>
      <c r="AL812"/>
      <c r="AM812"/>
      <c r="AN812"/>
      <c r="AO812"/>
      <c r="AP812"/>
      <c r="AQ812" s="242">
        <v>0</v>
      </c>
      <c r="AR812" s="242">
        <v>0</v>
      </c>
    </row>
    <row r="813" spans="1:44" ht="16.8" x14ac:dyDescent="0.25">
      <c r="A813" s="273">
        <v>122672</v>
      </c>
      <c r="B813" t="s">
        <v>474</v>
      </c>
      <c r="C813" t="s">
        <v>739</v>
      </c>
      <c r="D813" t="s">
        <v>739</v>
      </c>
      <c r="E813" t="s">
        <v>739</v>
      </c>
      <c r="F813" t="s">
        <v>739</v>
      </c>
      <c r="G813" t="s">
        <v>739</v>
      </c>
      <c r="H813" t="s">
        <v>739</v>
      </c>
      <c r="I813" t="s">
        <v>739</v>
      </c>
      <c r="J813" t="s">
        <v>739</v>
      </c>
      <c r="K813" t="s">
        <v>739</v>
      </c>
      <c r="L813" t="s">
        <v>739</v>
      </c>
      <c r="M813"/>
      <c r="N813"/>
      <c r="O813"/>
      <c r="P813"/>
      <c r="Q813"/>
      <c r="R813"/>
      <c r="S813"/>
      <c r="T813"/>
      <c r="U813"/>
      <c r="V813"/>
      <c r="W813"/>
      <c r="X813"/>
      <c r="Y813"/>
      <c r="Z813"/>
      <c r="AA813"/>
      <c r="AB813"/>
      <c r="AC813"/>
      <c r="AD813"/>
      <c r="AE813"/>
      <c r="AF813"/>
      <c r="AG813"/>
      <c r="AH813"/>
      <c r="AI813"/>
      <c r="AJ813"/>
      <c r="AK813"/>
      <c r="AL813"/>
      <c r="AM813"/>
      <c r="AN813"/>
      <c r="AO813"/>
      <c r="AP813"/>
      <c r="AQ813" s="242">
        <v>0</v>
      </c>
      <c r="AR813" s="242">
        <v>0</v>
      </c>
    </row>
    <row r="814" spans="1:44" ht="16.8" x14ac:dyDescent="0.25">
      <c r="A814" s="273">
        <v>122676</v>
      </c>
      <c r="B814" t="s">
        <v>474</v>
      </c>
      <c r="C814" t="s">
        <v>739</v>
      </c>
      <c r="D814" t="s">
        <v>739</v>
      </c>
      <c r="E814" t="s">
        <v>739</v>
      </c>
      <c r="F814" t="s">
        <v>739</v>
      </c>
      <c r="G814" t="s">
        <v>739</v>
      </c>
      <c r="H814" t="s">
        <v>739</v>
      </c>
      <c r="I814" t="s">
        <v>739</v>
      </c>
      <c r="J814" t="s">
        <v>739</v>
      </c>
      <c r="K814" t="s">
        <v>739</v>
      </c>
      <c r="L814" t="s">
        <v>739</v>
      </c>
      <c r="M814"/>
      <c r="N814"/>
      <c r="O814"/>
      <c r="P814"/>
      <c r="Q814"/>
      <c r="R814"/>
      <c r="S814"/>
      <c r="T814"/>
      <c r="U814"/>
      <c r="V814"/>
      <c r="W814"/>
      <c r="X814"/>
      <c r="Y814"/>
      <c r="Z814"/>
      <c r="AA814"/>
      <c r="AB814"/>
      <c r="AC814"/>
      <c r="AD814"/>
      <c r="AE814"/>
      <c r="AF814"/>
      <c r="AG814"/>
      <c r="AH814"/>
      <c r="AI814"/>
      <c r="AJ814"/>
      <c r="AK814"/>
      <c r="AL814"/>
      <c r="AM814"/>
      <c r="AN814"/>
      <c r="AO814"/>
      <c r="AP814"/>
      <c r="AQ814" s="242">
        <v>0</v>
      </c>
      <c r="AR814" s="242">
        <v>0</v>
      </c>
    </row>
    <row r="815" spans="1:44" ht="16.8" x14ac:dyDescent="0.25">
      <c r="A815" s="273">
        <v>122677</v>
      </c>
      <c r="B815" t="s">
        <v>474</v>
      </c>
      <c r="C815" t="s">
        <v>739</v>
      </c>
      <c r="D815" t="s">
        <v>739</v>
      </c>
      <c r="E815" t="s">
        <v>739</v>
      </c>
      <c r="F815" t="s">
        <v>739</v>
      </c>
      <c r="G815" t="s">
        <v>739</v>
      </c>
      <c r="H815" t="s">
        <v>739</v>
      </c>
      <c r="I815" t="s">
        <v>739</v>
      </c>
      <c r="J815" t="s">
        <v>739</v>
      </c>
      <c r="K815" t="s">
        <v>739</v>
      </c>
      <c r="L815" t="s">
        <v>739</v>
      </c>
      <c r="M815"/>
      <c r="N815"/>
      <c r="O815"/>
      <c r="P815"/>
      <c r="Q815"/>
      <c r="R815"/>
      <c r="S815"/>
      <c r="T815"/>
      <c r="U815"/>
      <c r="V815"/>
      <c r="W815"/>
      <c r="X815"/>
      <c r="Y815"/>
      <c r="Z815"/>
      <c r="AA815"/>
      <c r="AB815"/>
      <c r="AC815"/>
      <c r="AD815"/>
      <c r="AE815"/>
      <c r="AF815"/>
      <c r="AG815"/>
      <c r="AH815"/>
      <c r="AI815"/>
      <c r="AJ815"/>
      <c r="AK815"/>
      <c r="AL815"/>
      <c r="AM815"/>
      <c r="AN815"/>
      <c r="AO815"/>
      <c r="AP815"/>
      <c r="AQ815" s="242">
        <v>0</v>
      </c>
      <c r="AR815" s="242">
        <v>0</v>
      </c>
    </row>
    <row r="816" spans="1:44" ht="16.8" x14ac:dyDescent="0.25">
      <c r="A816" s="273">
        <v>122679</v>
      </c>
      <c r="B816" t="s">
        <v>474</v>
      </c>
      <c r="C816" t="s">
        <v>739</v>
      </c>
      <c r="D816" t="s">
        <v>739</v>
      </c>
      <c r="E816" t="s">
        <v>739</v>
      </c>
      <c r="F816" t="s">
        <v>739</v>
      </c>
      <c r="G816" t="s">
        <v>739</v>
      </c>
      <c r="H816" t="s">
        <v>739</v>
      </c>
      <c r="I816" t="s">
        <v>739</v>
      </c>
      <c r="J816" t="s">
        <v>739</v>
      </c>
      <c r="K816" t="s">
        <v>739</v>
      </c>
      <c r="L816" t="s">
        <v>739</v>
      </c>
      <c r="M816"/>
      <c r="N816"/>
      <c r="O816"/>
      <c r="P816"/>
      <c r="Q816"/>
      <c r="R816"/>
      <c r="S816"/>
      <c r="T816"/>
      <c r="U816"/>
      <c r="V816"/>
      <c r="W816"/>
      <c r="X816"/>
      <c r="Y816"/>
      <c r="Z816"/>
      <c r="AA816"/>
      <c r="AB816"/>
      <c r="AC816"/>
      <c r="AD816"/>
      <c r="AE816"/>
      <c r="AF816"/>
      <c r="AG816"/>
      <c r="AH816"/>
      <c r="AI816"/>
      <c r="AJ816"/>
      <c r="AK816"/>
      <c r="AL816"/>
      <c r="AM816"/>
      <c r="AN816"/>
      <c r="AO816"/>
      <c r="AP816"/>
      <c r="AQ816" s="242">
        <v>0</v>
      </c>
      <c r="AR816" s="242">
        <v>0</v>
      </c>
    </row>
    <row r="817" spans="1:44" ht="16.8" x14ac:dyDescent="0.25">
      <c r="A817" s="273">
        <v>122680</v>
      </c>
      <c r="B817" t="s">
        <v>474</v>
      </c>
      <c r="C817" t="s">
        <v>739</v>
      </c>
      <c r="D817" t="s">
        <v>739</v>
      </c>
      <c r="E817" t="s">
        <v>739</v>
      </c>
      <c r="F817" t="s">
        <v>739</v>
      </c>
      <c r="G817" t="s">
        <v>739</v>
      </c>
      <c r="H817" t="s">
        <v>739</v>
      </c>
      <c r="I817" t="s">
        <v>739</v>
      </c>
      <c r="J817" t="s">
        <v>739</v>
      </c>
      <c r="K817" t="s">
        <v>739</v>
      </c>
      <c r="L817" t="s">
        <v>739</v>
      </c>
      <c r="M817"/>
      <c r="N817"/>
      <c r="O817"/>
      <c r="P817"/>
      <c r="Q817"/>
      <c r="R817"/>
      <c r="S817"/>
      <c r="T817"/>
      <c r="U817"/>
      <c r="V817"/>
      <c r="W817"/>
      <c r="X817"/>
      <c r="Y817"/>
      <c r="Z817"/>
      <c r="AA817"/>
      <c r="AB817"/>
      <c r="AC817"/>
      <c r="AD817"/>
      <c r="AE817"/>
      <c r="AF817"/>
      <c r="AG817"/>
      <c r="AH817"/>
      <c r="AI817"/>
      <c r="AJ817"/>
      <c r="AK817"/>
      <c r="AL817"/>
      <c r="AM817"/>
      <c r="AN817"/>
      <c r="AO817"/>
      <c r="AP817"/>
      <c r="AQ817" s="242">
        <v>0</v>
      </c>
      <c r="AR817" s="242">
        <v>0</v>
      </c>
    </row>
    <row r="818" spans="1:44" ht="16.8" x14ac:dyDescent="0.25">
      <c r="A818" s="273">
        <v>122683</v>
      </c>
      <c r="B818" t="s">
        <v>474</v>
      </c>
      <c r="C818" t="s">
        <v>739</v>
      </c>
      <c r="D818" t="s">
        <v>739</v>
      </c>
      <c r="E818" t="s">
        <v>739</v>
      </c>
      <c r="F818" t="s">
        <v>739</v>
      </c>
      <c r="G818" t="s">
        <v>739</v>
      </c>
      <c r="H818" t="s">
        <v>739</v>
      </c>
      <c r="I818" t="s">
        <v>739</v>
      </c>
      <c r="J818" t="s">
        <v>739</v>
      </c>
      <c r="K818" t="s">
        <v>739</v>
      </c>
      <c r="L818" t="s">
        <v>739</v>
      </c>
      <c r="M818"/>
      <c r="N818"/>
      <c r="O818"/>
      <c r="P818"/>
      <c r="Q818"/>
      <c r="R818"/>
      <c r="S818"/>
      <c r="T818"/>
      <c r="U818"/>
      <c r="V818"/>
      <c r="W818"/>
      <c r="X818"/>
      <c r="Y818"/>
      <c r="Z818"/>
      <c r="AA818"/>
      <c r="AB818"/>
      <c r="AC818"/>
      <c r="AD818"/>
      <c r="AE818"/>
      <c r="AF818"/>
      <c r="AG818"/>
      <c r="AH818"/>
      <c r="AI818"/>
      <c r="AJ818"/>
      <c r="AK818"/>
      <c r="AL818"/>
      <c r="AM818"/>
      <c r="AN818"/>
      <c r="AO818"/>
      <c r="AP818"/>
      <c r="AQ818" s="242">
        <v>0</v>
      </c>
      <c r="AR818" s="242">
        <v>0</v>
      </c>
    </row>
    <row r="819" spans="1:44" ht="16.8" x14ac:dyDescent="0.25">
      <c r="A819" s="273">
        <v>122685</v>
      </c>
      <c r="B819" t="s">
        <v>474</v>
      </c>
      <c r="C819" t="s">
        <v>739</v>
      </c>
      <c r="D819" t="s">
        <v>739</v>
      </c>
      <c r="E819" t="s">
        <v>739</v>
      </c>
      <c r="F819" t="s">
        <v>739</v>
      </c>
      <c r="G819" t="s">
        <v>739</v>
      </c>
      <c r="H819" t="s">
        <v>739</v>
      </c>
      <c r="I819" t="s">
        <v>739</v>
      </c>
      <c r="J819" t="s">
        <v>739</v>
      </c>
      <c r="K819" t="s">
        <v>739</v>
      </c>
      <c r="L819" t="s">
        <v>739</v>
      </c>
      <c r="M819"/>
      <c r="N819"/>
      <c r="O819"/>
      <c r="P819"/>
      <c r="Q819"/>
      <c r="R819"/>
      <c r="S819"/>
      <c r="T819"/>
      <c r="U819"/>
      <c r="V819"/>
      <c r="W819"/>
      <c r="X819"/>
      <c r="Y819"/>
      <c r="Z819"/>
      <c r="AA819"/>
      <c r="AB819"/>
      <c r="AC819"/>
      <c r="AD819"/>
      <c r="AE819"/>
      <c r="AF819"/>
      <c r="AG819"/>
      <c r="AH819"/>
      <c r="AI819"/>
      <c r="AJ819"/>
      <c r="AK819"/>
      <c r="AL819"/>
      <c r="AM819"/>
      <c r="AN819"/>
      <c r="AO819"/>
      <c r="AP819"/>
      <c r="AQ819" s="242">
        <v>0</v>
      </c>
      <c r="AR819" s="242">
        <v>0</v>
      </c>
    </row>
    <row r="820" spans="1:44" ht="16.8" x14ac:dyDescent="0.25">
      <c r="A820" s="273">
        <v>122686</v>
      </c>
      <c r="B820" t="s">
        <v>474</v>
      </c>
      <c r="C820" t="s">
        <v>739</v>
      </c>
      <c r="D820" t="s">
        <v>739</v>
      </c>
      <c r="E820" t="s">
        <v>739</v>
      </c>
      <c r="F820" t="s">
        <v>739</v>
      </c>
      <c r="G820" t="s">
        <v>739</v>
      </c>
      <c r="H820" t="s">
        <v>739</v>
      </c>
      <c r="I820" t="s">
        <v>739</v>
      </c>
      <c r="J820" t="s">
        <v>739</v>
      </c>
      <c r="K820" t="s">
        <v>739</v>
      </c>
      <c r="L820" t="s">
        <v>739</v>
      </c>
      <c r="M820"/>
      <c r="N820"/>
      <c r="O820"/>
      <c r="P820"/>
      <c r="Q820"/>
      <c r="R820"/>
      <c r="S820"/>
      <c r="T820"/>
      <c r="U820"/>
      <c r="V820"/>
      <c r="W820"/>
      <c r="X820"/>
      <c r="Y820"/>
      <c r="Z820"/>
      <c r="AA820"/>
      <c r="AB820"/>
      <c r="AC820"/>
      <c r="AD820"/>
      <c r="AE820"/>
      <c r="AF820"/>
      <c r="AG820"/>
      <c r="AH820"/>
      <c r="AI820"/>
      <c r="AJ820"/>
      <c r="AK820"/>
      <c r="AL820"/>
      <c r="AM820"/>
      <c r="AN820"/>
      <c r="AO820"/>
      <c r="AP820"/>
      <c r="AQ820" s="242">
        <v>0</v>
      </c>
      <c r="AR820" s="242">
        <v>0</v>
      </c>
    </row>
    <row r="821" spans="1:44" ht="16.8" x14ac:dyDescent="0.25">
      <c r="A821" s="273">
        <v>122687</v>
      </c>
      <c r="B821" t="s">
        <v>474</v>
      </c>
      <c r="C821" t="s">
        <v>739</v>
      </c>
      <c r="D821" t="s">
        <v>739</v>
      </c>
      <c r="E821" t="s">
        <v>739</v>
      </c>
      <c r="F821" t="s">
        <v>739</v>
      </c>
      <c r="G821" t="s">
        <v>739</v>
      </c>
      <c r="H821" t="s">
        <v>739</v>
      </c>
      <c r="I821" t="s">
        <v>739</v>
      </c>
      <c r="J821" t="s">
        <v>739</v>
      </c>
      <c r="K821" t="s">
        <v>739</v>
      </c>
      <c r="L821" t="s">
        <v>739</v>
      </c>
      <c r="M821"/>
      <c r="N821"/>
      <c r="O821"/>
      <c r="P821"/>
      <c r="Q821"/>
      <c r="R821"/>
      <c r="S821"/>
      <c r="T821"/>
      <c r="U821"/>
      <c r="V821"/>
      <c r="W821"/>
      <c r="X821"/>
      <c r="Y821"/>
      <c r="Z821"/>
      <c r="AA821"/>
      <c r="AB821"/>
      <c r="AC821"/>
      <c r="AD821"/>
      <c r="AE821"/>
      <c r="AF821"/>
      <c r="AG821"/>
      <c r="AH821"/>
      <c r="AI821"/>
      <c r="AJ821"/>
      <c r="AK821"/>
      <c r="AL821"/>
      <c r="AM821"/>
      <c r="AN821"/>
      <c r="AO821"/>
      <c r="AP821"/>
      <c r="AQ821" s="242">
        <v>0</v>
      </c>
      <c r="AR821" s="242">
        <v>0</v>
      </c>
    </row>
    <row r="822" spans="1:44" ht="16.8" x14ac:dyDescent="0.25">
      <c r="A822" s="273">
        <v>122693</v>
      </c>
      <c r="B822" t="s">
        <v>474</v>
      </c>
      <c r="C822" t="s">
        <v>739</v>
      </c>
      <c r="D822" t="s">
        <v>739</v>
      </c>
      <c r="E822" t="s">
        <v>739</v>
      </c>
      <c r="F822" t="s">
        <v>739</v>
      </c>
      <c r="G822" t="s">
        <v>739</v>
      </c>
      <c r="H822" t="s">
        <v>739</v>
      </c>
      <c r="I822" t="s">
        <v>739</v>
      </c>
      <c r="J822" t="s">
        <v>739</v>
      </c>
      <c r="K822" t="s">
        <v>739</v>
      </c>
      <c r="L822" t="s">
        <v>739</v>
      </c>
      <c r="M822"/>
      <c r="N822"/>
      <c r="O822"/>
      <c r="P822"/>
      <c r="Q822"/>
      <c r="R822"/>
      <c r="S822"/>
      <c r="T822"/>
      <c r="U822"/>
      <c r="V822"/>
      <c r="W822"/>
      <c r="X822"/>
      <c r="Y822"/>
      <c r="Z822"/>
      <c r="AA822"/>
      <c r="AB822"/>
      <c r="AC822"/>
      <c r="AD822"/>
      <c r="AE822"/>
      <c r="AF822"/>
      <c r="AG822"/>
      <c r="AH822"/>
      <c r="AI822"/>
      <c r="AJ822"/>
      <c r="AK822"/>
      <c r="AL822"/>
      <c r="AM822"/>
      <c r="AN822"/>
      <c r="AO822"/>
      <c r="AP822"/>
      <c r="AQ822" s="242">
        <v>0</v>
      </c>
      <c r="AR822" s="242">
        <v>0</v>
      </c>
    </row>
    <row r="823" spans="1:44" ht="16.8" x14ac:dyDescent="0.25">
      <c r="A823" s="273">
        <v>122694</v>
      </c>
      <c r="B823" t="s">
        <v>474</v>
      </c>
      <c r="C823" t="s">
        <v>739</v>
      </c>
      <c r="D823" t="s">
        <v>739</v>
      </c>
      <c r="E823" t="s">
        <v>739</v>
      </c>
      <c r="F823" t="s">
        <v>739</v>
      </c>
      <c r="G823" t="s">
        <v>739</v>
      </c>
      <c r="H823" t="s">
        <v>739</v>
      </c>
      <c r="I823" t="s">
        <v>739</v>
      </c>
      <c r="J823" t="s">
        <v>739</v>
      </c>
      <c r="K823" t="s">
        <v>739</v>
      </c>
      <c r="L823" t="s">
        <v>739</v>
      </c>
      <c r="M823"/>
      <c r="N823"/>
      <c r="O823"/>
      <c r="P823"/>
      <c r="Q823"/>
      <c r="R823"/>
      <c r="S823"/>
      <c r="T823"/>
      <c r="U823"/>
      <c r="V823"/>
      <c r="W823"/>
      <c r="X823"/>
      <c r="Y823"/>
      <c r="Z823"/>
      <c r="AA823"/>
      <c r="AB823"/>
      <c r="AC823"/>
      <c r="AD823"/>
      <c r="AE823"/>
      <c r="AF823"/>
      <c r="AG823"/>
      <c r="AH823"/>
      <c r="AI823"/>
      <c r="AJ823"/>
      <c r="AK823"/>
      <c r="AL823"/>
      <c r="AM823"/>
      <c r="AN823"/>
      <c r="AO823"/>
      <c r="AP823"/>
      <c r="AQ823" s="242">
        <v>0</v>
      </c>
      <c r="AR823" s="242">
        <v>0</v>
      </c>
    </row>
    <row r="824" spans="1:44" x14ac:dyDescent="0.25">
      <c r="A824" s="242">
        <v>122696</v>
      </c>
      <c r="B824" t="s">
        <v>474</v>
      </c>
      <c r="C824" s="242" t="s">
        <v>739</v>
      </c>
      <c r="D824" s="242" t="s">
        <v>739</v>
      </c>
      <c r="E824" s="242" t="s">
        <v>739</v>
      </c>
      <c r="F824" s="242" t="s">
        <v>739</v>
      </c>
      <c r="G824" s="242" t="s">
        <v>739</v>
      </c>
      <c r="H824" s="242" t="s">
        <v>739</v>
      </c>
      <c r="I824" s="242" t="s">
        <v>739</v>
      </c>
      <c r="J824" s="242" t="s">
        <v>739</v>
      </c>
      <c r="K824" s="242" t="s">
        <v>739</v>
      </c>
      <c r="L824" s="242" t="s">
        <v>739</v>
      </c>
      <c r="AQ824" s="242" t="s">
        <v>1777</v>
      </c>
      <c r="AR824" s="242">
        <v>0</v>
      </c>
    </row>
    <row r="825" spans="1:44" ht="16.8" x14ac:dyDescent="0.25">
      <c r="A825" s="273">
        <v>122699</v>
      </c>
      <c r="B825" t="s">
        <v>474</v>
      </c>
      <c r="C825" t="s">
        <v>739</v>
      </c>
      <c r="D825" t="s">
        <v>739</v>
      </c>
      <c r="E825" t="s">
        <v>739</v>
      </c>
      <c r="F825" t="s">
        <v>739</v>
      </c>
      <c r="G825" t="s">
        <v>739</v>
      </c>
      <c r="H825" t="s">
        <v>739</v>
      </c>
      <c r="I825" t="s">
        <v>739</v>
      </c>
      <c r="J825" t="s">
        <v>739</v>
      </c>
      <c r="K825" t="s">
        <v>739</v>
      </c>
      <c r="L825" t="s">
        <v>739</v>
      </c>
      <c r="M825"/>
      <c r="N825"/>
      <c r="O825"/>
      <c r="P825"/>
      <c r="Q825"/>
      <c r="R825"/>
      <c r="S825"/>
      <c r="T825"/>
      <c r="U825"/>
      <c r="V825"/>
      <c r="W825"/>
      <c r="X825"/>
      <c r="Y825"/>
      <c r="Z825"/>
      <c r="AA825"/>
      <c r="AB825"/>
      <c r="AC825"/>
      <c r="AD825"/>
      <c r="AE825"/>
      <c r="AF825"/>
      <c r="AG825"/>
      <c r="AH825"/>
      <c r="AI825"/>
      <c r="AJ825"/>
      <c r="AK825"/>
      <c r="AL825"/>
      <c r="AM825"/>
      <c r="AN825"/>
      <c r="AO825"/>
      <c r="AP825"/>
      <c r="AQ825" s="242">
        <v>0</v>
      </c>
      <c r="AR825" s="242">
        <v>0</v>
      </c>
    </row>
    <row r="826" spans="1:44" ht="16.8" x14ac:dyDescent="0.25">
      <c r="A826" s="273">
        <v>122706</v>
      </c>
      <c r="B826" t="s">
        <v>474</v>
      </c>
      <c r="C826" t="s">
        <v>739</v>
      </c>
      <c r="D826" t="s">
        <v>739</v>
      </c>
      <c r="E826" t="s">
        <v>739</v>
      </c>
      <c r="F826" t="s">
        <v>739</v>
      </c>
      <c r="G826" t="s">
        <v>739</v>
      </c>
      <c r="H826" t="s">
        <v>739</v>
      </c>
      <c r="I826" t="s">
        <v>739</v>
      </c>
      <c r="J826" t="s">
        <v>739</v>
      </c>
      <c r="K826" t="s">
        <v>739</v>
      </c>
      <c r="L826" t="s">
        <v>739</v>
      </c>
      <c r="M826"/>
      <c r="N826"/>
      <c r="O826"/>
      <c r="P826"/>
      <c r="Q826"/>
      <c r="R826"/>
      <c r="S826"/>
      <c r="T826"/>
      <c r="U826"/>
      <c r="V826"/>
      <c r="W826"/>
      <c r="X826"/>
      <c r="Y826"/>
      <c r="Z826"/>
      <c r="AA826"/>
      <c r="AB826"/>
      <c r="AC826"/>
      <c r="AD826"/>
      <c r="AE826"/>
      <c r="AF826"/>
      <c r="AG826"/>
      <c r="AH826"/>
      <c r="AI826"/>
      <c r="AJ826"/>
      <c r="AK826"/>
      <c r="AL826"/>
      <c r="AM826"/>
      <c r="AN826"/>
      <c r="AO826"/>
      <c r="AP826"/>
      <c r="AQ826" s="242">
        <v>0</v>
      </c>
      <c r="AR826" s="242">
        <v>0</v>
      </c>
    </row>
    <row r="827" spans="1:44" ht="16.8" x14ac:dyDescent="0.25">
      <c r="A827" s="273">
        <v>122709</v>
      </c>
      <c r="B827" t="s">
        <v>474</v>
      </c>
      <c r="C827" t="s">
        <v>739</v>
      </c>
      <c r="D827" t="s">
        <v>739</v>
      </c>
      <c r="E827" t="s">
        <v>739</v>
      </c>
      <c r="F827" t="s">
        <v>739</v>
      </c>
      <c r="G827" t="s">
        <v>739</v>
      </c>
      <c r="H827" t="s">
        <v>739</v>
      </c>
      <c r="I827" t="s">
        <v>739</v>
      </c>
      <c r="J827" t="s">
        <v>739</v>
      </c>
      <c r="K827" t="s">
        <v>739</v>
      </c>
      <c r="L827" t="s">
        <v>739</v>
      </c>
      <c r="M827"/>
      <c r="N827"/>
      <c r="O827"/>
      <c r="P827"/>
      <c r="Q827"/>
      <c r="R827"/>
      <c r="S827"/>
      <c r="T827"/>
      <c r="U827"/>
      <c r="V827"/>
      <c r="W827"/>
      <c r="X827"/>
      <c r="Y827"/>
      <c r="Z827"/>
      <c r="AA827"/>
      <c r="AB827"/>
      <c r="AC827"/>
      <c r="AD827"/>
      <c r="AE827"/>
      <c r="AF827"/>
      <c r="AG827"/>
      <c r="AH827"/>
      <c r="AI827"/>
      <c r="AJ827"/>
      <c r="AK827"/>
      <c r="AL827"/>
      <c r="AM827"/>
      <c r="AN827"/>
      <c r="AO827"/>
      <c r="AP827"/>
      <c r="AQ827" s="242">
        <v>0</v>
      </c>
      <c r="AR827" s="242">
        <v>0</v>
      </c>
    </row>
    <row r="828" spans="1:44" ht="16.8" x14ac:dyDescent="0.25">
      <c r="A828" s="273">
        <v>122710</v>
      </c>
      <c r="B828" t="s">
        <v>474</v>
      </c>
      <c r="C828" t="s">
        <v>739</v>
      </c>
      <c r="D828" t="s">
        <v>739</v>
      </c>
      <c r="E828" t="s">
        <v>739</v>
      </c>
      <c r="F828" t="s">
        <v>739</v>
      </c>
      <c r="G828" t="s">
        <v>739</v>
      </c>
      <c r="H828" t="s">
        <v>739</v>
      </c>
      <c r="I828" t="s">
        <v>739</v>
      </c>
      <c r="J828" t="s">
        <v>739</v>
      </c>
      <c r="K828" t="s">
        <v>739</v>
      </c>
      <c r="L828" t="s">
        <v>739</v>
      </c>
      <c r="M828"/>
      <c r="N828"/>
      <c r="O828"/>
      <c r="P828"/>
      <c r="Q828"/>
      <c r="R828"/>
      <c r="S828"/>
      <c r="T828"/>
      <c r="U828"/>
      <c r="V828"/>
      <c r="W828"/>
      <c r="X828"/>
      <c r="Y828"/>
      <c r="Z828"/>
      <c r="AA828"/>
      <c r="AB828"/>
      <c r="AC828"/>
      <c r="AD828"/>
      <c r="AE828"/>
      <c r="AF828"/>
      <c r="AG828"/>
      <c r="AH828"/>
      <c r="AI828"/>
      <c r="AJ828"/>
      <c r="AK828"/>
      <c r="AL828"/>
      <c r="AM828"/>
      <c r="AN828"/>
      <c r="AO828"/>
      <c r="AP828"/>
      <c r="AQ828" s="242">
        <v>0</v>
      </c>
      <c r="AR828" s="242">
        <v>0</v>
      </c>
    </row>
    <row r="829" spans="1:44" ht="16.8" x14ac:dyDescent="0.25">
      <c r="A829" s="273">
        <v>122711</v>
      </c>
      <c r="B829" t="s">
        <v>474</v>
      </c>
      <c r="C829" t="s">
        <v>739</v>
      </c>
      <c r="D829" t="s">
        <v>739</v>
      </c>
      <c r="E829" t="s">
        <v>739</v>
      </c>
      <c r="F829" t="s">
        <v>739</v>
      </c>
      <c r="G829" t="s">
        <v>739</v>
      </c>
      <c r="H829" t="s">
        <v>739</v>
      </c>
      <c r="I829" t="s">
        <v>739</v>
      </c>
      <c r="J829" t="s">
        <v>739</v>
      </c>
      <c r="K829" t="s">
        <v>739</v>
      </c>
      <c r="L829" t="s">
        <v>739</v>
      </c>
      <c r="M829"/>
      <c r="N829"/>
      <c r="O829"/>
      <c r="P829"/>
      <c r="Q829"/>
      <c r="R829"/>
      <c r="S829"/>
      <c r="T829"/>
      <c r="U829"/>
      <c r="V829"/>
      <c r="W829"/>
      <c r="X829"/>
      <c r="Y829"/>
      <c r="Z829"/>
      <c r="AA829"/>
      <c r="AB829"/>
      <c r="AC829"/>
      <c r="AD829"/>
      <c r="AE829"/>
      <c r="AF829"/>
      <c r="AG829"/>
      <c r="AH829"/>
      <c r="AI829"/>
      <c r="AJ829"/>
      <c r="AK829"/>
      <c r="AL829"/>
      <c r="AM829"/>
      <c r="AN829"/>
      <c r="AO829"/>
      <c r="AP829"/>
      <c r="AQ829" s="242">
        <v>0</v>
      </c>
      <c r="AR829" s="242">
        <v>0</v>
      </c>
    </row>
    <row r="830" spans="1:44" ht="16.8" x14ac:dyDescent="0.25">
      <c r="A830" s="273">
        <v>122717</v>
      </c>
      <c r="B830" t="s">
        <v>474</v>
      </c>
      <c r="C830" t="s">
        <v>739</v>
      </c>
      <c r="D830" t="s">
        <v>739</v>
      </c>
      <c r="E830" t="s">
        <v>739</v>
      </c>
      <c r="F830" t="s">
        <v>739</v>
      </c>
      <c r="G830" t="s">
        <v>739</v>
      </c>
      <c r="H830" t="s">
        <v>739</v>
      </c>
      <c r="I830" t="s">
        <v>739</v>
      </c>
      <c r="J830" t="s">
        <v>739</v>
      </c>
      <c r="K830" t="s">
        <v>739</v>
      </c>
      <c r="L830" t="s">
        <v>739</v>
      </c>
      <c r="M830"/>
      <c r="N830"/>
      <c r="O830"/>
      <c r="P830"/>
      <c r="Q830"/>
      <c r="R830"/>
      <c r="S830"/>
      <c r="T830"/>
      <c r="U830"/>
      <c r="V830"/>
      <c r="W830"/>
      <c r="X830"/>
      <c r="Y830"/>
      <c r="Z830"/>
      <c r="AA830"/>
      <c r="AB830"/>
      <c r="AC830"/>
      <c r="AD830"/>
      <c r="AE830"/>
      <c r="AF830"/>
      <c r="AG830"/>
      <c r="AH830"/>
      <c r="AI830"/>
      <c r="AJ830"/>
      <c r="AK830"/>
      <c r="AL830"/>
      <c r="AM830"/>
      <c r="AN830"/>
      <c r="AO830"/>
      <c r="AP830"/>
      <c r="AQ830" s="242">
        <v>0</v>
      </c>
      <c r="AR830" s="242">
        <v>0</v>
      </c>
    </row>
    <row r="831" spans="1:44" ht="16.8" x14ac:dyDescent="0.25">
      <c r="A831" s="273">
        <v>122719</v>
      </c>
      <c r="B831" t="s">
        <v>474</v>
      </c>
      <c r="C831" t="s">
        <v>739</v>
      </c>
      <c r="D831" t="s">
        <v>739</v>
      </c>
      <c r="E831" t="s">
        <v>739</v>
      </c>
      <c r="F831" t="s">
        <v>739</v>
      </c>
      <c r="G831" t="s">
        <v>739</v>
      </c>
      <c r="H831" t="s">
        <v>739</v>
      </c>
      <c r="I831" t="s">
        <v>739</v>
      </c>
      <c r="J831" t="s">
        <v>739</v>
      </c>
      <c r="K831" t="s">
        <v>739</v>
      </c>
      <c r="L831" t="s">
        <v>739</v>
      </c>
      <c r="M831"/>
      <c r="N831"/>
      <c r="O831"/>
      <c r="P831"/>
      <c r="Q831"/>
      <c r="R831"/>
      <c r="S831"/>
      <c r="T831"/>
      <c r="U831"/>
      <c r="V831"/>
      <c r="W831"/>
      <c r="X831"/>
      <c r="Y831"/>
      <c r="Z831"/>
      <c r="AA831"/>
      <c r="AB831"/>
      <c r="AC831"/>
      <c r="AD831"/>
      <c r="AE831"/>
      <c r="AF831"/>
      <c r="AG831"/>
      <c r="AH831"/>
      <c r="AI831"/>
      <c r="AJ831"/>
      <c r="AK831"/>
      <c r="AL831"/>
      <c r="AM831"/>
      <c r="AN831"/>
      <c r="AO831"/>
      <c r="AP831"/>
      <c r="AQ831" s="242">
        <v>0</v>
      </c>
      <c r="AR831" s="242">
        <v>0</v>
      </c>
    </row>
    <row r="832" spans="1:44" ht="16.8" x14ac:dyDescent="0.25">
      <c r="A832" s="273">
        <v>122721</v>
      </c>
      <c r="B832" t="s">
        <v>474</v>
      </c>
      <c r="C832" t="s">
        <v>739</v>
      </c>
      <c r="D832" t="s">
        <v>739</v>
      </c>
      <c r="E832" t="s">
        <v>739</v>
      </c>
      <c r="F832" t="s">
        <v>739</v>
      </c>
      <c r="G832" t="s">
        <v>739</v>
      </c>
      <c r="H832" t="s">
        <v>739</v>
      </c>
      <c r="I832" t="s">
        <v>739</v>
      </c>
      <c r="J832" t="s">
        <v>739</v>
      </c>
      <c r="K832" t="s">
        <v>739</v>
      </c>
      <c r="L832" t="s">
        <v>739</v>
      </c>
      <c r="M832"/>
      <c r="N832"/>
      <c r="O832"/>
      <c r="P832"/>
      <c r="Q832"/>
      <c r="R832"/>
      <c r="S832"/>
      <c r="T832"/>
      <c r="U832"/>
      <c r="V832"/>
      <c r="W832"/>
      <c r="X832"/>
      <c r="Y832"/>
      <c r="Z832"/>
      <c r="AA832"/>
      <c r="AB832"/>
      <c r="AC832"/>
      <c r="AD832"/>
      <c r="AE832"/>
      <c r="AF832"/>
      <c r="AG832"/>
      <c r="AH832"/>
      <c r="AI832"/>
      <c r="AJ832"/>
      <c r="AK832"/>
      <c r="AL832"/>
      <c r="AM832"/>
      <c r="AN832"/>
      <c r="AO832"/>
      <c r="AP832"/>
      <c r="AQ832" s="242">
        <v>0</v>
      </c>
      <c r="AR832" s="242">
        <v>0</v>
      </c>
    </row>
    <row r="833" spans="1:44" ht="16.8" x14ac:dyDescent="0.25">
      <c r="A833" s="273">
        <v>122722</v>
      </c>
      <c r="B833" t="s">
        <v>474</v>
      </c>
      <c r="C833" t="s">
        <v>739</v>
      </c>
      <c r="D833" t="s">
        <v>739</v>
      </c>
      <c r="E833" t="s">
        <v>739</v>
      </c>
      <c r="F833" t="s">
        <v>739</v>
      </c>
      <c r="G833" t="s">
        <v>739</v>
      </c>
      <c r="H833" t="s">
        <v>739</v>
      </c>
      <c r="I833" t="s">
        <v>739</v>
      </c>
      <c r="J833" t="s">
        <v>739</v>
      </c>
      <c r="K833" t="s">
        <v>739</v>
      </c>
      <c r="L833" t="s">
        <v>739</v>
      </c>
      <c r="M833"/>
      <c r="N833"/>
      <c r="O833"/>
      <c r="P833"/>
      <c r="Q833"/>
      <c r="R833"/>
      <c r="S833"/>
      <c r="T833"/>
      <c r="U833"/>
      <c r="V833"/>
      <c r="W833"/>
      <c r="X833"/>
      <c r="Y833"/>
      <c r="Z833"/>
      <c r="AA833"/>
      <c r="AB833"/>
      <c r="AC833"/>
      <c r="AD833"/>
      <c r="AE833"/>
      <c r="AF833"/>
      <c r="AG833"/>
      <c r="AH833"/>
      <c r="AI833"/>
      <c r="AJ833"/>
      <c r="AK833"/>
      <c r="AL833"/>
      <c r="AM833"/>
      <c r="AN833"/>
      <c r="AO833"/>
      <c r="AP833"/>
      <c r="AQ833" s="242">
        <v>0</v>
      </c>
      <c r="AR833" s="242">
        <v>0</v>
      </c>
    </row>
    <row r="834" spans="1:44" ht="16.8" x14ac:dyDescent="0.25">
      <c r="A834" s="273">
        <v>122726</v>
      </c>
      <c r="B834" t="s">
        <v>474</v>
      </c>
      <c r="C834" t="s">
        <v>739</v>
      </c>
      <c r="D834" t="s">
        <v>739</v>
      </c>
      <c r="E834" t="s">
        <v>739</v>
      </c>
      <c r="F834" t="s">
        <v>739</v>
      </c>
      <c r="G834" t="s">
        <v>739</v>
      </c>
      <c r="H834" t="s">
        <v>739</v>
      </c>
      <c r="I834" t="s">
        <v>739</v>
      </c>
      <c r="J834" t="s">
        <v>739</v>
      </c>
      <c r="K834" t="s">
        <v>739</v>
      </c>
      <c r="L834" t="s">
        <v>739</v>
      </c>
      <c r="M834"/>
      <c r="N834"/>
      <c r="O834"/>
      <c r="P834"/>
      <c r="Q834"/>
      <c r="R834"/>
      <c r="S834"/>
      <c r="T834"/>
      <c r="U834"/>
      <c r="V834"/>
      <c r="W834"/>
      <c r="X834"/>
      <c r="Y834"/>
      <c r="Z834"/>
      <c r="AA834"/>
      <c r="AB834"/>
      <c r="AC834"/>
      <c r="AD834"/>
      <c r="AE834"/>
      <c r="AF834"/>
      <c r="AG834"/>
      <c r="AH834"/>
      <c r="AI834"/>
      <c r="AJ834"/>
      <c r="AK834"/>
      <c r="AL834"/>
      <c r="AM834"/>
      <c r="AN834"/>
      <c r="AO834"/>
      <c r="AP834"/>
      <c r="AQ834" s="242">
        <v>0</v>
      </c>
      <c r="AR834" s="242">
        <v>0</v>
      </c>
    </row>
    <row r="835" spans="1:44" ht="16.8" x14ac:dyDescent="0.25">
      <c r="A835" s="273">
        <v>122730</v>
      </c>
      <c r="B835" t="s">
        <v>474</v>
      </c>
      <c r="C835" t="s">
        <v>739</v>
      </c>
      <c r="D835" t="s">
        <v>739</v>
      </c>
      <c r="E835" t="s">
        <v>739</v>
      </c>
      <c r="F835" t="s">
        <v>739</v>
      </c>
      <c r="G835" t="s">
        <v>739</v>
      </c>
      <c r="H835" t="s">
        <v>739</v>
      </c>
      <c r="I835" t="s">
        <v>739</v>
      </c>
      <c r="J835" t="s">
        <v>739</v>
      </c>
      <c r="K835" t="s">
        <v>739</v>
      </c>
      <c r="L835" t="s">
        <v>739</v>
      </c>
      <c r="M835"/>
      <c r="N835"/>
      <c r="O835"/>
      <c r="P835"/>
      <c r="Q835"/>
      <c r="R835"/>
      <c r="S835"/>
      <c r="T835"/>
      <c r="U835"/>
      <c r="V835"/>
      <c r="W835"/>
      <c r="X835"/>
      <c r="Y835"/>
      <c r="Z835"/>
      <c r="AA835"/>
      <c r="AB835"/>
      <c r="AC835"/>
      <c r="AD835"/>
      <c r="AE835"/>
      <c r="AF835"/>
      <c r="AG835"/>
      <c r="AH835"/>
      <c r="AI835"/>
      <c r="AJ835"/>
      <c r="AK835"/>
      <c r="AL835"/>
      <c r="AM835"/>
      <c r="AN835"/>
      <c r="AO835"/>
      <c r="AP835"/>
      <c r="AQ835" s="242">
        <v>0</v>
      </c>
      <c r="AR835" s="242">
        <v>0</v>
      </c>
    </row>
    <row r="836" spans="1:44" ht="16.8" x14ac:dyDescent="0.25">
      <c r="A836" s="273">
        <v>122731</v>
      </c>
      <c r="B836" t="s">
        <v>474</v>
      </c>
      <c r="C836" t="s">
        <v>739</v>
      </c>
      <c r="D836" t="s">
        <v>739</v>
      </c>
      <c r="E836" t="s">
        <v>739</v>
      </c>
      <c r="F836" t="s">
        <v>739</v>
      </c>
      <c r="G836" t="s">
        <v>739</v>
      </c>
      <c r="H836" t="s">
        <v>739</v>
      </c>
      <c r="I836" t="s">
        <v>739</v>
      </c>
      <c r="J836" t="s">
        <v>739</v>
      </c>
      <c r="K836" t="s">
        <v>739</v>
      </c>
      <c r="L836" t="s">
        <v>739</v>
      </c>
      <c r="M836"/>
      <c r="N836"/>
      <c r="O836"/>
      <c r="P836"/>
      <c r="Q836"/>
      <c r="R836"/>
      <c r="S836"/>
      <c r="T836"/>
      <c r="U836"/>
      <c r="V836"/>
      <c r="W836"/>
      <c r="X836"/>
      <c r="Y836"/>
      <c r="Z836"/>
      <c r="AA836"/>
      <c r="AB836"/>
      <c r="AC836"/>
      <c r="AD836"/>
      <c r="AE836"/>
      <c r="AF836"/>
      <c r="AG836"/>
      <c r="AH836"/>
      <c r="AI836"/>
      <c r="AJ836"/>
      <c r="AK836"/>
      <c r="AL836"/>
      <c r="AM836"/>
      <c r="AN836"/>
      <c r="AO836"/>
      <c r="AP836"/>
      <c r="AQ836" s="242">
        <v>0</v>
      </c>
      <c r="AR836" s="242">
        <v>0</v>
      </c>
    </row>
    <row r="837" spans="1:44" ht="16.8" x14ac:dyDescent="0.25">
      <c r="A837" s="273">
        <v>122732</v>
      </c>
      <c r="B837" t="s">
        <v>474</v>
      </c>
      <c r="C837" t="s">
        <v>739</v>
      </c>
      <c r="D837" t="s">
        <v>739</v>
      </c>
      <c r="E837" t="s">
        <v>739</v>
      </c>
      <c r="F837" t="s">
        <v>739</v>
      </c>
      <c r="G837" t="s">
        <v>739</v>
      </c>
      <c r="H837" t="s">
        <v>739</v>
      </c>
      <c r="I837" t="s">
        <v>739</v>
      </c>
      <c r="J837" t="s">
        <v>739</v>
      </c>
      <c r="K837" t="s">
        <v>739</v>
      </c>
      <c r="L837" t="s">
        <v>739</v>
      </c>
      <c r="M837"/>
      <c r="N837"/>
      <c r="O837"/>
      <c r="P837"/>
      <c r="Q837"/>
      <c r="R837"/>
      <c r="S837"/>
      <c r="T837"/>
      <c r="U837"/>
      <c r="V837"/>
      <c r="W837"/>
      <c r="X837"/>
      <c r="Y837"/>
      <c r="Z837"/>
      <c r="AA837"/>
      <c r="AB837"/>
      <c r="AC837"/>
      <c r="AD837"/>
      <c r="AE837"/>
      <c r="AF837"/>
      <c r="AG837"/>
      <c r="AH837"/>
      <c r="AI837"/>
      <c r="AJ837"/>
      <c r="AK837"/>
      <c r="AL837"/>
      <c r="AM837"/>
      <c r="AN837"/>
      <c r="AO837"/>
      <c r="AP837"/>
      <c r="AQ837" s="242">
        <v>0</v>
      </c>
      <c r="AR837" s="242">
        <v>0</v>
      </c>
    </row>
    <row r="838" spans="1:44" ht="16.8" x14ac:dyDescent="0.25">
      <c r="A838" s="273">
        <v>122734</v>
      </c>
      <c r="B838" t="s">
        <v>474</v>
      </c>
      <c r="C838" t="s">
        <v>739</v>
      </c>
      <c r="D838" t="s">
        <v>739</v>
      </c>
      <c r="E838" t="s">
        <v>739</v>
      </c>
      <c r="F838" t="s">
        <v>739</v>
      </c>
      <c r="G838" t="s">
        <v>739</v>
      </c>
      <c r="H838" t="s">
        <v>739</v>
      </c>
      <c r="I838" t="s">
        <v>739</v>
      </c>
      <c r="J838" t="s">
        <v>739</v>
      </c>
      <c r="K838" t="s">
        <v>739</v>
      </c>
      <c r="L838" t="s">
        <v>739</v>
      </c>
      <c r="M838"/>
      <c r="N838"/>
      <c r="O838"/>
      <c r="P838"/>
      <c r="Q838"/>
      <c r="R838"/>
      <c r="S838"/>
      <c r="T838"/>
      <c r="U838"/>
      <c r="V838"/>
      <c r="W838"/>
      <c r="X838"/>
      <c r="Y838"/>
      <c r="Z838"/>
      <c r="AA838"/>
      <c r="AB838"/>
      <c r="AC838"/>
      <c r="AD838"/>
      <c r="AE838"/>
      <c r="AF838"/>
      <c r="AG838"/>
      <c r="AH838"/>
      <c r="AI838"/>
      <c r="AJ838"/>
      <c r="AK838"/>
      <c r="AL838"/>
      <c r="AM838"/>
      <c r="AN838"/>
      <c r="AO838"/>
      <c r="AP838"/>
      <c r="AQ838" s="242">
        <v>0</v>
      </c>
      <c r="AR838" s="242">
        <v>0</v>
      </c>
    </row>
    <row r="839" spans="1:44" ht="16.8" x14ac:dyDescent="0.25">
      <c r="A839" s="273">
        <v>122736</v>
      </c>
      <c r="B839" t="s">
        <v>474</v>
      </c>
      <c r="C839" t="s">
        <v>739</v>
      </c>
      <c r="D839" t="s">
        <v>739</v>
      </c>
      <c r="E839" t="s">
        <v>739</v>
      </c>
      <c r="F839" t="s">
        <v>739</v>
      </c>
      <c r="G839" t="s">
        <v>739</v>
      </c>
      <c r="H839" t="s">
        <v>739</v>
      </c>
      <c r="I839" t="s">
        <v>739</v>
      </c>
      <c r="J839" t="s">
        <v>739</v>
      </c>
      <c r="K839" t="s">
        <v>739</v>
      </c>
      <c r="L839" t="s">
        <v>739</v>
      </c>
      <c r="M839"/>
      <c r="N839"/>
      <c r="O839"/>
      <c r="P839"/>
      <c r="Q839"/>
      <c r="R839"/>
      <c r="S839"/>
      <c r="T839"/>
      <c r="U839"/>
      <c r="V839"/>
      <c r="W839"/>
      <c r="X839"/>
      <c r="Y839"/>
      <c r="Z839"/>
      <c r="AA839"/>
      <c r="AB839"/>
      <c r="AC839"/>
      <c r="AD839"/>
      <c r="AE839"/>
      <c r="AF839"/>
      <c r="AG839"/>
      <c r="AH839"/>
      <c r="AI839"/>
      <c r="AJ839"/>
      <c r="AK839"/>
      <c r="AL839"/>
      <c r="AM839"/>
      <c r="AN839"/>
      <c r="AO839"/>
      <c r="AP839"/>
      <c r="AQ839" s="242">
        <v>0</v>
      </c>
      <c r="AR839" s="242">
        <v>0</v>
      </c>
    </row>
    <row r="840" spans="1:44" ht="16.8" x14ac:dyDescent="0.25">
      <c r="A840" s="273">
        <v>122739</v>
      </c>
      <c r="B840" t="s">
        <v>474</v>
      </c>
      <c r="C840" t="s">
        <v>739</v>
      </c>
      <c r="D840" t="s">
        <v>739</v>
      </c>
      <c r="E840" t="s">
        <v>739</v>
      </c>
      <c r="F840" t="s">
        <v>739</v>
      </c>
      <c r="G840" t="s">
        <v>739</v>
      </c>
      <c r="H840" t="s">
        <v>739</v>
      </c>
      <c r="I840" t="s">
        <v>739</v>
      </c>
      <c r="J840" t="s">
        <v>739</v>
      </c>
      <c r="K840" t="s">
        <v>739</v>
      </c>
      <c r="L840" t="s">
        <v>739</v>
      </c>
      <c r="M840"/>
      <c r="N840"/>
      <c r="O840"/>
      <c r="P840"/>
      <c r="Q840"/>
      <c r="R840"/>
      <c r="S840"/>
      <c r="T840"/>
      <c r="U840"/>
      <c r="V840"/>
      <c r="W840"/>
      <c r="X840"/>
      <c r="Y840"/>
      <c r="Z840"/>
      <c r="AA840"/>
      <c r="AB840"/>
      <c r="AC840"/>
      <c r="AD840"/>
      <c r="AE840"/>
      <c r="AF840"/>
      <c r="AG840"/>
      <c r="AH840"/>
      <c r="AI840"/>
      <c r="AJ840"/>
      <c r="AK840"/>
      <c r="AL840"/>
      <c r="AM840"/>
      <c r="AN840"/>
      <c r="AO840"/>
      <c r="AP840"/>
      <c r="AQ840" s="242">
        <v>0</v>
      </c>
      <c r="AR840" s="242">
        <v>0</v>
      </c>
    </row>
    <row r="841" spans="1:44" ht="16.8" x14ac:dyDescent="0.25">
      <c r="A841" s="273">
        <v>122740</v>
      </c>
      <c r="B841" t="s">
        <v>474</v>
      </c>
      <c r="C841" t="s">
        <v>739</v>
      </c>
      <c r="D841" t="s">
        <v>739</v>
      </c>
      <c r="E841" t="s">
        <v>739</v>
      </c>
      <c r="F841" t="s">
        <v>739</v>
      </c>
      <c r="G841" t="s">
        <v>739</v>
      </c>
      <c r="H841" t="s">
        <v>739</v>
      </c>
      <c r="I841" t="s">
        <v>739</v>
      </c>
      <c r="J841" t="s">
        <v>739</v>
      </c>
      <c r="K841" t="s">
        <v>739</v>
      </c>
      <c r="L841" t="s">
        <v>739</v>
      </c>
      <c r="M841"/>
      <c r="N841"/>
      <c r="O841"/>
      <c r="P841"/>
      <c r="Q841"/>
      <c r="R841"/>
      <c r="S841"/>
      <c r="T841"/>
      <c r="U841"/>
      <c r="V841"/>
      <c r="W841"/>
      <c r="X841"/>
      <c r="Y841"/>
      <c r="Z841"/>
      <c r="AA841"/>
      <c r="AB841"/>
      <c r="AC841"/>
      <c r="AD841"/>
      <c r="AE841"/>
      <c r="AF841"/>
      <c r="AG841"/>
      <c r="AH841"/>
      <c r="AI841"/>
      <c r="AJ841"/>
      <c r="AK841"/>
      <c r="AL841"/>
      <c r="AM841"/>
      <c r="AN841"/>
      <c r="AO841"/>
      <c r="AP841"/>
      <c r="AQ841" s="242">
        <v>0</v>
      </c>
      <c r="AR841" s="242">
        <v>0</v>
      </c>
    </row>
    <row r="842" spans="1:44" ht="16.8" x14ac:dyDescent="0.25">
      <c r="A842" s="273">
        <v>122743</v>
      </c>
      <c r="B842" t="s">
        <v>474</v>
      </c>
      <c r="C842" t="s">
        <v>739</v>
      </c>
      <c r="D842" t="s">
        <v>739</v>
      </c>
      <c r="E842" t="s">
        <v>739</v>
      </c>
      <c r="F842" t="s">
        <v>739</v>
      </c>
      <c r="G842" t="s">
        <v>739</v>
      </c>
      <c r="H842" t="s">
        <v>739</v>
      </c>
      <c r="I842" t="s">
        <v>739</v>
      </c>
      <c r="J842" t="s">
        <v>739</v>
      </c>
      <c r="K842" t="s">
        <v>739</v>
      </c>
      <c r="L842" t="s">
        <v>739</v>
      </c>
      <c r="M842"/>
      <c r="N842"/>
      <c r="O842"/>
      <c r="P842"/>
      <c r="Q842"/>
      <c r="R842"/>
      <c r="S842"/>
      <c r="T842"/>
      <c r="U842"/>
      <c r="V842"/>
      <c r="W842"/>
      <c r="X842"/>
      <c r="Y842"/>
      <c r="Z842"/>
      <c r="AA842"/>
      <c r="AB842"/>
      <c r="AC842"/>
      <c r="AD842"/>
      <c r="AE842"/>
      <c r="AF842"/>
      <c r="AG842"/>
      <c r="AH842"/>
      <c r="AI842"/>
      <c r="AJ842"/>
      <c r="AK842"/>
      <c r="AL842"/>
      <c r="AM842"/>
      <c r="AN842"/>
      <c r="AO842"/>
      <c r="AP842"/>
      <c r="AQ842" s="242">
        <v>0</v>
      </c>
      <c r="AR842" s="242">
        <v>0</v>
      </c>
    </row>
    <row r="843" spans="1:44" ht="16.8" x14ac:dyDescent="0.25">
      <c r="A843" s="273">
        <v>122750</v>
      </c>
      <c r="B843" t="s">
        <v>474</v>
      </c>
      <c r="C843" t="s">
        <v>739</v>
      </c>
      <c r="D843" t="s">
        <v>739</v>
      </c>
      <c r="E843" t="s">
        <v>739</v>
      </c>
      <c r="F843" t="s">
        <v>739</v>
      </c>
      <c r="G843" t="s">
        <v>739</v>
      </c>
      <c r="H843" t="s">
        <v>739</v>
      </c>
      <c r="I843" t="s">
        <v>739</v>
      </c>
      <c r="J843" t="s">
        <v>739</v>
      </c>
      <c r="K843" t="s">
        <v>739</v>
      </c>
      <c r="L843" t="s">
        <v>739</v>
      </c>
      <c r="M843"/>
      <c r="N843"/>
      <c r="O843"/>
      <c r="P843"/>
      <c r="Q843"/>
      <c r="R843"/>
      <c r="S843"/>
      <c r="T843"/>
      <c r="U843"/>
      <c r="V843"/>
      <c r="W843"/>
      <c r="X843"/>
      <c r="Y843"/>
      <c r="Z843"/>
      <c r="AA843"/>
      <c r="AB843"/>
      <c r="AC843"/>
      <c r="AD843"/>
      <c r="AE843"/>
      <c r="AF843"/>
      <c r="AG843"/>
      <c r="AH843"/>
      <c r="AI843"/>
      <c r="AJ843"/>
      <c r="AK843"/>
      <c r="AL843"/>
      <c r="AM843"/>
      <c r="AN843"/>
      <c r="AO843"/>
      <c r="AP843"/>
      <c r="AQ843" s="242">
        <v>0</v>
      </c>
      <c r="AR843" s="242">
        <v>0</v>
      </c>
    </row>
    <row r="844" spans="1:44" ht="16.8" x14ac:dyDescent="0.25">
      <c r="A844" s="273">
        <v>122753</v>
      </c>
      <c r="B844" t="s">
        <v>474</v>
      </c>
      <c r="C844" t="s">
        <v>739</v>
      </c>
      <c r="D844" t="s">
        <v>739</v>
      </c>
      <c r="E844" t="s">
        <v>739</v>
      </c>
      <c r="F844" t="s">
        <v>739</v>
      </c>
      <c r="G844" t="s">
        <v>739</v>
      </c>
      <c r="H844" t="s">
        <v>739</v>
      </c>
      <c r="I844" t="s">
        <v>739</v>
      </c>
      <c r="J844" t="s">
        <v>739</v>
      </c>
      <c r="K844" t="s">
        <v>739</v>
      </c>
      <c r="L844" t="s">
        <v>739</v>
      </c>
      <c r="M844"/>
      <c r="N844"/>
      <c r="O844"/>
      <c r="P844"/>
      <c r="Q844"/>
      <c r="R844"/>
      <c r="S844"/>
      <c r="T844"/>
      <c r="U844"/>
      <c r="V844"/>
      <c r="W844"/>
      <c r="X844"/>
      <c r="Y844"/>
      <c r="Z844"/>
      <c r="AA844"/>
      <c r="AB844"/>
      <c r="AC844"/>
      <c r="AD844"/>
      <c r="AE844"/>
      <c r="AF844"/>
      <c r="AG844"/>
      <c r="AH844"/>
      <c r="AI844"/>
      <c r="AJ844"/>
      <c r="AK844"/>
      <c r="AL844"/>
      <c r="AM844"/>
      <c r="AN844"/>
      <c r="AO844"/>
      <c r="AP844"/>
      <c r="AQ844" s="242">
        <v>0</v>
      </c>
      <c r="AR844" s="242">
        <v>0</v>
      </c>
    </row>
    <row r="845" spans="1:44" ht="16.8" x14ac:dyDescent="0.25">
      <c r="A845" s="273">
        <v>122754</v>
      </c>
      <c r="B845" t="s">
        <v>474</v>
      </c>
      <c r="C845" t="s">
        <v>739</v>
      </c>
      <c r="D845" t="s">
        <v>739</v>
      </c>
      <c r="E845" t="s">
        <v>739</v>
      </c>
      <c r="F845" t="s">
        <v>739</v>
      </c>
      <c r="G845" t="s">
        <v>739</v>
      </c>
      <c r="H845" t="s">
        <v>739</v>
      </c>
      <c r="I845" t="s">
        <v>739</v>
      </c>
      <c r="J845" t="s">
        <v>739</v>
      </c>
      <c r="K845" t="s">
        <v>739</v>
      </c>
      <c r="L845" t="s">
        <v>739</v>
      </c>
      <c r="M845"/>
      <c r="N845"/>
      <c r="O845"/>
      <c r="P845"/>
      <c r="Q845"/>
      <c r="R845"/>
      <c r="S845"/>
      <c r="T845"/>
      <c r="U845"/>
      <c r="V845"/>
      <c r="W845"/>
      <c r="X845"/>
      <c r="Y845"/>
      <c r="Z845"/>
      <c r="AA845"/>
      <c r="AB845"/>
      <c r="AC845"/>
      <c r="AD845"/>
      <c r="AE845"/>
      <c r="AF845"/>
      <c r="AG845"/>
      <c r="AH845"/>
      <c r="AI845"/>
      <c r="AJ845"/>
      <c r="AK845"/>
      <c r="AL845"/>
      <c r="AM845"/>
      <c r="AN845"/>
      <c r="AO845"/>
      <c r="AP845"/>
      <c r="AQ845" s="242">
        <v>0</v>
      </c>
      <c r="AR845" s="242">
        <v>0</v>
      </c>
    </row>
    <row r="846" spans="1:44" ht="16.8" x14ac:dyDescent="0.25">
      <c r="A846" s="273">
        <v>122755</v>
      </c>
      <c r="B846" t="s">
        <v>474</v>
      </c>
      <c r="C846" t="s">
        <v>739</v>
      </c>
      <c r="D846" t="s">
        <v>739</v>
      </c>
      <c r="E846" t="s">
        <v>739</v>
      </c>
      <c r="F846" t="s">
        <v>739</v>
      </c>
      <c r="G846" t="s">
        <v>739</v>
      </c>
      <c r="H846" t="s">
        <v>739</v>
      </c>
      <c r="I846" t="s">
        <v>739</v>
      </c>
      <c r="J846" t="s">
        <v>739</v>
      </c>
      <c r="K846" t="s">
        <v>739</v>
      </c>
      <c r="L846" t="s">
        <v>739</v>
      </c>
      <c r="M846"/>
      <c r="N846"/>
      <c r="O846"/>
      <c r="P846"/>
      <c r="Q846"/>
      <c r="R846"/>
      <c r="S846"/>
      <c r="T846"/>
      <c r="U846"/>
      <c r="V846"/>
      <c r="W846"/>
      <c r="X846"/>
      <c r="Y846"/>
      <c r="Z846"/>
      <c r="AA846"/>
      <c r="AB846"/>
      <c r="AC846"/>
      <c r="AD846"/>
      <c r="AE846"/>
      <c r="AF846"/>
      <c r="AG846"/>
      <c r="AH846"/>
      <c r="AI846"/>
      <c r="AJ846"/>
      <c r="AK846"/>
      <c r="AL846"/>
      <c r="AM846"/>
      <c r="AN846"/>
      <c r="AO846"/>
      <c r="AP846"/>
      <c r="AQ846" s="242">
        <v>0</v>
      </c>
      <c r="AR846" s="242">
        <v>0</v>
      </c>
    </row>
    <row r="847" spans="1:44" ht="16.8" x14ac:dyDescent="0.25">
      <c r="A847" s="273">
        <v>122757</v>
      </c>
      <c r="B847" t="s">
        <v>474</v>
      </c>
      <c r="C847" t="s">
        <v>739</v>
      </c>
      <c r="D847" t="s">
        <v>739</v>
      </c>
      <c r="E847" t="s">
        <v>739</v>
      </c>
      <c r="F847" t="s">
        <v>739</v>
      </c>
      <c r="G847" t="s">
        <v>739</v>
      </c>
      <c r="H847" t="s">
        <v>739</v>
      </c>
      <c r="I847" t="s">
        <v>739</v>
      </c>
      <c r="J847" t="s">
        <v>739</v>
      </c>
      <c r="K847" t="s">
        <v>739</v>
      </c>
      <c r="L847" t="s">
        <v>739</v>
      </c>
      <c r="M847"/>
      <c r="N847"/>
      <c r="O847"/>
      <c r="P847"/>
      <c r="Q847"/>
      <c r="R847"/>
      <c r="S847"/>
      <c r="T847"/>
      <c r="U847"/>
      <c r="V847"/>
      <c r="W847"/>
      <c r="X847"/>
      <c r="Y847"/>
      <c r="Z847"/>
      <c r="AA847"/>
      <c r="AB847"/>
      <c r="AC847"/>
      <c r="AD847"/>
      <c r="AE847"/>
      <c r="AF847"/>
      <c r="AG847"/>
      <c r="AH847"/>
      <c r="AI847"/>
      <c r="AJ847"/>
      <c r="AK847"/>
      <c r="AL847"/>
      <c r="AM847"/>
      <c r="AN847"/>
      <c r="AO847"/>
      <c r="AP847"/>
      <c r="AQ847" s="242">
        <v>0</v>
      </c>
      <c r="AR847" s="242">
        <v>0</v>
      </c>
    </row>
    <row r="848" spans="1:44" ht="16.8" x14ac:dyDescent="0.25">
      <c r="A848" s="273">
        <v>122761</v>
      </c>
      <c r="B848" t="s">
        <v>474</v>
      </c>
      <c r="C848" t="s">
        <v>739</v>
      </c>
      <c r="D848" t="s">
        <v>739</v>
      </c>
      <c r="E848" t="s">
        <v>739</v>
      </c>
      <c r="F848" t="s">
        <v>739</v>
      </c>
      <c r="G848" t="s">
        <v>739</v>
      </c>
      <c r="H848" t="s">
        <v>739</v>
      </c>
      <c r="I848" t="s">
        <v>739</v>
      </c>
      <c r="J848" t="s">
        <v>739</v>
      </c>
      <c r="K848" t="s">
        <v>739</v>
      </c>
      <c r="L848" t="s">
        <v>739</v>
      </c>
      <c r="M848"/>
      <c r="N848"/>
      <c r="O848"/>
      <c r="P848"/>
      <c r="Q848"/>
      <c r="R848"/>
      <c r="S848"/>
      <c r="T848"/>
      <c r="U848"/>
      <c r="V848"/>
      <c r="W848"/>
      <c r="X848"/>
      <c r="Y848"/>
      <c r="Z848"/>
      <c r="AA848"/>
      <c r="AB848"/>
      <c r="AC848"/>
      <c r="AD848"/>
      <c r="AE848"/>
      <c r="AF848"/>
      <c r="AG848"/>
      <c r="AH848"/>
      <c r="AI848"/>
      <c r="AJ848"/>
      <c r="AK848"/>
      <c r="AL848"/>
      <c r="AM848"/>
      <c r="AN848"/>
      <c r="AO848"/>
      <c r="AP848"/>
      <c r="AQ848" s="242">
        <v>0</v>
      </c>
      <c r="AR848" s="242">
        <v>0</v>
      </c>
    </row>
    <row r="849" spans="1:44" ht="16.8" x14ac:dyDescent="0.25">
      <c r="A849" s="273">
        <v>122764</v>
      </c>
      <c r="B849" t="s">
        <v>474</v>
      </c>
      <c r="C849" t="s">
        <v>739</v>
      </c>
      <c r="D849" t="s">
        <v>739</v>
      </c>
      <c r="E849" t="s">
        <v>739</v>
      </c>
      <c r="F849" t="s">
        <v>739</v>
      </c>
      <c r="G849" t="s">
        <v>739</v>
      </c>
      <c r="H849" t="s">
        <v>739</v>
      </c>
      <c r="I849" t="s">
        <v>739</v>
      </c>
      <c r="J849" t="s">
        <v>739</v>
      </c>
      <c r="K849" t="s">
        <v>739</v>
      </c>
      <c r="L849" t="s">
        <v>739</v>
      </c>
      <c r="M849"/>
      <c r="N849"/>
      <c r="O849"/>
      <c r="P849"/>
      <c r="Q849"/>
      <c r="R849"/>
      <c r="S849"/>
      <c r="T849"/>
      <c r="U849"/>
      <c r="V849"/>
      <c r="W849"/>
      <c r="X849"/>
      <c r="Y849"/>
      <c r="Z849"/>
      <c r="AA849"/>
      <c r="AB849"/>
      <c r="AC849"/>
      <c r="AD849"/>
      <c r="AE849"/>
      <c r="AF849"/>
      <c r="AG849"/>
      <c r="AH849"/>
      <c r="AI849"/>
      <c r="AJ849"/>
      <c r="AK849"/>
      <c r="AL849"/>
      <c r="AM849"/>
      <c r="AN849"/>
      <c r="AO849"/>
      <c r="AP849"/>
      <c r="AQ849" s="242">
        <v>0</v>
      </c>
      <c r="AR849" s="242">
        <v>0</v>
      </c>
    </row>
    <row r="850" spans="1:44" ht="16.8" x14ac:dyDescent="0.25">
      <c r="A850" s="273">
        <v>122768</v>
      </c>
      <c r="B850" t="s">
        <v>474</v>
      </c>
      <c r="C850" t="s">
        <v>739</v>
      </c>
      <c r="D850" t="s">
        <v>739</v>
      </c>
      <c r="E850" t="s">
        <v>739</v>
      </c>
      <c r="F850" t="s">
        <v>739</v>
      </c>
      <c r="G850" t="s">
        <v>739</v>
      </c>
      <c r="H850" t="s">
        <v>739</v>
      </c>
      <c r="I850" t="s">
        <v>739</v>
      </c>
      <c r="J850" t="s">
        <v>739</v>
      </c>
      <c r="K850" t="s">
        <v>739</v>
      </c>
      <c r="L850" t="s">
        <v>739</v>
      </c>
      <c r="M850"/>
      <c r="N850"/>
      <c r="O850"/>
      <c r="P850"/>
      <c r="Q850"/>
      <c r="R850"/>
      <c r="S850"/>
      <c r="T850"/>
      <c r="U850"/>
      <c r="V850"/>
      <c r="W850"/>
      <c r="X850"/>
      <c r="Y850"/>
      <c r="Z850"/>
      <c r="AA850"/>
      <c r="AB850"/>
      <c r="AC850"/>
      <c r="AD850"/>
      <c r="AE850"/>
      <c r="AF850"/>
      <c r="AG850"/>
      <c r="AH850"/>
      <c r="AI850"/>
      <c r="AJ850"/>
      <c r="AK850"/>
      <c r="AL850"/>
      <c r="AM850"/>
      <c r="AN850"/>
      <c r="AO850"/>
      <c r="AP850"/>
      <c r="AQ850" s="242">
        <v>0</v>
      </c>
      <c r="AR850" s="242">
        <v>0</v>
      </c>
    </row>
    <row r="851" spans="1:44" ht="16.8" x14ac:dyDescent="0.25">
      <c r="A851" s="273">
        <v>122771</v>
      </c>
      <c r="B851" t="s">
        <v>474</v>
      </c>
      <c r="C851" t="s">
        <v>739</v>
      </c>
      <c r="D851" t="s">
        <v>739</v>
      </c>
      <c r="E851" t="s">
        <v>739</v>
      </c>
      <c r="F851" t="s">
        <v>739</v>
      </c>
      <c r="G851" t="s">
        <v>739</v>
      </c>
      <c r="H851" t="s">
        <v>739</v>
      </c>
      <c r="I851" t="s">
        <v>739</v>
      </c>
      <c r="J851" t="s">
        <v>739</v>
      </c>
      <c r="K851" t="s">
        <v>739</v>
      </c>
      <c r="L851" t="s">
        <v>739</v>
      </c>
      <c r="M851"/>
      <c r="N851"/>
      <c r="O851"/>
      <c r="P851"/>
      <c r="Q851"/>
      <c r="R851"/>
      <c r="S851"/>
      <c r="T851"/>
      <c r="U851"/>
      <c r="V851"/>
      <c r="W851"/>
      <c r="X851"/>
      <c r="Y851"/>
      <c r="Z851"/>
      <c r="AA851"/>
      <c r="AB851"/>
      <c r="AC851"/>
      <c r="AD851"/>
      <c r="AE851"/>
      <c r="AF851"/>
      <c r="AG851"/>
      <c r="AH851"/>
      <c r="AI851"/>
      <c r="AJ851"/>
      <c r="AK851"/>
      <c r="AL851"/>
      <c r="AM851"/>
      <c r="AN851"/>
      <c r="AO851"/>
      <c r="AP851"/>
      <c r="AQ851" s="242">
        <v>0</v>
      </c>
      <c r="AR851" s="242">
        <v>0</v>
      </c>
    </row>
    <row r="852" spans="1:44" ht="16.8" x14ac:dyDescent="0.25">
      <c r="A852" s="273">
        <v>122774</v>
      </c>
      <c r="B852" t="s">
        <v>474</v>
      </c>
      <c r="C852" t="s">
        <v>739</v>
      </c>
      <c r="D852" t="s">
        <v>739</v>
      </c>
      <c r="E852" t="s">
        <v>739</v>
      </c>
      <c r="F852" t="s">
        <v>739</v>
      </c>
      <c r="G852" t="s">
        <v>739</v>
      </c>
      <c r="H852" t="s">
        <v>739</v>
      </c>
      <c r="I852" t="s">
        <v>739</v>
      </c>
      <c r="J852" t="s">
        <v>739</v>
      </c>
      <c r="K852" t="s">
        <v>739</v>
      </c>
      <c r="L852" t="s">
        <v>739</v>
      </c>
      <c r="M852"/>
      <c r="N852"/>
      <c r="O852"/>
      <c r="P852"/>
      <c r="Q852"/>
      <c r="R852"/>
      <c r="S852"/>
      <c r="T852"/>
      <c r="U852"/>
      <c r="V852"/>
      <c r="W852"/>
      <c r="X852"/>
      <c r="Y852"/>
      <c r="Z852"/>
      <c r="AA852"/>
      <c r="AB852"/>
      <c r="AC852"/>
      <c r="AD852"/>
      <c r="AE852"/>
      <c r="AF852"/>
      <c r="AG852"/>
      <c r="AH852"/>
      <c r="AI852"/>
      <c r="AJ852"/>
      <c r="AK852"/>
      <c r="AL852"/>
      <c r="AM852"/>
      <c r="AN852"/>
      <c r="AO852"/>
      <c r="AP852"/>
      <c r="AQ852" s="242">
        <v>0</v>
      </c>
      <c r="AR852" s="242">
        <v>0</v>
      </c>
    </row>
    <row r="853" spans="1:44" ht="16.8" x14ac:dyDescent="0.25">
      <c r="A853" s="273">
        <v>122778</v>
      </c>
      <c r="B853" t="s">
        <v>474</v>
      </c>
      <c r="C853" t="s">
        <v>739</v>
      </c>
      <c r="D853" t="s">
        <v>739</v>
      </c>
      <c r="E853" t="s">
        <v>739</v>
      </c>
      <c r="F853" t="s">
        <v>739</v>
      </c>
      <c r="G853" t="s">
        <v>739</v>
      </c>
      <c r="H853" t="s">
        <v>739</v>
      </c>
      <c r="I853" t="s">
        <v>739</v>
      </c>
      <c r="J853" t="s">
        <v>739</v>
      </c>
      <c r="K853" t="s">
        <v>739</v>
      </c>
      <c r="L853" t="s">
        <v>739</v>
      </c>
      <c r="M853"/>
      <c r="N853"/>
      <c r="O853"/>
      <c r="P853"/>
      <c r="Q853"/>
      <c r="R853"/>
      <c r="S853"/>
      <c r="T853"/>
      <c r="U853"/>
      <c r="V853"/>
      <c r="W853"/>
      <c r="X853"/>
      <c r="Y853"/>
      <c r="Z853"/>
      <c r="AA853"/>
      <c r="AB853"/>
      <c r="AC853"/>
      <c r="AD853"/>
      <c r="AE853"/>
      <c r="AF853"/>
      <c r="AG853"/>
      <c r="AH853"/>
      <c r="AI853"/>
      <c r="AJ853"/>
      <c r="AK853"/>
      <c r="AL853"/>
      <c r="AM853"/>
      <c r="AN853"/>
      <c r="AO853"/>
      <c r="AP853"/>
      <c r="AQ853" s="242">
        <v>0</v>
      </c>
      <c r="AR853" s="242">
        <v>0</v>
      </c>
    </row>
    <row r="854" spans="1:44" x14ac:dyDescent="0.25">
      <c r="A854" s="288">
        <v>122779</v>
      </c>
      <c r="B854" t="s">
        <v>474</v>
      </c>
      <c r="C854" t="s">
        <v>739</v>
      </c>
      <c r="D854" t="s">
        <v>739</v>
      </c>
      <c r="E854" t="s">
        <v>739</v>
      </c>
      <c r="F854" t="s">
        <v>739</v>
      </c>
      <c r="G854" t="s">
        <v>739</v>
      </c>
      <c r="H854" t="s">
        <v>739</v>
      </c>
      <c r="I854" t="s">
        <v>739</v>
      </c>
      <c r="J854" t="s">
        <v>739</v>
      </c>
      <c r="K854" t="s">
        <v>739</v>
      </c>
      <c r="L854" t="s">
        <v>739</v>
      </c>
      <c r="M854"/>
      <c r="N854"/>
      <c r="O854"/>
      <c r="P854"/>
      <c r="Q854"/>
      <c r="R854"/>
      <c r="S854"/>
      <c r="T854"/>
      <c r="U854"/>
      <c r="V854"/>
      <c r="W854"/>
      <c r="X854"/>
      <c r="Y854"/>
      <c r="Z854"/>
      <c r="AA854"/>
      <c r="AB854"/>
      <c r="AC854"/>
      <c r="AD854"/>
      <c r="AE854"/>
      <c r="AF854"/>
      <c r="AG854"/>
      <c r="AH854"/>
      <c r="AI854"/>
      <c r="AJ854"/>
      <c r="AK854"/>
      <c r="AL854"/>
      <c r="AM854"/>
      <c r="AN854"/>
      <c r="AO854"/>
      <c r="AP854"/>
      <c r="AQ854" s="242">
        <v>0</v>
      </c>
      <c r="AR854" s="242">
        <v>0</v>
      </c>
    </row>
    <row r="855" spans="1:44" ht="16.8" x14ac:dyDescent="0.25">
      <c r="A855" s="273">
        <v>122784</v>
      </c>
      <c r="B855" t="s">
        <v>474</v>
      </c>
      <c r="C855" t="s">
        <v>739</v>
      </c>
      <c r="D855" t="s">
        <v>739</v>
      </c>
      <c r="E855" t="s">
        <v>739</v>
      </c>
      <c r="F855" t="s">
        <v>739</v>
      </c>
      <c r="G855" t="s">
        <v>739</v>
      </c>
      <c r="H855" t="s">
        <v>739</v>
      </c>
      <c r="I855" t="s">
        <v>739</v>
      </c>
      <c r="J855" t="s">
        <v>739</v>
      </c>
      <c r="K855" t="s">
        <v>739</v>
      </c>
      <c r="L855" t="s">
        <v>739</v>
      </c>
      <c r="M855"/>
      <c r="N855"/>
      <c r="O855"/>
      <c r="P855"/>
      <c r="Q855"/>
      <c r="R855"/>
      <c r="S855"/>
      <c r="T855"/>
      <c r="U855"/>
      <c r="V855"/>
      <c r="W855"/>
      <c r="X855"/>
      <c r="Y855"/>
      <c r="Z855"/>
      <c r="AA855"/>
      <c r="AB855"/>
      <c r="AC855"/>
      <c r="AD855"/>
      <c r="AE855"/>
      <c r="AF855"/>
      <c r="AG855"/>
      <c r="AH855"/>
      <c r="AI855"/>
      <c r="AJ855"/>
      <c r="AK855"/>
      <c r="AL855"/>
      <c r="AM855"/>
      <c r="AN855"/>
      <c r="AO855"/>
      <c r="AP855"/>
      <c r="AQ855" s="242">
        <v>0</v>
      </c>
      <c r="AR855" s="242">
        <v>0</v>
      </c>
    </row>
    <row r="856" spans="1:44" ht="16.8" x14ac:dyDescent="0.25">
      <c r="A856" s="273">
        <v>122786</v>
      </c>
      <c r="B856" t="s">
        <v>474</v>
      </c>
      <c r="C856" t="s">
        <v>739</v>
      </c>
      <c r="D856" t="s">
        <v>739</v>
      </c>
      <c r="E856" t="s">
        <v>739</v>
      </c>
      <c r="F856" t="s">
        <v>739</v>
      </c>
      <c r="G856" t="s">
        <v>739</v>
      </c>
      <c r="H856" t="s">
        <v>739</v>
      </c>
      <c r="I856" t="s">
        <v>739</v>
      </c>
      <c r="J856" t="s">
        <v>739</v>
      </c>
      <c r="K856" t="s">
        <v>739</v>
      </c>
      <c r="L856" t="s">
        <v>739</v>
      </c>
      <c r="M856"/>
      <c r="N856"/>
      <c r="O856"/>
      <c r="P856"/>
      <c r="Q856"/>
      <c r="R856"/>
      <c r="S856"/>
      <c r="T856"/>
      <c r="U856"/>
      <c r="V856"/>
      <c r="W856"/>
      <c r="X856"/>
      <c r="Y856"/>
      <c r="Z856"/>
      <c r="AA856"/>
      <c r="AB856"/>
      <c r="AC856"/>
      <c r="AD856"/>
      <c r="AE856"/>
      <c r="AF856"/>
      <c r="AG856"/>
      <c r="AH856"/>
      <c r="AI856"/>
      <c r="AJ856"/>
      <c r="AK856"/>
      <c r="AL856"/>
      <c r="AM856"/>
      <c r="AN856"/>
      <c r="AO856"/>
      <c r="AP856"/>
      <c r="AQ856" s="242">
        <v>0</v>
      </c>
      <c r="AR856" s="242">
        <v>0</v>
      </c>
    </row>
    <row r="857" spans="1:44" ht="16.8" x14ac:dyDescent="0.25">
      <c r="A857" s="273">
        <v>122787</v>
      </c>
      <c r="B857" t="s">
        <v>474</v>
      </c>
      <c r="C857" t="s">
        <v>739</v>
      </c>
      <c r="D857" t="s">
        <v>739</v>
      </c>
      <c r="E857" t="s">
        <v>739</v>
      </c>
      <c r="F857" t="s">
        <v>739</v>
      </c>
      <c r="G857" t="s">
        <v>739</v>
      </c>
      <c r="H857" t="s">
        <v>739</v>
      </c>
      <c r="I857" t="s">
        <v>739</v>
      </c>
      <c r="J857" t="s">
        <v>739</v>
      </c>
      <c r="K857" t="s">
        <v>739</v>
      </c>
      <c r="L857" t="s">
        <v>739</v>
      </c>
      <c r="M857"/>
      <c r="N857"/>
      <c r="O857"/>
      <c r="P857"/>
      <c r="Q857"/>
      <c r="R857"/>
      <c r="S857"/>
      <c r="T857"/>
      <c r="U857"/>
      <c r="V857"/>
      <c r="W857"/>
      <c r="X857"/>
      <c r="Y857"/>
      <c r="Z857"/>
      <c r="AA857"/>
      <c r="AB857"/>
      <c r="AC857"/>
      <c r="AD857"/>
      <c r="AE857"/>
      <c r="AF857"/>
      <c r="AG857"/>
      <c r="AH857"/>
      <c r="AI857"/>
      <c r="AJ857"/>
      <c r="AK857"/>
      <c r="AL857"/>
      <c r="AM857"/>
      <c r="AN857"/>
      <c r="AO857"/>
      <c r="AP857"/>
      <c r="AQ857" s="242">
        <v>0</v>
      </c>
      <c r="AR857" s="242">
        <v>0</v>
      </c>
    </row>
    <row r="858" spans="1:44" ht="16.8" x14ac:dyDescent="0.25">
      <c r="A858" s="273">
        <v>122790</v>
      </c>
      <c r="B858" t="s">
        <v>474</v>
      </c>
      <c r="C858" t="s">
        <v>739</v>
      </c>
      <c r="D858" t="s">
        <v>739</v>
      </c>
      <c r="E858" t="s">
        <v>739</v>
      </c>
      <c r="F858" t="s">
        <v>739</v>
      </c>
      <c r="G858" t="s">
        <v>739</v>
      </c>
      <c r="H858" t="s">
        <v>739</v>
      </c>
      <c r="I858" t="s">
        <v>739</v>
      </c>
      <c r="J858" t="s">
        <v>739</v>
      </c>
      <c r="K858" t="s">
        <v>739</v>
      </c>
      <c r="L858" t="s">
        <v>739</v>
      </c>
      <c r="M858"/>
      <c r="N858"/>
      <c r="O858"/>
      <c r="P858"/>
      <c r="Q858"/>
      <c r="R858"/>
      <c r="S858"/>
      <c r="T858"/>
      <c r="U858"/>
      <c r="V858"/>
      <c r="W858"/>
      <c r="X858"/>
      <c r="Y858"/>
      <c r="Z858"/>
      <c r="AA858"/>
      <c r="AB858"/>
      <c r="AC858"/>
      <c r="AD858"/>
      <c r="AE858"/>
      <c r="AF858"/>
      <c r="AG858"/>
      <c r="AH858"/>
      <c r="AI858"/>
      <c r="AJ858"/>
      <c r="AK858"/>
      <c r="AL858"/>
      <c r="AM858"/>
      <c r="AN858"/>
      <c r="AO858"/>
      <c r="AP858"/>
      <c r="AQ858" s="242">
        <v>0</v>
      </c>
      <c r="AR858" s="242">
        <v>0</v>
      </c>
    </row>
    <row r="859" spans="1:44" ht="16.8" x14ac:dyDescent="0.25">
      <c r="A859" s="273">
        <v>122797</v>
      </c>
      <c r="B859" t="s">
        <v>474</v>
      </c>
      <c r="C859" t="s">
        <v>739</v>
      </c>
      <c r="D859" t="s">
        <v>739</v>
      </c>
      <c r="E859" t="s">
        <v>739</v>
      </c>
      <c r="F859" t="s">
        <v>739</v>
      </c>
      <c r="G859" t="s">
        <v>739</v>
      </c>
      <c r="H859" t="s">
        <v>739</v>
      </c>
      <c r="I859" t="s">
        <v>739</v>
      </c>
      <c r="J859" t="s">
        <v>739</v>
      </c>
      <c r="K859" t="s">
        <v>739</v>
      </c>
      <c r="L859" t="s">
        <v>739</v>
      </c>
      <c r="M859"/>
      <c r="N859"/>
      <c r="O859"/>
      <c r="P859"/>
      <c r="Q859"/>
      <c r="R859"/>
      <c r="S859"/>
      <c r="T859"/>
      <c r="U859"/>
      <c r="V859"/>
      <c r="W859"/>
      <c r="X859"/>
      <c r="Y859"/>
      <c r="Z859"/>
      <c r="AA859"/>
      <c r="AB859"/>
      <c r="AC859"/>
      <c r="AD859"/>
      <c r="AE859"/>
      <c r="AF859"/>
      <c r="AG859"/>
      <c r="AH859"/>
      <c r="AI859"/>
      <c r="AJ859"/>
      <c r="AK859"/>
      <c r="AL859"/>
      <c r="AM859"/>
      <c r="AN859"/>
      <c r="AO859"/>
      <c r="AP859"/>
      <c r="AQ859" s="242">
        <v>0</v>
      </c>
      <c r="AR859" s="242">
        <v>0</v>
      </c>
    </row>
    <row r="860" spans="1:44" ht="16.8" x14ac:dyDescent="0.25">
      <c r="A860" s="273">
        <v>122803</v>
      </c>
      <c r="B860" t="s">
        <v>474</v>
      </c>
      <c r="C860" t="s">
        <v>739</v>
      </c>
      <c r="D860" t="s">
        <v>739</v>
      </c>
      <c r="E860" t="s">
        <v>739</v>
      </c>
      <c r="F860" t="s">
        <v>739</v>
      </c>
      <c r="G860" t="s">
        <v>739</v>
      </c>
      <c r="H860" t="s">
        <v>739</v>
      </c>
      <c r="I860" t="s">
        <v>739</v>
      </c>
      <c r="J860" t="s">
        <v>739</v>
      </c>
      <c r="K860" t="s">
        <v>739</v>
      </c>
      <c r="L860" t="s">
        <v>739</v>
      </c>
      <c r="M860"/>
      <c r="N860"/>
      <c r="O860"/>
      <c r="P860"/>
      <c r="Q860"/>
      <c r="R860"/>
      <c r="S860"/>
      <c r="T860"/>
      <c r="U860"/>
      <c r="V860"/>
      <c r="W860"/>
      <c r="X860"/>
      <c r="Y860"/>
      <c r="Z860"/>
      <c r="AA860"/>
      <c r="AB860"/>
      <c r="AC860"/>
      <c r="AD860"/>
      <c r="AE860"/>
      <c r="AF860"/>
      <c r="AG860"/>
      <c r="AH860"/>
      <c r="AI860"/>
      <c r="AJ860"/>
      <c r="AK860"/>
      <c r="AL860"/>
      <c r="AM860"/>
      <c r="AN860"/>
      <c r="AO860"/>
      <c r="AP860"/>
      <c r="AQ860" s="242">
        <v>0</v>
      </c>
      <c r="AR860" s="242">
        <v>0</v>
      </c>
    </row>
    <row r="861" spans="1:44" ht="16.8" x14ac:dyDescent="0.25">
      <c r="A861" s="273">
        <v>122808</v>
      </c>
      <c r="B861" t="s">
        <v>474</v>
      </c>
      <c r="C861" t="s">
        <v>739</v>
      </c>
      <c r="D861" t="s">
        <v>739</v>
      </c>
      <c r="E861" t="s">
        <v>739</v>
      </c>
      <c r="F861" t="s">
        <v>739</v>
      </c>
      <c r="G861" t="s">
        <v>739</v>
      </c>
      <c r="H861" t="s">
        <v>739</v>
      </c>
      <c r="I861" t="s">
        <v>739</v>
      </c>
      <c r="J861" t="s">
        <v>739</v>
      </c>
      <c r="K861" t="s">
        <v>739</v>
      </c>
      <c r="L861" t="s">
        <v>739</v>
      </c>
      <c r="M861"/>
      <c r="N861"/>
      <c r="O861"/>
      <c r="P861"/>
      <c r="Q861"/>
      <c r="R861"/>
      <c r="S861"/>
      <c r="T861"/>
      <c r="U861"/>
      <c r="V861"/>
      <c r="W861"/>
      <c r="X861"/>
      <c r="Y861"/>
      <c r="Z861"/>
      <c r="AA861"/>
      <c r="AB861"/>
      <c r="AC861"/>
      <c r="AD861"/>
      <c r="AE861"/>
      <c r="AF861"/>
      <c r="AG861"/>
      <c r="AH861"/>
      <c r="AI861"/>
      <c r="AJ861"/>
      <c r="AK861"/>
      <c r="AL861"/>
      <c r="AM861"/>
      <c r="AN861"/>
      <c r="AO861"/>
      <c r="AP861"/>
      <c r="AQ861" s="242">
        <v>0</v>
      </c>
      <c r="AR861" s="242">
        <v>0</v>
      </c>
    </row>
    <row r="862" spans="1:44" ht="16.8" x14ac:dyDescent="0.25">
      <c r="A862" s="273">
        <v>122809</v>
      </c>
      <c r="B862" t="s">
        <v>474</v>
      </c>
      <c r="C862" t="s">
        <v>739</v>
      </c>
      <c r="D862" t="s">
        <v>739</v>
      </c>
      <c r="E862" t="s">
        <v>739</v>
      </c>
      <c r="F862" t="s">
        <v>739</v>
      </c>
      <c r="G862" t="s">
        <v>739</v>
      </c>
      <c r="H862" t="s">
        <v>739</v>
      </c>
      <c r="I862" t="s">
        <v>739</v>
      </c>
      <c r="J862" t="s">
        <v>739</v>
      </c>
      <c r="K862" t="s">
        <v>739</v>
      </c>
      <c r="L862" t="s">
        <v>739</v>
      </c>
      <c r="M862"/>
      <c r="N862"/>
      <c r="O862"/>
      <c r="P862"/>
      <c r="Q862"/>
      <c r="R862"/>
      <c r="S862"/>
      <c r="T862"/>
      <c r="U862"/>
      <c r="V862"/>
      <c r="W862"/>
      <c r="X862"/>
      <c r="Y862"/>
      <c r="Z862"/>
      <c r="AA862"/>
      <c r="AB862"/>
      <c r="AC862"/>
      <c r="AD862"/>
      <c r="AE862"/>
      <c r="AF862"/>
      <c r="AG862"/>
      <c r="AH862"/>
      <c r="AI862"/>
      <c r="AJ862"/>
      <c r="AK862"/>
      <c r="AL862"/>
      <c r="AM862"/>
      <c r="AN862"/>
      <c r="AO862"/>
      <c r="AP862"/>
      <c r="AQ862" s="242">
        <v>0</v>
      </c>
      <c r="AR862" s="242">
        <v>0</v>
      </c>
    </row>
    <row r="863" spans="1:44" ht="16.8" x14ac:dyDescent="0.25">
      <c r="A863" s="273">
        <v>122812</v>
      </c>
      <c r="B863" t="s">
        <v>474</v>
      </c>
      <c r="C863" t="s">
        <v>739</v>
      </c>
      <c r="D863" t="s">
        <v>739</v>
      </c>
      <c r="E863" t="s">
        <v>739</v>
      </c>
      <c r="F863" t="s">
        <v>739</v>
      </c>
      <c r="G863" t="s">
        <v>739</v>
      </c>
      <c r="H863" t="s">
        <v>739</v>
      </c>
      <c r="I863" t="s">
        <v>739</v>
      </c>
      <c r="J863" t="s">
        <v>739</v>
      </c>
      <c r="K863" t="s">
        <v>739</v>
      </c>
      <c r="L863" t="s">
        <v>739</v>
      </c>
      <c r="M863"/>
      <c r="N863"/>
      <c r="O863"/>
      <c r="P863"/>
      <c r="Q863"/>
      <c r="R863"/>
      <c r="S863"/>
      <c r="T863"/>
      <c r="U863"/>
      <c r="V863"/>
      <c r="W863"/>
      <c r="X863"/>
      <c r="Y863"/>
      <c r="Z863"/>
      <c r="AA863"/>
      <c r="AB863"/>
      <c r="AC863"/>
      <c r="AD863"/>
      <c r="AE863"/>
      <c r="AF863"/>
      <c r="AG863"/>
      <c r="AH863"/>
      <c r="AI863"/>
      <c r="AJ863"/>
      <c r="AK863"/>
      <c r="AL863"/>
      <c r="AM863"/>
      <c r="AN863"/>
      <c r="AO863"/>
      <c r="AP863"/>
      <c r="AQ863" s="242">
        <v>0</v>
      </c>
      <c r="AR863" s="242">
        <v>0</v>
      </c>
    </row>
    <row r="864" spans="1:44" ht="16.8" x14ac:dyDescent="0.25">
      <c r="A864" s="273">
        <v>122814</v>
      </c>
      <c r="B864" t="s">
        <v>474</v>
      </c>
      <c r="C864" t="s">
        <v>739</v>
      </c>
      <c r="D864" t="s">
        <v>739</v>
      </c>
      <c r="E864" t="s">
        <v>739</v>
      </c>
      <c r="F864" t="s">
        <v>739</v>
      </c>
      <c r="G864" t="s">
        <v>739</v>
      </c>
      <c r="H864" t="s">
        <v>739</v>
      </c>
      <c r="I864" t="s">
        <v>739</v>
      </c>
      <c r="J864" t="s">
        <v>739</v>
      </c>
      <c r="K864" t="s">
        <v>739</v>
      </c>
      <c r="L864" t="s">
        <v>739</v>
      </c>
      <c r="M864"/>
      <c r="N864"/>
      <c r="O864"/>
      <c r="P864"/>
      <c r="Q864"/>
      <c r="R864"/>
      <c r="S864"/>
      <c r="T864"/>
      <c r="U864"/>
      <c r="V864"/>
      <c r="W864"/>
      <c r="X864"/>
      <c r="Y864"/>
      <c r="Z864"/>
      <c r="AA864"/>
      <c r="AB864"/>
      <c r="AC864"/>
      <c r="AD864"/>
      <c r="AE864"/>
      <c r="AF864"/>
      <c r="AG864"/>
      <c r="AH864"/>
      <c r="AI864"/>
      <c r="AJ864"/>
      <c r="AK864"/>
      <c r="AL864"/>
      <c r="AM864"/>
      <c r="AN864"/>
      <c r="AO864"/>
      <c r="AP864"/>
      <c r="AQ864" s="242">
        <v>0</v>
      </c>
      <c r="AR864" s="242">
        <v>0</v>
      </c>
    </row>
    <row r="865" spans="1:44" ht="16.8" x14ac:dyDescent="0.25">
      <c r="A865" s="273">
        <v>122818</v>
      </c>
      <c r="B865" t="s">
        <v>474</v>
      </c>
      <c r="C865" t="s">
        <v>739</v>
      </c>
      <c r="D865" t="s">
        <v>739</v>
      </c>
      <c r="E865" t="s">
        <v>739</v>
      </c>
      <c r="F865" t="s">
        <v>739</v>
      </c>
      <c r="G865" t="s">
        <v>739</v>
      </c>
      <c r="H865" t="s">
        <v>739</v>
      </c>
      <c r="I865" t="s">
        <v>739</v>
      </c>
      <c r="J865" t="s">
        <v>739</v>
      </c>
      <c r="K865" t="s">
        <v>739</v>
      </c>
      <c r="L865" t="s">
        <v>739</v>
      </c>
      <c r="M865"/>
      <c r="N865"/>
      <c r="O865"/>
      <c r="P865"/>
      <c r="Q865"/>
      <c r="R865"/>
      <c r="S865"/>
      <c r="T865"/>
      <c r="U865"/>
      <c r="V865"/>
      <c r="W865"/>
      <c r="X865"/>
      <c r="Y865"/>
      <c r="Z865"/>
      <c r="AA865"/>
      <c r="AB865"/>
      <c r="AC865"/>
      <c r="AD865"/>
      <c r="AE865"/>
      <c r="AF865"/>
      <c r="AG865"/>
      <c r="AH865"/>
      <c r="AI865"/>
      <c r="AJ865"/>
      <c r="AK865"/>
      <c r="AL865"/>
      <c r="AM865"/>
      <c r="AN865"/>
      <c r="AO865"/>
      <c r="AP865"/>
      <c r="AQ865" s="242">
        <v>0</v>
      </c>
      <c r="AR865" s="242">
        <v>0</v>
      </c>
    </row>
    <row r="866" spans="1:44" ht="16.8" x14ac:dyDescent="0.25">
      <c r="A866" s="273">
        <v>122821</v>
      </c>
      <c r="B866" t="s">
        <v>474</v>
      </c>
      <c r="C866" t="s">
        <v>739</v>
      </c>
      <c r="D866" t="s">
        <v>739</v>
      </c>
      <c r="E866" t="s">
        <v>739</v>
      </c>
      <c r="F866" t="s">
        <v>739</v>
      </c>
      <c r="G866" t="s">
        <v>739</v>
      </c>
      <c r="H866" t="s">
        <v>739</v>
      </c>
      <c r="I866" t="s">
        <v>739</v>
      </c>
      <c r="J866" t="s">
        <v>739</v>
      </c>
      <c r="K866" t="s">
        <v>739</v>
      </c>
      <c r="L866" t="s">
        <v>739</v>
      </c>
      <c r="M866"/>
      <c r="N866"/>
      <c r="O866"/>
      <c r="P866"/>
      <c r="Q866"/>
      <c r="R866"/>
      <c r="S866"/>
      <c r="T866"/>
      <c r="U866"/>
      <c r="V866"/>
      <c r="W866"/>
      <c r="X866"/>
      <c r="Y866"/>
      <c r="Z866"/>
      <c r="AA866"/>
      <c r="AB866"/>
      <c r="AC866"/>
      <c r="AD866"/>
      <c r="AE866"/>
      <c r="AF866"/>
      <c r="AG866"/>
      <c r="AH866"/>
      <c r="AI866"/>
      <c r="AJ866"/>
      <c r="AK866"/>
      <c r="AL866"/>
      <c r="AM866"/>
      <c r="AN866"/>
      <c r="AO866"/>
      <c r="AP866"/>
      <c r="AQ866" s="242">
        <v>0</v>
      </c>
      <c r="AR866" s="242">
        <v>0</v>
      </c>
    </row>
    <row r="867" spans="1:44" ht="16.8" x14ac:dyDescent="0.25">
      <c r="A867" s="273">
        <v>122822</v>
      </c>
      <c r="B867" t="s">
        <v>474</v>
      </c>
      <c r="C867" t="s">
        <v>739</v>
      </c>
      <c r="D867" t="s">
        <v>739</v>
      </c>
      <c r="E867" t="s">
        <v>739</v>
      </c>
      <c r="F867" t="s">
        <v>739</v>
      </c>
      <c r="G867" t="s">
        <v>739</v>
      </c>
      <c r="H867" t="s">
        <v>739</v>
      </c>
      <c r="I867" t="s">
        <v>739</v>
      </c>
      <c r="J867" t="s">
        <v>739</v>
      </c>
      <c r="K867" t="s">
        <v>739</v>
      </c>
      <c r="L867" t="s">
        <v>739</v>
      </c>
      <c r="M867"/>
      <c r="N867"/>
      <c r="O867"/>
      <c r="P867"/>
      <c r="Q867"/>
      <c r="R867"/>
      <c r="S867"/>
      <c r="T867"/>
      <c r="U867"/>
      <c r="V867"/>
      <c r="W867"/>
      <c r="X867"/>
      <c r="Y867"/>
      <c r="Z867"/>
      <c r="AA867"/>
      <c r="AB867"/>
      <c r="AC867"/>
      <c r="AD867"/>
      <c r="AE867"/>
      <c r="AF867"/>
      <c r="AG867"/>
      <c r="AH867"/>
      <c r="AI867"/>
      <c r="AJ867"/>
      <c r="AK867"/>
      <c r="AL867"/>
      <c r="AM867"/>
      <c r="AN867"/>
      <c r="AO867"/>
      <c r="AP867"/>
      <c r="AQ867" s="242">
        <v>0</v>
      </c>
      <c r="AR867" s="242">
        <v>0</v>
      </c>
    </row>
    <row r="868" spans="1:44" ht="16.8" x14ac:dyDescent="0.25">
      <c r="A868" s="273">
        <v>122823</v>
      </c>
      <c r="B868" t="s">
        <v>474</v>
      </c>
      <c r="C868" t="s">
        <v>739</v>
      </c>
      <c r="D868" t="s">
        <v>739</v>
      </c>
      <c r="E868" t="s">
        <v>739</v>
      </c>
      <c r="F868" t="s">
        <v>739</v>
      </c>
      <c r="G868" t="s">
        <v>739</v>
      </c>
      <c r="H868" t="s">
        <v>739</v>
      </c>
      <c r="I868" t="s">
        <v>739</v>
      </c>
      <c r="J868" t="s">
        <v>739</v>
      </c>
      <c r="K868" t="s">
        <v>739</v>
      </c>
      <c r="L868" t="s">
        <v>739</v>
      </c>
      <c r="M868"/>
      <c r="N868"/>
      <c r="O868"/>
      <c r="P868"/>
      <c r="Q868"/>
      <c r="R868"/>
      <c r="S868"/>
      <c r="T868"/>
      <c r="U868"/>
      <c r="V868"/>
      <c r="W868"/>
      <c r="X868"/>
      <c r="Y868"/>
      <c r="Z868"/>
      <c r="AA868"/>
      <c r="AB868"/>
      <c r="AC868"/>
      <c r="AD868"/>
      <c r="AE868"/>
      <c r="AF868"/>
      <c r="AG868"/>
      <c r="AH868"/>
      <c r="AI868"/>
      <c r="AJ868"/>
      <c r="AK868"/>
      <c r="AL868"/>
      <c r="AM868"/>
      <c r="AN868"/>
      <c r="AO868"/>
      <c r="AP868"/>
      <c r="AQ868" s="242">
        <v>0</v>
      </c>
      <c r="AR868" s="242">
        <v>0</v>
      </c>
    </row>
    <row r="869" spans="1:44" ht="16.8" x14ac:dyDescent="0.25">
      <c r="A869" s="273">
        <v>122825</v>
      </c>
      <c r="B869" t="s">
        <v>474</v>
      </c>
      <c r="C869" t="s">
        <v>739</v>
      </c>
      <c r="D869" t="s">
        <v>739</v>
      </c>
      <c r="E869" t="s">
        <v>739</v>
      </c>
      <c r="F869" t="s">
        <v>739</v>
      </c>
      <c r="G869" t="s">
        <v>739</v>
      </c>
      <c r="H869" t="s">
        <v>739</v>
      </c>
      <c r="I869" t="s">
        <v>739</v>
      </c>
      <c r="J869" t="s">
        <v>739</v>
      </c>
      <c r="K869" t="s">
        <v>739</v>
      </c>
      <c r="L869" t="s">
        <v>739</v>
      </c>
      <c r="M869"/>
      <c r="N869"/>
      <c r="O869"/>
      <c r="P869"/>
      <c r="Q869"/>
      <c r="R869"/>
      <c r="S869"/>
      <c r="T869"/>
      <c r="U869"/>
      <c r="V869"/>
      <c r="W869"/>
      <c r="X869"/>
      <c r="Y869"/>
      <c r="Z869"/>
      <c r="AA869"/>
      <c r="AB869"/>
      <c r="AC869"/>
      <c r="AD869"/>
      <c r="AE869"/>
      <c r="AF869"/>
      <c r="AG869"/>
      <c r="AH869"/>
      <c r="AI869"/>
      <c r="AJ869"/>
      <c r="AK869"/>
      <c r="AL869"/>
      <c r="AM869"/>
      <c r="AN869"/>
      <c r="AO869"/>
      <c r="AP869"/>
      <c r="AQ869" s="242">
        <v>0</v>
      </c>
      <c r="AR869" s="242">
        <v>0</v>
      </c>
    </row>
    <row r="870" spans="1:44" ht="16.8" x14ac:dyDescent="0.25">
      <c r="A870" s="273">
        <v>122826</v>
      </c>
      <c r="B870" t="s">
        <v>474</v>
      </c>
      <c r="C870" t="s">
        <v>739</v>
      </c>
      <c r="D870" t="s">
        <v>739</v>
      </c>
      <c r="E870" t="s">
        <v>739</v>
      </c>
      <c r="F870" t="s">
        <v>739</v>
      </c>
      <c r="G870" t="s">
        <v>739</v>
      </c>
      <c r="H870" t="s">
        <v>739</v>
      </c>
      <c r="I870" t="s">
        <v>739</v>
      </c>
      <c r="J870" t="s">
        <v>739</v>
      </c>
      <c r="K870" t="s">
        <v>739</v>
      </c>
      <c r="L870" t="s">
        <v>739</v>
      </c>
      <c r="M870"/>
      <c r="N870"/>
      <c r="O870"/>
      <c r="P870"/>
      <c r="Q870"/>
      <c r="R870"/>
      <c r="S870"/>
      <c r="T870"/>
      <c r="U870"/>
      <c r="V870"/>
      <c r="W870"/>
      <c r="X870"/>
      <c r="Y870"/>
      <c r="Z870"/>
      <c r="AA870"/>
      <c r="AB870"/>
      <c r="AC870"/>
      <c r="AD870"/>
      <c r="AE870"/>
      <c r="AF870"/>
      <c r="AG870"/>
      <c r="AH870"/>
      <c r="AI870"/>
      <c r="AJ870"/>
      <c r="AK870"/>
      <c r="AL870"/>
      <c r="AM870"/>
      <c r="AN870"/>
      <c r="AO870"/>
      <c r="AP870"/>
      <c r="AQ870" s="242">
        <v>0</v>
      </c>
      <c r="AR870" s="242">
        <v>0</v>
      </c>
    </row>
    <row r="871" spans="1:44" ht="16.8" x14ac:dyDescent="0.25">
      <c r="A871" s="273">
        <v>122829</v>
      </c>
      <c r="B871" t="s">
        <v>474</v>
      </c>
      <c r="C871" t="s">
        <v>739</v>
      </c>
      <c r="D871" t="s">
        <v>739</v>
      </c>
      <c r="E871" t="s">
        <v>739</v>
      </c>
      <c r="F871" t="s">
        <v>739</v>
      </c>
      <c r="G871" t="s">
        <v>739</v>
      </c>
      <c r="H871" t="s">
        <v>739</v>
      </c>
      <c r="I871" t="s">
        <v>739</v>
      </c>
      <c r="J871" t="s">
        <v>739</v>
      </c>
      <c r="K871" t="s">
        <v>739</v>
      </c>
      <c r="L871" t="s">
        <v>739</v>
      </c>
      <c r="M871"/>
      <c r="N871"/>
      <c r="O871"/>
      <c r="P871"/>
      <c r="Q871"/>
      <c r="R871"/>
      <c r="S871"/>
      <c r="T871"/>
      <c r="U871"/>
      <c r="V871"/>
      <c r="W871"/>
      <c r="X871"/>
      <c r="Y871"/>
      <c r="Z871"/>
      <c r="AA871"/>
      <c r="AB871"/>
      <c r="AC871"/>
      <c r="AD871"/>
      <c r="AE871"/>
      <c r="AF871"/>
      <c r="AG871"/>
      <c r="AH871"/>
      <c r="AI871"/>
      <c r="AJ871"/>
      <c r="AK871"/>
      <c r="AL871"/>
      <c r="AM871"/>
      <c r="AN871"/>
      <c r="AO871"/>
      <c r="AP871"/>
      <c r="AQ871" s="242">
        <v>0</v>
      </c>
      <c r="AR871" s="242">
        <v>0</v>
      </c>
    </row>
    <row r="872" spans="1:44" ht="16.8" x14ac:dyDescent="0.25">
      <c r="A872" s="273">
        <v>122831</v>
      </c>
      <c r="B872" t="s">
        <v>474</v>
      </c>
      <c r="C872" t="s">
        <v>739</v>
      </c>
      <c r="D872" t="s">
        <v>739</v>
      </c>
      <c r="E872" t="s">
        <v>739</v>
      </c>
      <c r="F872" t="s">
        <v>739</v>
      </c>
      <c r="G872" t="s">
        <v>739</v>
      </c>
      <c r="H872" t="s">
        <v>739</v>
      </c>
      <c r="I872" t="s">
        <v>739</v>
      </c>
      <c r="J872" t="s">
        <v>739</v>
      </c>
      <c r="K872" t="s">
        <v>739</v>
      </c>
      <c r="L872" t="s">
        <v>739</v>
      </c>
      <c r="M872"/>
      <c r="N872"/>
      <c r="O872"/>
      <c r="P872"/>
      <c r="Q872"/>
      <c r="R872"/>
      <c r="S872"/>
      <c r="T872"/>
      <c r="U872"/>
      <c r="V872"/>
      <c r="W872"/>
      <c r="X872"/>
      <c r="Y872"/>
      <c r="Z872"/>
      <c r="AA872"/>
      <c r="AB872"/>
      <c r="AC872"/>
      <c r="AD872"/>
      <c r="AE872"/>
      <c r="AF872"/>
      <c r="AG872"/>
      <c r="AH872"/>
      <c r="AI872"/>
      <c r="AJ872"/>
      <c r="AK872"/>
      <c r="AL872"/>
      <c r="AM872"/>
      <c r="AN872"/>
      <c r="AO872"/>
      <c r="AP872"/>
      <c r="AQ872" s="242">
        <v>0</v>
      </c>
      <c r="AR872" s="242">
        <v>0</v>
      </c>
    </row>
    <row r="873" spans="1:44" ht="16.8" x14ac:dyDescent="0.25">
      <c r="A873" s="273">
        <v>122833</v>
      </c>
      <c r="B873" t="s">
        <v>474</v>
      </c>
      <c r="C873" t="s">
        <v>739</v>
      </c>
      <c r="D873" t="s">
        <v>739</v>
      </c>
      <c r="E873" t="s">
        <v>739</v>
      </c>
      <c r="F873" t="s">
        <v>739</v>
      </c>
      <c r="G873" t="s">
        <v>739</v>
      </c>
      <c r="H873" t="s">
        <v>739</v>
      </c>
      <c r="I873" t="s">
        <v>739</v>
      </c>
      <c r="J873" t="s">
        <v>739</v>
      </c>
      <c r="K873" t="s">
        <v>739</v>
      </c>
      <c r="L873" t="s">
        <v>739</v>
      </c>
      <c r="M873"/>
      <c r="N873"/>
      <c r="O873"/>
      <c r="P873"/>
      <c r="Q873"/>
      <c r="R873"/>
      <c r="S873"/>
      <c r="T873"/>
      <c r="U873"/>
      <c r="V873"/>
      <c r="W873"/>
      <c r="X873"/>
      <c r="Y873"/>
      <c r="Z873"/>
      <c r="AA873"/>
      <c r="AB873"/>
      <c r="AC873"/>
      <c r="AD873"/>
      <c r="AE873"/>
      <c r="AF873"/>
      <c r="AG873"/>
      <c r="AH873"/>
      <c r="AI873"/>
      <c r="AJ873"/>
      <c r="AK873"/>
      <c r="AL873"/>
      <c r="AM873"/>
      <c r="AN873"/>
      <c r="AO873"/>
      <c r="AP873"/>
      <c r="AQ873" s="242">
        <v>0</v>
      </c>
      <c r="AR873" s="242">
        <v>0</v>
      </c>
    </row>
    <row r="874" spans="1:44" ht="16.8" x14ac:dyDescent="0.25">
      <c r="A874" s="273">
        <v>122840</v>
      </c>
      <c r="B874" t="s">
        <v>474</v>
      </c>
      <c r="C874" t="s">
        <v>739</v>
      </c>
      <c r="D874" t="s">
        <v>739</v>
      </c>
      <c r="E874" t="s">
        <v>739</v>
      </c>
      <c r="F874" t="s">
        <v>739</v>
      </c>
      <c r="G874" t="s">
        <v>739</v>
      </c>
      <c r="H874" t="s">
        <v>739</v>
      </c>
      <c r="I874" t="s">
        <v>739</v>
      </c>
      <c r="J874" t="s">
        <v>739</v>
      </c>
      <c r="K874" t="s">
        <v>739</v>
      </c>
      <c r="L874" t="s">
        <v>739</v>
      </c>
      <c r="M874"/>
      <c r="N874"/>
      <c r="O874"/>
      <c r="P874"/>
      <c r="Q874"/>
      <c r="R874"/>
      <c r="S874"/>
      <c r="T874"/>
      <c r="U874"/>
      <c r="V874"/>
      <c r="W874"/>
      <c r="X874"/>
      <c r="Y874"/>
      <c r="Z874"/>
      <c r="AA874"/>
      <c r="AB874"/>
      <c r="AC874"/>
      <c r="AD874"/>
      <c r="AE874"/>
      <c r="AF874"/>
      <c r="AG874"/>
      <c r="AH874"/>
      <c r="AI874"/>
      <c r="AJ874"/>
      <c r="AK874"/>
      <c r="AL874"/>
      <c r="AM874"/>
      <c r="AN874"/>
      <c r="AO874"/>
      <c r="AP874"/>
      <c r="AQ874" s="242">
        <v>0</v>
      </c>
      <c r="AR874" s="242">
        <v>0</v>
      </c>
    </row>
    <row r="875" spans="1:44" ht="16.8" x14ac:dyDescent="0.25">
      <c r="A875" s="273">
        <v>122842</v>
      </c>
      <c r="B875" t="s">
        <v>474</v>
      </c>
      <c r="C875" t="s">
        <v>739</v>
      </c>
      <c r="D875" t="s">
        <v>739</v>
      </c>
      <c r="E875" t="s">
        <v>739</v>
      </c>
      <c r="F875" t="s">
        <v>739</v>
      </c>
      <c r="G875" t="s">
        <v>739</v>
      </c>
      <c r="H875" t="s">
        <v>739</v>
      </c>
      <c r="I875" t="s">
        <v>739</v>
      </c>
      <c r="J875" t="s">
        <v>739</v>
      </c>
      <c r="K875" t="s">
        <v>739</v>
      </c>
      <c r="L875" t="s">
        <v>739</v>
      </c>
      <c r="M875"/>
      <c r="N875"/>
      <c r="O875"/>
      <c r="P875"/>
      <c r="Q875"/>
      <c r="R875"/>
      <c r="S875"/>
      <c r="T875"/>
      <c r="U875"/>
      <c r="V875"/>
      <c r="W875"/>
      <c r="X875"/>
      <c r="Y875"/>
      <c r="Z875"/>
      <c r="AA875"/>
      <c r="AB875"/>
      <c r="AC875"/>
      <c r="AD875"/>
      <c r="AE875"/>
      <c r="AF875"/>
      <c r="AG875"/>
      <c r="AH875"/>
      <c r="AI875"/>
      <c r="AJ875"/>
      <c r="AK875"/>
      <c r="AL875"/>
      <c r="AM875"/>
      <c r="AN875"/>
      <c r="AO875"/>
      <c r="AP875"/>
      <c r="AQ875" s="242">
        <v>0</v>
      </c>
      <c r="AR875" s="242">
        <v>0</v>
      </c>
    </row>
    <row r="876" spans="1:44" ht="16.8" x14ac:dyDescent="0.25">
      <c r="A876" s="273">
        <v>122847</v>
      </c>
      <c r="B876" t="s">
        <v>474</v>
      </c>
      <c r="C876" t="s">
        <v>739</v>
      </c>
      <c r="D876" t="s">
        <v>739</v>
      </c>
      <c r="E876" t="s">
        <v>739</v>
      </c>
      <c r="F876" t="s">
        <v>739</v>
      </c>
      <c r="G876" t="s">
        <v>739</v>
      </c>
      <c r="H876" t="s">
        <v>739</v>
      </c>
      <c r="I876" t="s">
        <v>739</v>
      </c>
      <c r="J876" t="s">
        <v>739</v>
      </c>
      <c r="K876" t="s">
        <v>739</v>
      </c>
      <c r="L876" t="s">
        <v>739</v>
      </c>
      <c r="M876"/>
      <c r="N876"/>
      <c r="O876"/>
      <c r="P876"/>
      <c r="Q876"/>
      <c r="R876"/>
      <c r="S876"/>
      <c r="T876"/>
      <c r="U876"/>
      <c r="V876"/>
      <c r="W876"/>
      <c r="X876"/>
      <c r="Y876"/>
      <c r="Z876"/>
      <c r="AA876"/>
      <c r="AB876"/>
      <c r="AC876"/>
      <c r="AD876"/>
      <c r="AE876"/>
      <c r="AF876"/>
      <c r="AG876"/>
      <c r="AH876"/>
      <c r="AI876"/>
      <c r="AJ876"/>
      <c r="AK876"/>
      <c r="AL876"/>
      <c r="AM876"/>
      <c r="AN876"/>
      <c r="AO876"/>
      <c r="AP876"/>
      <c r="AQ876" s="242">
        <v>0</v>
      </c>
      <c r="AR876" s="242">
        <v>0</v>
      </c>
    </row>
    <row r="877" spans="1:44" ht="16.8" x14ac:dyDescent="0.25">
      <c r="A877" s="273">
        <v>122852</v>
      </c>
      <c r="B877" t="s">
        <v>474</v>
      </c>
      <c r="C877" t="s">
        <v>739</v>
      </c>
      <c r="D877" t="s">
        <v>739</v>
      </c>
      <c r="E877" t="s">
        <v>739</v>
      </c>
      <c r="F877" t="s">
        <v>739</v>
      </c>
      <c r="G877" t="s">
        <v>739</v>
      </c>
      <c r="H877" t="s">
        <v>739</v>
      </c>
      <c r="I877" t="s">
        <v>739</v>
      </c>
      <c r="J877" t="s">
        <v>739</v>
      </c>
      <c r="K877" t="s">
        <v>739</v>
      </c>
      <c r="L877" t="s">
        <v>739</v>
      </c>
      <c r="M877"/>
      <c r="N877"/>
      <c r="O877"/>
      <c r="P877"/>
      <c r="Q877"/>
      <c r="R877"/>
      <c r="S877"/>
      <c r="T877"/>
      <c r="U877"/>
      <c r="V877"/>
      <c r="W877"/>
      <c r="X877"/>
      <c r="Y877"/>
      <c r="Z877"/>
      <c r="AA877"/>
      <c r="AB877"/>
      <c r="AC877"/>
      <c r="AD877"/>
      <c r="AE877"/>
      <c r="AF877"/>
      <c r="AG877"/>
      <c r="AH877"/>
      <c r="AI877"/>
      <c r="AJ877"/>
      <c r="AK877"/>
      <c r="AL877"/>
      <c r="AM877"/>
      <c r="AN877"/>
      <c r="AO877"/>
      <c r="AP877"/>
      <c r="AQ877" s="242">
        <v>0</v>
      </c>
      <c r="AR877" s="242">
        <v>0</v>
      </c>
    </row>
    <row r="878" spans="1:44" ht="16.8" x14ac:dyDescent="0.25">
      <c r="A878" s="273">
        <v>122853</v>
      </c>
      <c r="B878" t="s">
        <v>474</v>
      </c>
      <c r="C878" t="s">
        <v>739</v>
      </c>
      <c r="D878" t="s">
        <v>739</v>
      </c>
      <c r="E878" t="s">
        <v>739</v>
      </c>
      <c r="F878" t="s">
        <v>739</v>
      </c>
      <c r="G878" t="s">
        <v>739</v>
      </c>
      <c r="H878" t="s">
        <v>739</v>
      </c>
      <c r="I878" t="s">
        <v>739</v>
      </c>
      <c r="J878" t="s">
        <v>739</v>
      </c>
      <c r="K878" t="s">
        <v>739</v>
      </c>
      <c r="L878" t="s">
        <v>739</v>
      </c>
      <c r="M878"/>
      <c r="N878"/>
      <c r="O878"/>
      <c r="P878"/>
      <c r="Q878"/>
      <c r="R878"/>
      <c r="S878"/>
      <c r="T878"/>
      <c r="U878"/>
      <c r="V878"/>
      <c r="W878"/>
      <c r="X878"/>
      <c r="Y878"/>
      <c r="Z878"/>
      <c r="AA878"/>
      <c r="AB878"/>
      <c r="AC878"/>
      <c r="AD878"/>
      <c r="AE878"/>
      <c r="AF878"/>
      <c r="AG878"/>
      <c r="AH878"/>
      <c r="AI878"/>
      <c r="AJ878"/>
      <c r="AK878"/>
      <c r="AL878"/>
      <c r="AM878"/>
      <c r="AN878"/>
      <c r="AO878"/>
      <c r="AP878"/>
      <c r="AQ878" s="242">
        <v>0</v>
      </c>
      <c r="AR878" s="242">
        <v>0</v>
      </c>
    </row>
    <row r="879" spans="1:44" ht="16.8" x14ac:dyDescent="0.25">
      <c r="A879" s="273">
        <v>122856</v>
      </c>
      <c r="B879" t="s">
        <v>474</v>
      </c>
      <c r="C879" t="s">
        <v>739</v>
      </c>
      <c r="D879" t="s">
        <v>739</v>
      </c>
      <c r="E879" t="s">
        <v>739</v>
      </c>
      <c r="F879" t="s">
        <v>739</v>
      </c>
      <c r="G879" t="s">
        <v>739</v>
      </c>
      <c r="H879" t="s">
        <v>739</v>
      </c>
      <c r="I879" t="s">
        <v>739</v>
      </c>
      <c r="J879" t="s">
        <v>739</v>
      </c>
      <c r="K879" t="s">
        <v>739</v>
      </c>
      <c r="L879" t="s">
        <v>739</v>
      </c>
      <c r="M879"/>
      <c r="N879"/>
      <c r="O879"/>
      <c r="P879"/>
      <c r="Q879"/>
      <c r="R879"/>
      <c r="S879"/>
      <c r="T879"/>
      <c r="U879"/>
      <c r="V879"/>
      <c r="W879"/>
      <c r="X879"/>
      <c r="Y879"/>
      <c r="Z879"/>
      <c r="AA879"/>
      <c r="AB879"/>
      <c r="AC879"/>
      <c r="AD879"/>
      <c r="AE879"/>
      <c r="AF879"/>
      <c r="AG879"/>
      <c r="AH879"/>
      <c r="AI879"/>
      <c r="AJ879"/>
      <c r="AK879"/>
      <c r="AL879"/>
      <c r="AM879"/>
      <c r="AN879"/>
      <c r="AO879"/>
      <c r="AP879"/>
      <c r="AQ879" s="242">
        <v>0</v>
      </c>
      <c r="AR879" s="242">
        <v>0</v>
      </c>
    </row>
    <row r="880" spans="1:44" ht="16.8" x14ac:dyDescent="0.25">
      <c r="A880" s="273">
        <v>122858</v>
      </c>
      <c r="B880" t="s">
        <v>474</v>
      </c>
      <c r="C880" t="s">
        <v>739</v>
      </c>
      <c r="D880" t="s">
        <v>739</v>
      </c>
      <c r="E880" t="s">
        <v>739</v>
      </c>
      <c r="F880" t="s">
        <v>739</v>
      </c>
      <c r="G880" t="s">
        <v>739</v>
      </c>
      <c r="H880" t="s">
        <v>739</v>
      </c>
      <c r="I880" t="s">
        <v>739</v>
      </c>
      <c r="J880" t="s">
        <v>739</v>
      </c>
      <c r="K880" t="s">
        <v>739</v>
      </c>
      <c r="L880" t="s">
        <v>739</v>
      </c>
      <c r="M880"/>
      <c r="N880"/>
      <c r="O880"/>
      <c r="P880"/>
      <c r="Q880"/>
      <c r="R880"/>
      <c r="S880"/>
      <c r="T880"/>
      <c r="U880"/>
      <c r="V880"/>
      <c r="W880"/>
      <c r="X880"/>
      <c r="Y880"/>
      <c r="Z880"/>
      <c r="AA880"/>
      <c r="AB880"/>
      <c r="AC880"/>
      <c r="AD880"/>
      <c r="AE880"/>
      <c r="AF880"/>
      <c r="AG880"/>
      <c r="AH880"/>
      <c r="AI880"/>
      <c r="AJ880"/>
      <c r="AK880"/>
      <c r="AL880"/>
      <c r="AM880"/>
      <c r="AN880"/>
      <c r="AO880"/>
      <c r="AP880"/>
      <c r="AQ880" s="242">
        <v>0</v>
      </c>
      <c r="AR880" s="242">
        <v>0</v>
      </c>
    </row>
    <row r="881" spans="1:44" ht="16.8" x14ac:dyDescent="0.25">
      <c r="A881" s="273">
        <v>122861</v>
      </c>
      <c r="B881" t="s">
        <v>474</v>
      </c>
      <c r="C881" t="s">
        <v>739</v>
      </c>
      <c r="D881" t="s">
        <v>739</v>
      </c>
      <c r="E881" t="s">
        <v>739</v>
      </c>
      <c r="F881" t="s">
        <v>739</v>
      </c>
      <c r="G881" t="s">
        <v>739</v>
      </c>
      <c r="H881" t="s">
        <v>739</v>
      </c>
      <c r="I881" t="s">
        <v>739</v>
      </c>
      <c r="J881" t="s">
        <v>739</v>
      </c>
      <c r="K881" t="s">
        <v>739</v>
      </c>
      <c r="L881" t="s">
        <v>739</v>
      </c>
      <c r="M881"/>
      <c r="N881"/>
      <c r="O881"/>
      <c r="P881"/>
      <c r="Q881"/>
      <c r="R881"/>
      <c r="S881"/>
      <c r="T881"/>
      <c r="U881"/>
      <c r="V881"/>
      <c r="W881"/>
      <c r="X881"/>
      <c r="Y881"/>
      <c r="Z881"/>
      <c r="AA881"/>
      <c r="AB881"/>
      <c r="AC881"/>
      <c r="AD881"/>
      <c r="AE881"/>
      <c r="AF881"/>
      <c r="AG881"/>
      <c r="AH881"/>
      <c r="AI881"/>
      <c r="AJ881"/>
      <c r="AK881"/>
      <c r="AL881"/>
      <c r="AM881"/>
      <c r="AN881"/>
      <c r="AO881"/>
      <c r="AP881"/>
      <c r="AQ881" s="242">
        <v>0</v>
      </c>
      <c r="AR881" s="242">
        <v>0</v>
      </c>
    </row>
    <row r="882" spans="1:44" ht="16.8" x14ac:dyDescent="0.25">
      <c r="A882" s="273">
        <v>122866</v>
      </c>
      <c r="B882" t="s">
        <v>474</v>
      </c>
      <c r="C882" t="s">
        <v>739</v>
      </c>
      <c r="D882" t="s">
        <v>739</v>
      </c>
      <c r="E882" t="s">
        <v>739</v>
      </c>
      <c r="F882" t="s">
        <v>739</v>
      </c>
      <c r="G882" t="s">
        <v>739</v>
      </c>
      <c r="H882" t="s">
        <v>739</v>
      </c>
      <c r="I882" t="s">
        <v>739</v>
      </c>
      <c r="J882" t="s">
        <v>739</v>
      </c>
      <c r="K882" t="s">
        <v>739</v>
      </c>
      <c r="L882" t="s">
        <v>739</v>
      </c>
      <c r="M882"/>
      <c r="N882"/>
      <c r="O882"/>
      <c r="P882"/>
      <c r="Q882"/>
      <c r="R882"/>
      <c r="S882"/>
      <c r="T882"/>
      <c r="U882"/>
      <c r="V882"/>
      <c r="W882"/>
      <c r="X882"/>
      <c r="Y882"/>
      <c r="Z882"/>
      <c r="AA882"/>
      <c r="AB882"/>
      <c r="AC882"/>
      <c r="AD882"/>
      <c r="AE882"/>
      <c r="AF882"/>
      <c r="AG882"/>
      <c r="AH882"/>
      <c r="AI882"/>
      <c r="AJ882"/>
      <c r="AK882"/>
      <c r="AL882"/>
      <c r="AM882"/>
      <c r="AN882"/>
      <c r="AO882"/>
      <c r="AP882"/>
      <c r="AQ882" s="242">
        <v>0</v>
      </c>
      <c r="AR882" s="242">
        <v>0</v>
      </c>
    </row>
    <row r="883" spans="1:44" ht="16.8" x14ac:dyDescent="0.25">
      <c r="A883" s="273">
        <v>122867</v>
      </c>
      <c r="B883" t="s">
        <v>474</v>
      </c>
      <c r="C883" t="s">
        <v>739</v>
      </c>
      <c r="D883" t="s">
        <v>739</v>
      </c>
      <c r="E883" t="s">
        <v>739</v>
      </c>
      <c r="F883" t="s">
        <v>739</v>
      </c>
      <c r="G883" t="s">
        <v>739</v>
      </c>
      <c r="H883" t="s">
        <v>739</v>
      </c>
      <c r="I883" t="s">
        <v>739</v>
      </c>
      <c r="J883" t="s">
        <v>739</v>
      </c>
      <c r="K883" t="s">
        <v>739</v>
      </c>
      <c r="L883" t="s">
        <v>739</v>
      </c>
      <c r="M883"/>
      <c r="N883"/>
      <c r="O883"/>
      <c r="P883"/>
      <c r="Q883"/>
      <c r="R883"/>
      <c r="S883"/>
      <c r="T883"/>
      <c r="U883"/>
      <c r="V883"/>
      <c r="W883"/>
      <c r="X883"/>
      <c r="Y883"/>
      <c r="Z883"/>
      <c r="AA883"/>
      <c r="AB883"/>
      <c r="AC883"/>
      <c r="AD883"/>
      <c r="AE883"/>
      <c r="AF883"/>
      <c r="AG883"/>
      <c r="AH883"/>
      <c r="AI883"/>
      <c r="AJ883"/>
      <c r="AK883"/>
      <c r="AL883"/>
      <c r="AM883"/>
      <c r="AN883"/>
      <c r="AO883"/>
      <c r="AP883"/>
      <c r="AQ883" s="242">
        <v>0</v>
      </c>
      <c r="AR883" s="242">
        <v>0</v>
      </c>
    </row>
    <row r="884" spans="1:44" ht="16.8" x14ac:dyDescent="0.25">
      <c r="A884" s="273">
        <v>122870</v>
      </c>
      <c r="B884" t="s">
        <v>474</v>
      </c>
      <c r="C884" t="s">
        <v>739</v>
      </c>
      <c r="D884" t="s">
        <v>739</v>
      </c>
      <c r="E884" t="s">
        <v>739</v>
      </c>
      <c r="F884" t="s">
        <v>739</v>
      </c>
      <c r="G884" t="s">
        <v>739</v>
      </c>
      <c r="H884" t="s">
        <v>739</v>
      </c>
      <c r="I884" t="s">
        <v>739</v>
      </c>
      <c r="J884" t="s">
        <v>739</v>
      </c>
      <c r="K884" t="s">
        <v>739</v>
      </c>
      <c r="L884" t="s">
        <v>739</v>
      </c>
      <c r="M884"/>
      <c r="N884"/>
      <c r="O884"/>
      <c r="P884"/>
      <c r="Q884"/>
      <c r="R884"/>
      <c r="S884"/>
      <c r="T884"/>
      <c r="U884"/>
      <c r="V884"/>
      <c r="W884"/>
      <c r="X884"/>
      <c r="Y884"/>
      <c r="Z884"/>
      <c r="AA884"/>
      <c r="AB884"/>
      <c r="AC884"/>
      <c r="AD884"/>
      <c r="AE884"/>
      <c r="AF884"/>
      <c r="AG884"/>
      <c r="AH884"/>
      <c r="AI884"/>
      <c r="AJ884"/>
      <c r="AK884"/>
      <c r="AL884"/>
      <c r="AM884"/>
      <c r="AN884"/>
      <c r="AO884"/>
      <c r="AP884"/>
      <c r="AQ884" s="242">
        <v>0</v>
      </c>
      <c r="AR884" s="242">
        <v>0</v>
      </c>
    </row>
    <row r="885" spans="1:44" ht="16.8" x14ac:dyDescent="0.25">
      <c r="A885" s="273">
        <v>122873</v>
      </c>
      <c r="B885" t="s">
        <v>474</v>
      </c>
      <c r="C885" t="s">
        <v>739</v>
      </c>
      <c r="D885" t="s">
        <v>739</v>
      </c>
      <c r="E885" t="s">
        <v>739</v>
      </c>
      <c r="F885" t="s">
        <v>739</v>
      </c>
      <c r="G885" t="s">
        <v>739</v>
      </c>
      <c r="H885" t="s">
        <v>739</v>
      </c>
      <c r="I885" t="s">
        <v>739</v>
      </c>
      <c r="J885" t="s">
        <v>739</v>
      </c>
      <c r="K885" t="s">
        <v>739</v>
      </c>
      <c r="L885" t="s">
        <v>739</v>
      </c>
      <c r="M885"/>
      <c r="N885"/>
      <c r="O885"/>
      <c r="P885"/>
      <c r="Q885"/>
      <c r="R885"/>
      <c r="S885"/>
      <c r="T885"/>
      <c r="U885"/>
      <c r="V885"/>
      <c r="W885"/>
      <c r="X885"/>
      <c r="Y885"/>
      <c r="Z885"/>
      <c r="AA885"/>
      <c r="AB885"/>
      <c r="AC885"/>
      <c r="AD885"/>
      <c r="AE885"/>
      <c r="AF885"/>
      <c r="AG885"/>
      <c r="AH885"/>
      <c r="AI885"/>
      <c r="AJ885"/>
      <c r="AK885"/>
      <c r="AL885"/>
      <c r="AM885"/>
      <c r="AN885"/>
      <c r="AO885"/>
      <c r="AP885"/>
      <c r="AQ885" s="242">
        <v>0</v>
      </c>
      <c r="AR885" s="242">
        <v>0</v>
      </c>
    </row>
    <row r="886" spans="1:44" ht="16.8" x14ac:dyDescent="0.25">
      <c r="A886" s="273">
        <v>122877</v>
      </c>
      <c r="B886" t="s">
        <v>474</v>
      </c>
      <c r="C886" t="s">
        <v>739</v>
      </c>
      <c r="D886" t="s">
        <v>739</v>
      </c>
      <c r="E886" t="s">
        <v>739</v>
      </c>
      <c r="F886" t="s">
        <v>739</v>
      </c>
      <c r="G886" t="s">
        <v>739</v>
      </c>
      <c r="H886" t="s">
        <v>739</v>
      </c>
      <c r="I886" t="s">
        <v>739</v>
      </c>
      <c r="J886" t="s">
        <v>739</v>
      </c>
      <c r="K886" t="s">
        <v>739</v>
      </c>
      <c r="L886" t="s">
        <v>739</v>
      </c>
      <c r="M886"/>
      <c r="N886"/>
      <c r="O886"/>
      <c r="P886"/>
      <c r="Q886"/>
      <c r="R886"/>
      <c r="S886"/>
      <c r="T886"/>
      <c r="U886"/>
      <c r="V886"/>
      <c r="W886"/>
      <c r="X886"/>
      <c r="Y886"/>
      <c r="Z886"/>
      <c r="AA886"/>
      <c r="AB886"/>
      <c r="AC886"/>
      <c r="AD886"/>
      <c r="AE886"/>
      <c r="AF886"/>
      <c r="AG886"/>
      <c r="AH886"/>
      <c r="AI886"/>
      <c r="AJ886"/>
      <c r="AK886"/>
      <c r="AL886"/>
      <c r="AM886"/>
      <c r="AN886"/>
      <c r="AO886"/>
      <c r="AP886"/>
      <c r="AQ886" s="242">
        <v>0</v>
      </c>
      <c r="AR886" s="242">
        <v>0</v>
      </c>
    </row>
    <row r="887" spans="1:44" ht="16.8" x14ac:dyDescent="0.25">
      <c r="A887" s="273">
        <v>122879</v>
      </c>
      <c r="B887" t="s">
        <v>474</v>
      </c>
      <c r="C887" t="s">
        <v>739</v>
      </c>
      <c r="D887" t="s">
        <v>739</v>
      </c>
      <c r="E887" t="s">
        <v>739</v>
      </c>
      <c r="F887" t="s">
        <v>739</v>
      </c>
      <c r="G887" t="s">
        <v>739</v>
      </c>
      <c r="H887" t="s">
        <v>739</v>
      </c>
      <c r="I887" t="s">
        <v>739</v>
      </c>
      <c r="J887" t="s">
        <v>739</v>
      </c>
      <c r="K887" t="s">
        <v>739</v>
      </c>
      <c r="L887" t="s">
        <v>739</v>
      </c>
      <c r="M887"/>
      <c r="N887"/>
      <c r="O887"/>
      <c r="P887"/>
      <c r="Q887"/>
      <c r="R887"/>
      <c r="S887"/>
      <c r="T887"/>
      <c r="U887"/>
      <c r="V887"/>
      <c r="W887"/>
      <c r="X887"/>
      <c r="Y887"/>
      <c r="Z887"/>
      <c r="AA887"/>
      <c r="AB887"/>
      <c r="AC887"/>
      <c r="AD887"/>
      <c r="AE887"/>
      <c r="AF887"/>
      <c r="AG887"/>
      <c r="AH887"/>
      <c r="AI887"/>
      <c r="AJ887"/>
      <c r="AK887"/>
      <c r="AL887"/>
      <c r="AM887"/>
      <c r="AN887"/>
      <c r="AO887"/>
      <c r="AP887"/>
      <c r="AQ887" s="242">
        <v>0</v>
      </c>
      <c r="AR887" s="242">
        <v>0</v>
      </c>
    </row>
    <row r="888" spans="1:44" ht="16.8" x14ac:dyDescent="0.25">
      <c r="A888" s="273">
        <v>122880</v>
      </c>
      <c r="B888" t="s">
        <v>474</v>
      </c>
      <c r="C888" t="s">
        <v>739</v>
      </c>
      <c r="D888" t="s">
        <v>739</v>
      </c>
      <c r="E888" t="s">
        <v>739</v>
      </c>
      <c r="F888" t="s">
        <v>739</v>
      </c>
      <c r="G888" t="s">
        <v>739</v>
      </c>
      <c r="H888" t="s">
        <v>739</v>
      </c>
      <c r="I888" t="s">
        <v>739</v>
      </c>
      <c r="J888" t="s">
        <v>739</v>
      </c>
      <c r="K888" t="s">
        <v>739</v>
      </c>
      <c r="L888" t="s">
        <v>739</v>
      </c>
      <c r="M888"/>
      <c r="N888"/>
      <c r="O888"/>
      <c r="P888"/>
      <c r="Q888"/>
      <c r="R888"/>
      <c r="S888"/>
      <c r="T888"/>
      <c r="U888"/>
      <c r="V888"/>
      <c r="W888"/>
      <c r="X888"/>
      <c r="Y888"/>
      <c r="Z888"/>
      <c r="AA888"/>
      <c r="AB888"/>
      <c r="AC888"/>
      <c r="AD888"/>
      <c r="AE888"/>
      <c r="AF888"/>
      <c r="AG888"/>
      <c r="AH888"/>
      <c r="AI888"/>
      <c r="AJ888"/>
      <c r="AK888"/>
      <c r="AL888"/>
      <c r="AM888"/>
      <c r="AN888"/>
      <c r="AO888"/>
      <c r="AP888"/>
      <c r="AQ888" s="242">
        <v>0</v>
      </c>
      <c r="AR888" s="242">
        <v>0</v>
      </c>
    </row>
    <row r="889" spans="1:44" ht="16.8" x14ac:dyDescent="0.25">
      <c r="A889" s="273">
        <v>122881</v>
      </c>
      <c r="B889" t="s">
        <v>474</v>
      </c>
      <c r="C889" t="s">
        <v>739</v>
      </c>
      <c r="D889" t="s">
        <v>739</v>
      </c>
      <c r="E889" t="s">
        <v>739</v>
      </c>
      <c r="F889" t="s">
        <v>739</v>
      </c>
      <c r="G889" t="s">
        <v>739</v>
      </c>
      <c r="H889" t="s">
        <v>739</v>
      </c>
      <c r="I889" t="s">
        <v>739</v>
      </c>
      <c r="J889" t="s">
        <v>739</v>
      </c>
      <c r="K889" t="s">
        <v>739</v>
      </c>
      <c r="L889" t="s">
        <v>739</v>
      </c>
      <c r="M889"/>
      <c r="N889"/>
      <c r="O889"/>
      <c r="P889"/>
      <c r="Q889"/>
      <c r="R889"/>
      <c r="S889"/>
      <c r="T889"/>
      <c r="U889"/>
      <c r="V889"/>
      <c r="W889"/>
      <c r="X889"/>
      <c r="Y889"/>
      <c r="Z889"/>
      <c r="AA889"/>
      <c r="AB889"/>
      <c r="AC889"/>
      <c r="AD889"/>
      <c r="AE889"/>
      <c r="AF889"/>
      <c r="AG889"/>
      <c r="AH889"/>
      <c r="AI889"/>
      <c r="AJ889"/>
      <c r="AK889"/>
      <c r="AL889"/>
      <c r="AM889"/>
      <c r="AN889"/>
      <c r="AO889"/>
      <c r="AP889"/>
      <c r="AQ889" s="242">
        <v>0</v>
      </c>
      <c r="AR889" s="242">
        <v>0</v>
      </c>
    </row>
    <row r="890" spans="1:44" ht="16.8" x14ac:dyDescent="0.25">
      <c r="A890" s="273">
        <v>122882</v>
      </c>
      <c r="B890" t="s">
        <v>474</v>
      </c>
      <c r="C890" t="s">
        <v>739</v>
      </c>
      <c r="D890" t="s">
        <v>739</v>
      </c>
      <c r="E890" t="s">
        <v>739</v>
      </c>
      <c r="F890" t="s">
        <v>739</v>
      </c>
      <c r="G890" t="s">
        <v>739</v>
      </c>
      <c r="H890" t="s">
        <v>739</v>
      </c>
      <c r="I890" t="s">
        <v>739</v>
      </c>
      <c r="J890" t="s">
        <v>739</v>
      </c>
      <c r="K890" t="s">
        <v>739</v>
      </c>
      <c r="L890" t="s">
        <v>739</v>
      </c>
      <c r="M890"/>
      <c r="N890"/>
      <c r="O890"/>
      <c r="P890"/>
      <c r="Q890"/>
      <c r="R890"/>
      <c r="S890"/>
      <c r="T890"/>
      <c r="U890"/>
      <c r="V890"/>
      <c r="W890"/>
      <c r="X890"/>
      <c r="Y890"/>
      <c r="Z890"/>
      <c r="AA890"/>
      <c r="AB890"/>
      <c r="AC890"/>
      <c r="AD890"/>
      <c r="AE890"/>
      <c r="AF890"/>
      <c r="AG890"/>
      <c r="AH890"/>
      <c r="AI890"/>
      <c r="AJ890"/>
      <c r="AK890"/>
      <c r="AL890"/>
      <c r="AM890"/>
      <c r="AN890"/>
      <c r="AO890"/>
      <c r="AP890"/>
      <c r="AQ890" s="242">
        <v>0</v>
      </c>
      <c r="AR890" s="242">
        <v>0</v>
      </c>
    </row>
    <row r="891" spans="1:44" ht="16.8" x14ac:dyDescent="0.25">
      <c r="A891" s="273">
        <v>122885</v>
      </c>
      <c r="B891" t="s">
        <v>474</v>
      </c>
      <c r="C891" t="s">
        <v>739</v>
      </c>
      <c r="D891" t="s">
        <v>739</v>
      </c>
      <c r="E891" t="s">
        <v>739</v>
      </c>
      <c r="F891" t="s">
        <v>739</v>
      </c>
      <c r="G891" t="s">
        <v>739</v>
      </c>
      <c r="H891" t="s">
        <v>739</v>
      </c>
      <c r="I891" t="s">
        <v>739</v>
      </c>
      <c r="J891" t="s">
        <v>739</v>
      </c>
      <c r="K891" t="s">
        <v>739</v>
      </c>
      <c r="L891" t="s">
        <v>739</v>
      </c>
      <c r="M891"/>
      <c r="N891"/>
      <c r="O891"/>
      <c r="P891"/>
      <c r="Q891"/>
      <c r="R891"/>
      <c r="S891"/>
      <c r="T891"/>
      <c r="U891"/>
      <c r="V891"/>
      <c r="W891"/>
      <c r="X891"/>
      <c r="Y891"/>
      <c r="Z891"/>
      <c r="AA891"/>
      <c r="AB891"/>
      <c r="AC891"/>
      <c r="AD891"/>
      <c r="AE891"/>
      <c r="AF891"/>
      <c r="AG891"/>
      <c r="AH891"/>
      <c r="AI891"/>
      <c r="AJ891"/>
      <c r="AK891"/>
      <c r="AL891"/>
      <c r="AM891"/>
      <c r="AN891"/>
      <c r="AO891"/>
      <c r="AP891"/>
      <c r="AQ891" s="242">
        <v>0</v>
      </c>
      <c r="AR891" s="242">
        <v>0</v>
      </c>
    </row>
    <row r="892" spans="1:44" ht="16.8" x14ac:dyDescent="0.25">
      <c r="A892" s="273">
        <v>122886</v>
      </c>
      <c r="B892" t="s">
        <v>474</v>
      </c>
      <c r="C892" t="s">
        <v>739</v>
      </c>
      <c r="D892" t="s">
        <v>739</v>
      </c>
      <c r="E892" t="s">
        <v>739</v>
      </c>
      <c r="F892" t="s">
        <v>739</v>
      </c>
      <c r="G892" t="s">
        <v>739</v>
      </c>
      <c r="H892" t="s">
        <v>739</v>
      </c>
      <c r="I892" t="s">
        <v>739</v>
      </c>
      <c r="J892" t="s">
        <v>739</v>
      </c>
      <c r="K892" t="s">
        <v>739</v>
      </c>
      <c r="L892" t="s">
        <v>739</v>
      </c>
      <c r="M892"/>
      <c r="N892"/>
      <c r="O892"/>
      <c r="P892"/>
      <c r="Q892"/>
      <c r="R892"/>
      <c r="S892"/>
      <c r="T892"/>
      <c r="U892"/>
      <c r="V892"/>
      <c r="W892"/>
      <c r="X892"/>
      <c r="Y892"/>
      <c r="Z892"/>
      <c r="AA892"/>
      <c r="AB892"/>
      <c r="AC892"/>
      <c r="AD892"/>
      <c r="AE892"/>
      <c r="AF892"/>
      <c r="AG892"/>
      <c r="AH892"/>
      <c r="AI892"/>
      <c r="AJ892"/>
      <c r="AK892"/>
      <c r="AL892"/>
      <c r="AM892"/>
      <c r="AN892"/>
      <c r="AO892"/>
      <c r="AP892"/>
      <c r="AQ892" s="242">
        <v>0</v>
      </c>
      <c r="AR892" s="242">
        <v>0</v>
      </c>
    </row>
    <row r="893" spans="1:44" ht="16.8" x14ac:dyDescent="0.25">
      <c r="A893" s="273">
        <v>122887</v>
      </c>
      <c r="B893" t="s">
        <v>474</v>
      </c>
      <c r="C893" t="s">
        <v>739</v>
      </c>
      <c r="D893" t="s">
        <v>739</v>
      </c>
      <c r="E893" t="s">
        <v>739</v>
      </c>
      <c r="F893" t="s">
        <v>739</v>
      </c>
      <c r="G893" t="s">
        <v>739</v>
      </c>
      <c r="H893" t="s">
        <v>739</v>
      </c>
      <c r="I893" t="s">
        <v>739</v>
      </c>
      <c r="J893" t="s">
        <v>739</v>
      </c>
      <c r="K893" t="s">
        <v>739</v>
      </c>
      <c r="L893" t="s">
        <v>739</v>
      </c>
      <c r="M893"/>
      <c r="N893"/>
      <c r="O893"/>
      <c r="P893"/>
      <c r="Q893"/>
      <c r="R893"/>
      <c r="S893"/>
      <c r="T893"/>
      <c r="U893"/>
      <c r="V893"/>
      <c r="W893"/>
      <c r="X893"/>
      <c r="Y893"/>
      <c r="Z893"/>
      <c r="AA893"/>
      <c r="AB893"/>
      <c r="AC893"/>
      <c r="AD893"/>
      <c r="AE893"/>
      <c r="AF893"/>
      <c r="AG893"/>
      <c r="AH893"/>
      <c r="AI893"/>
      <c r="AJ893"/>
      <c r="AK893"/>
      <c r="AL893"/>
      <c r="AM893"/>
      <c r="AN893"/>
      <c r="AO893"/>
      <c r="AP893"/>
      <c r="AQ893" s="242">
        <v>0</v>
      </c>
      <c r="AR893" s="242">
        <v>0</v>
      </c>
    </row>
    <row r="894" spans="1:44" ht="14.4" x14ac:dyDescent="0.3">
      <c r="A894" s="262">
        <v>122891</v>
      </c>
      <c r="B894" t="s">
        <v>474</v>
      </c>
      <c r="C894" s="246" t="s">
        <v>739</v>
      </c>
      <c r="D894" s="246" t="s">
        <v>739</v>
      </c>
      <c r="E894" s="246" t="s">
        <v>739</v>
      </c>
      <c r="F894" s="246" t="s">
        <v>739</v>
      </c>
      <c r="G894" s="246" t="s">
        <v>739</v>
      </c>
      <c r="H894" s="246" t="s">
        <v>739</v>
      </c>
      <c r="I894" s="246" t="s">
        <v>739</v>
      </c>
      <c r="J894" s="246" t="s">
        <v>739</v>
      </c>
      <c r="K894" s="246" t="s">
        <v>739</v>
      </c>
      <c r="L894" s="246" t="s">
        <v>739</v>
      </c>
      <c r="AN894" s="248"/>
      <c r="AP894" s="247"/>
      <c r="AQ894" s="242" t="s">
        <v>1545</v>
      </c>
      <c r="AR894" s="242">
        <v>0</v>
      </c>
    </row>
    <row r="895" spans="1:44" ht="16.8" x14ac:dyDescent="0.25">
      <c r="A895" s="273">
        <v>122892</v>
      </c>
      <c r="B895" t="s">
        <v>474</v>
      </c>
      <c r="C895" t="s">
        <v>739</v>
      </c>
      <c r="D895" t="s">
        <v>739</v>
      </c>
      <c r="E895" t="s">
        <v>739</v>
      </c>
      <c r="F895" t="s">
        <v>739</v>
      </c>
      <c r="G895" t="s">
        <v>739</v>
      </c>
      <c r="H895" t="s">
        <v>739</v>
      </c>
      <c r="I895" t="s">
        <v>739</v>
      </c>
      <c r="J895" t="s">
        <v>739</v>
      </c>
      <c r="K895" t="s">
        <v>739</v>
      </c>
      <c r="L895" t="s">
        <v>739</v>
      </c>
      <c r="M895"/>
      <c r="N895"/>
      <c r="O895"/>
      <c r="P895"/>
      <c r="Q895"/>
      <c r="R895"/>
      <c r="S895"/>
      <c r="T895"/>
      <c r="U895"/>
      <c r="V895"/>
      <c r="W895"/>
      <c r="X895"/>
      <c r="Y895"/>
      <c r="Z895"/>
      <c r="AA895"/>
      <c r="AB895"/>
      <c r="AC895"/>
      <c r="AD895"/>
      <c r="AE895"/>
      <c r="AF895"/>
      <c r="AG895"/>
      <c r="AH895"/>
      <c r="AI895"/>
      <c r="AJ895"/>
      <c r="AK895"/>
      <c r="AL895"/>
      <c r="AM895"/>
      <c r="AN895"/>
      <c r="AO895"/>
      <c r="AP895"/>
      <c r="AQ895" s="242">
        <v>0</v>
      </c>
      <c r="AR895" s="242">
        <v>0</v>
      </c>
    </row>
    <row r="896" spans="1:44" ht="16.8" x14ac:dyDescent="0.25">
      <c r="A896" s="273">
        <v>122896</v>
      </c>
      <c r="B896" t="s">
        <v>474</v>
      </c>
      <c r="C896" t="s">
        <v>739</v>
      </c>
      <c r="D896" t="s">
        <v>739</v>
      </c>
      <c r="E896" t="s">
        <v>739</v>
      </c>
      <c r="F896" t="s">
        <v>739</v>
      </c>
      <c r="G896" t="s">
        <v>739</v>
      </c>
      <c r="H896" t="s">
        <v>739</v>
      </c>
      <c r="I896" t="s">
        <v>739</v>
      </c>
      <c r="J896" t="s">
        <v>739</v>
      </c>
      <c r="K896" t="s">
        <v>739</v>
      </c>
      <c r="L896" t="s">
        <v>739</v>
      </c>
      <c r="M896"/>
      <c r="N896"/>
      <c r="O896"/>
      <c r="P896"/>
      <c r="Q896"/>
      <c r="R896"/>
      <c r="S896"/>
      <c r="T896"/>
      <c r="U896"/>
      <c r="V896"/>
      <c r="W896"/>
      <c r="X896"/>
      <c r="Y896"/>
      <c r="Z896"/>
      <c r="AA896"/>
      <c r="AB896"/>
      <c r="AC896"/>
      <c r="AD896"/>
      <c r="AE896"/>
      <c r="AF896"/>
      <c r="AG896"/>
      <c r="AH896"/>
      <c r="AI896"/>
      <c r="AJ896"/>
      <c r="AK896"/>
      <c r="AL896"/>
      <c r="AM896"/>
      <c r="AN896"/>
      <c r="AO896"/>
      <c r="AP896"/>
      <c r="AQ896" s="242">
        <v>0</v>
      </c>
      <c r="AR896" s="242">
        <v>0</v>
      </c>
    </row>
    <row r="897" spans="1:44" ht="16.8" x14ac:dyDescent="0.25">
      <c r="A897" s="273">
        <v>122897</v>
      </c>
      <c r="B897" t="s">
        <v>474</v>
      </c>
      <c r="C897" t="s">
        <v>739</v>
      </c>
      <c r="D897" t="s">
        <v>739</v>
      </c>
      <c r="E897" t="s">
        <v>739</v>
      </c>
      <c r="F897" t="s">
        <v>739</v>
      </c>
      <c r="G897" t="s">
        <v>739</v>
      </c>
      <c r="H897" t="s">
        <v>739</v>
      </c>
      <c r="I897" t="s">
        <v>739</v>
      </c>
      <c r="J897" t="s">
        <v>739</v>
      </c>
      <c r="K897" t="s">
        <v>739</v>
      </c>
      <c r="L897" t="s">
        <v>739</v>
      </c>
      <c r="M897"/>
      <c r="N897"/>
      <c r="O897"/>
      <c r="P897"/>
      <c r="Q897"/>
      <c r="R897"/>
      <c r="S897"/>
      <c r="T897"/>
      <c r="U897"/>
      <c r="V897"/>
      <c r="W897"/>
      <c r="X897"/>
      <c r="Y897"/>
      <c r="Z897"/>
      <c r="AA897"/>
      <c r="AB897"/>
      <c r="AC897"/>
      <c r="AD897"/>
      <c r="AE897"/>
      <c r="AF897"/>
      <c r="AG897"/>
      <c r="AH897"/>
      <c r="AI897"/>
      <c r="AJ897"/>
      <c r="AK897"/>
      <c r="AL897"/>
      <c r="AM897"/>
      <c r="AN897"/>
      <c r="AO897"/>
      <c r="AP897"/>
      <c r="AQ897" s="242">
        <v>0</v>
      </c>
      <c r="AR897" s="242">
        <v>0</v>
      </c>
    </row>
    <row r="898" spans="1:44" ht="16.8" x14ac:dyDescent="0.25">
      <c r="A898" s="273">
        <v>122899</v>
      </c>
      <c r="B898" t="s">
        <v>474</v>
      </c>
      <c r="C898" t="s">
        <v>739</v>
      </c>
      <c r="D898" t="s">
        <v>739</v>
      </c>
      <c r="E898" t="s">
        <v>739</v>
      </c>
      <c r="F898" t="s">
        <v>739</v>
      </c>
      <c r="G898" t="s">
        <v>739</v>
      </c>
      <c r="H898" t="s">
        <v>739</v>
      </c>
      <c r="I898" t="s">
        <v>739</v>
      </c>
      <c r="J898" t="s">
        <v>739</v>
      </c>
      <c r="K898" t="s">
        <v>739</v>
      </c>
      <c r="L898" t="s">
        <v>739</v>
      </c>
      <c r="M898"/>
      <c r="N898"/>
      <c r="O898"/>
      <c r="P898"/>
      <c r="Q898"/>
      <c r="R898"/>
      <c r="S898"/>
      <c r="T898"/>
      <c r="U898"/>
      <c r="V898"/>
      <c r="W898"/>
      <c r="X898"/>
      <c r="Y898"/>
      <c r="Z898"/>
      <c r="AA898"/>
      <c r="AB898"/>
      <c r="AC898"/>
      <c r="AD898"/>
      <c r="AE898"/>
      <c r="AF898"/>
      <c r="AG898"/>
      <c r="AH898"/>
      <c r="AI898"/>
      <c r="AJ898"/>
      <c r="AK898"/>
      <c r="AL898"/>
      <c r="AM898"/>
      <c r="AN898"/>
      <c r="AO898"/>
      <c r="AP898"/>
      <c r="AQ898" s="242">
        <v>0</v>
      </c>
      <c r="AR898" s="242">
        <v>0</v>
      </c>
    </row>
    <row r="899" spans="1:44" ht="16.8" x14ac:dyDescent="0.25">
      <c r="A899" s="273">
        <v>122901</v>
      </c>
      <c r="B899" t="s">
        <v>474</v>
      </c>
      <c r="C899" t="s">
        <v>739</v>
      </c>
      <c r="D899" t="s">
        <v>739</v>
      </c>
      <c r="E899" t="s">
        <v>739</v>
      </c>
      <c r="F899" t="s">
        <v>739</v>
      </c>
      <c r="G899" t="s">
        <v>739</v>
      </c>
      <c r="H899" t="s">
        <v>739</v>
      </c>
      <c r="I899" t="s">
        <v>739</v>
      </c>
      <c r="J899" t="s">
        <v>739</v>
      </c>
      <c r="K899" t="s">
        <v>739</v>
      </c>
      <c r="L899" t="s">
        <v>739</v>
      </c>
      <c r="M899"/>
      <c r="N899"/>
      <c r="O899"/>
      <c r="P899"/>
      <c r="Q899"/>
      <c r="R899"/>
      <c r="S899"/>
      <c r="T899"/>
      <c r="U899"/>
      <c r="V899"/>
      <c r="W899"/>
      <c r="X899"/>
      <c r="Y899"/>
      <c r="Z899"/>
      <c r="AA899"/>
      <c r="AB899"/>
      <c r="AC899"/>
      <c r="AD899"/>
      <c r="AE899"/>
      <c r="AF899"/>
      <c r="AG899"/>
      <c r="AH899"/>
      <c r="AI899"/>
      <c r="AJ899"/>
      <c r="AK899"/>
      <c r="AL899"/>
      <c r="AM899"/>
      <c r="AN899"/>
      <c r="AO899"/>
      <c r="AP899"/>
      <c r="AQ899" s="242">
        <v>0</v>
      </c>
      <c r="AR899" s="242">
        <v>0</v>
      </c>
    </row>
    <row r="900" spans="1:44" ht="16.8" x14ac:dyDescent="0.25">
      <c r="A900" s="273">
        <v>122906</v>
      </c>
      <c r="B900" t="s">
        <v>474</v>
      </c>
      <c r="C900" t="s">
        <v>739</v>
      </c>
      <c r="D900" t="s">
        <v>739</v>
      </c>
      <c r="E900" t="s">
        <v>739</v>
      </c>
      <c r="F900" t="s">
        <v>739</v>
      </c>
      <c r="G900" t="s">
        <v>739</v>
      </c>
      <c r="H900" t="s">
        <v>739</v>
      </c>
      <c r="I900" t="s">
        <v>739</v>
      </c>
      <c r="J900" t="s">
        <v>739</v>
      </c>
      <c r="K900" t="s">
        <v>739</v>
      </c>
      <c r="L900" t="s">
        <v>739</v>
      </c>
      <c r="M900"/>
      <c r="N900"/>
      <c r="O900"/>
      <c r="P900"/>
      <c r="Q900"/>
      <c r="R900"/>
      <c r="S900"/>
      <c r="T900"/>
      <c r="U900"/>
      <c r="V900"/>
      <c r="W900"/>
      <c r="X900"/>
      <c r="Y900"/>
      <c r="Z900"/>
      <c r="AA900"/>
      <c r="AB900"/>
      <c r="AC900"/>
      <c r="AD900"/>
      <c r="AE900"/>
      <c r="AF900"/>
      <c r="AG900"/>
      <c r="AH900"/>
      <c r="AI900"/>
      <c r="AJ900"/>
      <c r="AK900"/>
      <c r="AL900"/>
      <c r="AM900"/>
      <c r="AN900"/>
      <c r="AO900"/>
      <c r="AP900"/>
      <c r="AQ900" s="242">
        <v>0</v>
      </c>
      <c r="AR900" s="242">
        <v>0</v>
      </c>
    </row>
    <row r="901" spans="1:44" ht="16.8" x14ac:dyDescent="0.25">
      <c r="A901" s="273">
        <v>122907</v>
      </c>
      <c r="B901" t="s">
        <v>474</v>
      </c>
      <c r="C901" t="s">
        <v>739</v>
      </c>
      <c r="D901" t="s">
        <v>739</v>
      </c>
      <c r="E901" t="s">
        <v>739</v>
      </c>
      <c r="F901" t="s">
        <v>739</v>
      </c>
      <c r="G901" t="s">
        <v>739</v>
      </c>
      <c r="H901" t="s">
        <v>739</v>
      </c>
      <c r="I901" t="s">
        <v>739</v>
      </c>
      <c r="J901" t="s">
        <v>739</v>
      </c>
      <c r="K901" t="s">
        <v>739</v>
      </c>
      <c r="L901" t="s">
        <v>739</v>
      </c>
      <c r="M901"/>
      <c r="N901"/>
      <c r="O901"/>
      <c r="P901"/>
      <c r="Q901"/>
      <c r="R901"/>
      <c r="S901"/>
      <c r="T901"/>
      <c r="U901"/>
      <c r="V901"/>
      <c r="W901"/>
      <c r="X901"/>
      <c r="Y901"/>
      <c r="Z901"/>
      <c r="AA901"/>
      <c r="AB901"/>
      <c r="AC901"/>
      <c r="AD901"/>
      <c r="AE901"/>
      <c r="AF901"/>
      <c r="AG901"/>
      <c r="AH901"/>
      <c r="AI901"/>
      <c r="AJ901"/>
      <c r="AK901"/>
      <c r="AL901"/>
      <c r="AM901"/>
      <c r="AN901"/>
      <c r="AO901"/>
      <c r="AP901"/>
      <c r="AQ901" s="242">
        <v>0</v>
      </c>
      <c r="AR901" s="242">
        <v>0</v>
      </c>
    </row>
    <row r="902" spans="1:44" ht="16.8" x14ac:dyDescent="0.25">
      <c r="A902" s="273">
        <v>122909</v>
      </c>
      <c r="B902" t="s">
        <v>474</v>
      </c>
      <c r="C902" t="s">
        <v>739</v>
      </c>
      <c r="D902" t="s">
        <v>739</v>
      </c>
      <c r="E902" t="s">
        <v>739</v>
      </c>
      <c r="F902" t="s">
        <v>739</v>
      </c>
      <c r="G902" t="s">
        <v>739</v>
      </c>
      <c r="H902" t="s">
        <v>739</v>
      </c>
      <c r="I902" t="s">
        <v>739</v>
      </c>
      <c r="J902" t="s">
        <v>739</v>
      </c>
      <c r="K902" t="s">
        <v>739</v>
      </c>
      <c r="L902" t="s">
        <v>739</v>
      </c>
      <c r="M902"/>
      <c r="N902"/>
      <c r="O902"/>
      <c r="P902"/>
      <c r="Q902"/>
      <c r="R902"/>
      <c r="S902"/>
      <c r="T902"/>
      <c r="U902"/>
      <c r="V902"/>
      <c r="W902"/>
      <c r="X902"/>
      <c r="Y902"/>
      <c r="Z902"/>
      <c r="AA902"/>
      <c r="AB902"/>
      <c r="AC902"/>
      <c r="AD902"/>
      <c r="AE902"/>
      <c r="AF902"/>
      <c r="AG902"/>
      <c r="AH902"/>
      <c r="AI902"/>
      <c r="AJ902"/>
      <c r="AK902"/>
      <c r="AL902"/>
      <c r="AM902"/>
      <c r="AN902"/>
      <c r="AO902"/>
      <c r="AP902"/>
      <c r="AQ902" s="242">
        <v>0</v>
      </c>
      <c r="AR902" s="242">
        <v>0</v>
      </c>
    </row>
    <row r="903" spans="1:44" ht="16.8" x14ac:dyDescent="0.25">
      <c r="A903" s="273">
        <v>122912</v>
      </c>
      <c r="B903" t="s">
        <v>474</v>
      </c>
      <c r="C903" t="s">
        <v>739</v>
      </c>
      <c r="D903" t="s">
        <v>739</v>
      </c>
      <c r="E903" t="s">
        <v>739</v>
      </c>
      <c r="F903" t="s">
        <v>739</v>
      </c>
      <c r="G903" t="s">
        <v>739</v>
      </c>
      <c r="H903" t="s">
        <v>739</v>
      </c>
      <c r="I903" t="s">
        <v>739</v>
      </c>
      <c r="J903" t="s">
        <v>739</v>
      </c>
      <c r="K903" t="s">
        <v>739</v>
      </c>
      <c r="L903" t="s">
        <v>739</v>
      </c>
      <c r="M903"/>
      <c r="N903"/>
      <c r="O903"/>
      <c r="P903"/>
      <c r="Q903"/>
      <c r="R903"/>
      <c r="S903"/>
      <c r="T903"/>
      <c r="U903"/>
      <c r="V903"/>
      <c r="W903"/>
      <c r="X903"/>
      <c r="Y903"/>
      <c r="Z903"/>
      <c r="AA903"/>
      <c r="AB903"/>
      <c r="AC903"/>
      <c r="AD903"/>
      <c r="AE903"/>
      <c r="AF903"/>
      <c r="AG903"/>
      <c r="AH903"/>
      <c r="AI903"/>
      <c r="AJ903"/>
      <c r="AK903"/>
      <c r="AL903"/>
      <c r="AM903"/>
      <c r="AN903"/>
      <c r="AO903"/>
      <c r="AP903"/>
      <c r="AQ903" s="242">
        <v>0</v>
      </c>
      <c r="AR903" s="242">
        <v>0</v>
      </c>
    </row>
    <row r="904" spans="1:44" ht="16.8" x14ac:dyDescent="0.25">
      <c r="A904" s="273">
        <v>122913</v>
      </c>
      <c r="B904" t="s">
        <v>474</v>
      </c>
      <c r="C904" t="s">
        <v>739</v>
      </c>
      <c r="D904" t="s">
        <v>739</v>
      </c>
      <c r="E904" t="s">
        <v>739</v>
      </c>
      <c r="F904" t="s">
        <v>739</v>
      </c>
      <c r="G904" t="s">
        <v>739</v>
      </c>
      <c r="H904" t="s">
        <v>739</v>
      </c>
      <c r="I904" t="s">
        <v>739</v>
      </c>
      <c r="J904" t="s">
        <v>739</v>
      </c>
      <c r="K904" t="s">
        <v>739</v>
      </c>
      <c r="L904" t="s">
        <v>739</v>
      </c>
      <c r="M904"/>
      <c r="N904"/>
      <c r="O904"/>
      <c r="P904"/>
      <c r="Q904"/>
      <c r="R904"/>
      <c r="S904"/>
      <c r="T904"/>
      <c r="U904"/>
      <c r="V904"/>
      <c r="W904"/>
      <c r="X904"/>
      <c r="Y904"/>
      <c r="Z904"/>
      <c r="AA904"/>
      <c r="AB904"/>
      <c r="AC904"/>
      <c r="AD904"/>
      <c r="AE904"/>
      <c r="AF904"/>
      <c r="AG904"/>
      <c r="AH904"/>
      <c r="AI904"/>
      <c r="AJ904"/>
      <c r="AK904"/>
      <c r="AL904"/>
      <c r="AM904"/>
      <c r="AN904"/>
      <c r="AO904"/>
      <c r="AP904"/>
      <c r="AQ904" s="242">
        <v>0</v>
      </c>
      <c r="AR904" s="242">
        <v>0</v>
      </c>
    </row>
    <row r="905" spans="1:44" ht="16.8" x14ac:dyDescent="0.25">
      <c r="A905" s="273">
        <v>122914</v>
      </c>
      <c r="B905" t="s">
        <v>474</v>
      </c>
      <c r="C905" t="s">
        <v>739</v>
      </c>
      <c r="D905" t="s">
        <v>739</v>
      </c>
      <c r="E905" t="s">
        <v>739</v>
      </c>
      <c r="F905" t="s">
        <v>739</v>
      </c>
      <c r="G905" t="s">
        <v>739</v>
      </c>
      <c r="H905" t="s">
        <v>739</v>
      </c>
      <c r="I905" t="s">
        <v>739</v>
      </c>
      <c r="J905" t="s">
        <v>739</v>
      </c>
      <c r="K905" t="s">
        <v>739</v>
      </c>
      <c r="L905" t="s">
        <v>739</v>
      </c>
      <c r="M905"/>
      <c r="N905"/>
      <c r="O905"/>
      <c r="P905"/>
      <c r="Q905"/>
      <c r="R905"/>
      <c r="S905"/>
      <c r="T905"/>
      <c r="U905"/>
      <c r="V905"/>
      <c r="W905"/>
      <c r="X905"/>
      <c r="Y905"/>
      <c r="Z905"/>
      <c r="AA905"/>
      <c r="AB905"/>
      <c r="AC905"/>
      <c r="AD905"/>
      <c r="AE905"/>
      <c r="AF905"/>
      <c r="AG905"/>
      <c r="AH905"/>
      <c r="AI905"/>
      <c r="AJ905"/>
      <c r="AK905"/>
      <c r="AL905"/>
      <c r="AM905"/>
      <c r="AN905"/>
      <c r="AO905"/>
      <c r="AP905"/>
      <c r="AQ905" s="242">
        <v>0</v>
      </c>
      <c r="AR905" s="242">
        <v>0</v>
      </c>
    </row>
    <row r="906" spans="1:44" ht="16.8" x14ac:dyDescent="0.25">
      <c r="A906" s="273">
        <v>122919</v>
      </c>
      <c r="B906" t="s">
        <v>474</v>
      </c>
      <c r="C906" t="s">
        <v>739</v>
      </c>
      <c r="D906" t="s">
        <v>739</v>
      </c>
      <c r="E906" t="s">
        <v>739</v>
      </c>
      <c r="F906" t="s">
        <v>739</v>
      </c>
      <c r="G906" t="s">
        <v>739</v>
      </c>
      <c r="H906" t="s">
        <v>739</v>
      </c>
      <c r="I906" t="s">
        <v>739</v>
      </c>
      <c r="J906" t="s">
        <v>739</v>
      </c>
      <c r="K906" t="s">
        <v>739</v>
      </c>
      <c r="L906" t="s">
        <v>739</v>
      </c>
      <c r="M906"/>
      <c r="N906"/>
      <c r="O906"/>
      <c r="P906"/>
      <c r="Q906"/>
      <c r="R906"/>
      <c r="S906"/>
      <c r="T906"/>
      <c r="U906"/>
      <c r="V906"/>
      <c r="W906"/>
      <c r="X906"/>
      <c r="Y906"/>
      <c r="Z906"/>
      <c r="AA906"/>
      <c r="AB906"/>
      <c r="AC906"/>
      <c r="AD906"/>
      <c r="AE906"/>
      <c r="AF906"/>
      <c r="AG906"/>
      <c r="AH906"/>
      <c r="AI906"/>
      <c r="AJ906"/>
      <c r="AK906"/>
      <c r="AL906"/>
      <c r="AM906"/>
      <c r="AN906"/>
      <c r="AO906"/>
      <c r="AP906"/>
      <c r="AQ906" s="242">
        <v>0</v>
      </c>
      <c r="AR906" s="242">
        <v>0</v>
      </c>
    </row>
    <row r="907" spans="1:44" ht="16.8" x14ac:dyDescent="0.25">
      <c r="A907" s="273">
        <v>122920</v>
      </c>
      <c r="B907" t="s">
        <v>474</v>
      </c>
      <c r="C907" t="s">
        <v>739</v>
      </c>
      <c r="D907" t="s">
        <v>739</v>
      </c>
      <c r="E907" t="s">
        <v>739</v>
      </c>
      <c r="F907" t="s">
        <v>739</v>
      </c>
      <c r="G907" t="s">
        <v>739</v>
      </c>
      <c r="H907" t="s">
        <v>739</v>
      </c>
      <c r="I907" t="s">
        <v>739</v>
      </c>
      <c r="J907" t="s">
        <v>739</v>
      </c>
      <c r="K907" t="s">
        <v>739</v>
      </c>
      <c r="L907" t="s">
        <v>739</v>
      </c>
      <c r="M907"/>
      <c r="N907"/>
      <c r="O907"/>
      <c r="P907"/>
      <c r="Q907"/>
      <c r="R907"/>
      <c r="S907"/>
      <c r="T907"/>
      <c r="U907"/>
      <c r="V907"/>
      <c r="W907"/>
      <c r="X907"/>
      <c r="Y907"/>
      <c r="Z907"/>
      <c r="AA907"/>
      <c r="AB907"/>
      <c r="AC907"/>
      <c r="AD907"/>
      <c r="AE907"/>
      <c r="AF907"/>
      <c r="AG907"/>
      <c r="AH907"/>
      <c r="AI907"/>
      <c r="AJ907"/>
      <c r="AK907"/>
      <c r="AL907"/>
      <c r="AM907"/>
      <c r="AN907"/>
      <c r="AO907"/>
      <c r="AP907"/>
      <c r="AQ907" s="242">
        <v>0</v>
      </c>
      <c r="AR907" s="242">
        <v>0</v>
      </c>
    </row>
    <row r="908" spans="1:44" ht="16.8" x14ac:dyDescent="0.25">
      <c r="A908" s="273">
        <v>122921</v>
      </c>
      <c r="B908" t="s">
        <v>474</v>
      </c>
      <c r="C908" t="s">
        <v>739</v>
      </c>
      <c r="D908" t="s">
        <v>739</v>
      </c>
      <c r="E908" t="s">
        <v>739</v>
      </c>
      <c r="F908" t="s">
        <v>739</v>
      </c>
      <c r="G908" t="s">
        <v>739</v>
      </c>
      <c r="H908" t="s">
        <v>739</v>
      </c>
      <c r="I908" t="s">
        <v>739</v>
      </c>
      <c r="J908" t="s">
        <v>739</v>
      </c>
      <c r="K908" t="s">
        <v>739</v>
      </c>
      <c r="L908" t="s">
        <v>739</v>
      </c>
      <c r="M908"/>
      <c r="N908"/>
      <c r="O908"/>
      <c r="P908"/>
      <c r="Q908"/>
      <c r="R908"/>
      <c r="S908"/>
      <c r="T908"/>
      <c r="U908"/>
      <c r="V908"/>
      <c r="W908"/>
      <c r="X908"/>
      <c r="Y908"/>
      <c r="Z908"/>
      <c r="AA908"/>
      <c r="AB908"/>
      <c r="AC908"/>
      <c r="AD908"/>
      <c r="AE908"/>
      <c r="AF908"/>
      <c r="AG908"/>
      <c r="AH908"/>
      <c r="AI908"/>
      <c r="AJ908"/>
      <c r="AK908"/>
      <c r="AL908"/>
      <c r="AM908"/>
      <c r="AN908"/>
      <c r="AO908"/>
      <c r="AP908"/>
      <c r="AQ908" s="242">
        <v>0</v>
      </c>
      <c r="AR908" s="242">
        <v>0</v>
      </c>
    </row>
    <row r="909" spans="1:44" ht="16.8" x14ac:dyDescent="0.25">
      <c r="A909" s="273">
        <v>122922</v>
      </c>
      <c r="B909" t="s">
        <v>474</v>
      </c>
      <c r="C909" t="s">
        <v>739</v>
      </c>
      <c r="D909" t="s">
        <v>739</v>
      </c>
      <c r="E909" t="s">
        <v>739</v>
      </c>
      <c r="F909" t="s">
        <v>739</v>
      </c>
      <c r="G909" t="s">
        <v>739</v>
      </c>
      <c r="H909" t="s">
        <v>739</v>
      </c>
      <c r="I909" t="s">
        <v>739</v>
      </c>
      <c r="J909" t="s">
        <v>739</v>
      </c>
      <c r="K909" t="s">
        <v>739</v>
      </c>
      <c r="L909" t="s">
        <v>739</v>
      </c>
      <c r="M909"/>
      <c r="N909"/>
      <c r="O909"/>
      <c r="P909"/>
      <c r="Q909"/>
      <c r="R909"/>
      <c r="S909"/>
      <c r="T909"/>
      <c r="U909"/>
      <c r="V909"/>
      <c r="W909"/>
      <c r="X909"/>
      <c r="Y909"/>
      <c r="Z909"/>
      <c r="AA909"/>
      <c r="AB909"/>
      <c r="AC909"/>
      <c r="AD909"/>
      <c r="AE909"/>
      <c r="AF909"/>
      <c r="AG909"/>
      <c r="AH909"/>
      <c r="AI909"/>
      <c r="AJ909"/>
      <c r="AK909"/>
      <c r="AL909"/>
      <c r="AM909"/>
      <c r="AN909"/>
      <c r="AO909"/>
      <c r="AP909"/>
      <c r="AQ909" s="242">
        <v>0</v>
      </c>
      <c r="AR909" s="242">
        <v>0</v>
      </c>
    </row>
    <row r="910" spans="1:44" ht="16.8" x14ac:dyDescent="0.25">
      <c r="A910" s="273">
        <v>122924</v>
      </c>
      <c r="B910" t="s">
        <v>474</v>
      </c>
      <c r="C910" t="s">
        <v>739</v>
      </c>
      <c r="D910" t="s">
        <v>739</v>
      </c>
      <c r="E910" t="s">
        <v>739</v>
      </c>
      <c r="F910" t="s">
        <v>739</v>
      </c>
      <c r="G910" t="s">
        <v>739</v>
      </c>
      <c r="H910" t="s">
        <v>739</v>
      </c>
      <c r="I910" t="s">
        <v>739</v>
      </c>
      <c r="J910" t="s">
        <v>739</v>
      </c>
      <c r="K910" t="s">
        <v>739</v>
      </c>
      <c r="L910" t="s">
        <v>739</v>
      </c>
      <c r="M910"/>
      <c r="N910"/>
      <c r="O910"/>
      <c r="P910"/>
      <c r="Q910"/>
      <c r="R910"/>
      <c r="S910"/>
      <c r="T910"/>
      <c r="U910"/>
      <c r="V910"/>
      <c r="W910"/>
      <c r="X910"/>
      <c r="Y910"/>
      <c r="Z910"/>
      <c r="AA910"/>
      <c r="AB910"/>
      <c r="AC910"/>
      <c r="AD910"/>
      <c r="AE910"/>
      <c r="AF910"/>
      <c r="AG910"/>
      <c r="AH910"/>
      <c r="AI910"/>
      <c r="AJ910"/>
      <c r="AK910"/>
      <c r="AL910"/>
      <c r="AM910"/>
      <c r="AN910"/>
      <c r="AO910"/>
      <c r="AP910"/>
      <c r="AQ910" s="242">
        <v>0</v>
      </c>
      <c r="AR910" s="242">
        <v>0</v>
      </c>
    </row>
    <row r="911" spans="1:44" ht="16.8" x14ac:dyDescent="0.25">
      <c r="A911" s="273">
        <v>122929</v>
      </c>
      <c r="B911" t="s">
        <v>474</v>
      </c>
      <c r="C911" t="s">
        <v>739</v>
      </c>
      <c r="D911" t="s">
        <v>739</v>
      </c>
      <c r="E911" t="s">
        <v>739</v>
      </c>
      <c r="F911" t="s">
        <v>739</v>
      </c>
      <c r="G911" t="s">
        <v>739</v>
      </c>
      <c r="H911" t="s">
        <v>739</v>
      </c>
      <c r="I911" t="s">
        <v>739</v>
      </c>
      <c r="J911" t="s">
        <v>739</v>
      </c>
      <c r="K911" t="s">
        <v>739</v>
      </c>
      <c r="L911" t="s">
        <v>739</v>
      </c>
      <c r="M911"/>
      <c r="N911"/>
      <c r="O911"/>
      <c r="P911"/>
      <c r="Q911"/>
      <c r="R911"/>
      <c r="S911"/>
      <c r="T911"/>
      <c r="U911"/>
      <c r="V911"/>
      <c r="W911"/>
      <c r="X911"/>
      <c r="Y911"/>
      <c r="Z911"/>
      <c r="AA911"/>
      <c r="AB911"/>
      <c r="AC911"/>
      <c r="AD911"/>
      <c r="AE911"/>
      <c r="AF911"/>
      <c r="AG911"/>
      <c r="AH911"/>
      <c r="AI911"/>
      <c r="AJ911"/>
      <c r="AK911"/>
      <c r="AL911"/>
      <c r="AM911"/>
      <c r="AN911"/>
      <c r="AO911"/>
      <c r="AP911"/>
      <c r="AQ911" s="242">
        <v>0</v>
      </c>
      <c r="AR911" s="242">
        <v>0</v>
      </c>
    </row>
    <row r="912" spans="1:44" ht="16.8" x14ac:dyDescent="0.25">
      <c r="A912" s="273">
        <v>122931</v>
      </c>
      <c r="B912" t="s">
        <v>474</v>
      </c>
      <c r="C912" t="s">
        <v>739</v>
      </c>
      <c r="D912" t="s">
        <v>739</v>
      </c>
      <c r="E912" t="s">
        <v>739</v>
      </c>
      <c r="F912" t="s">
        <v>739</v>
      </c>
      <c r="G912" t="s">
        <v>739</v>
      </c>
      <c r="H912" t="s">
        <v>739</v>
      </c>
      <c r="I912" t="s">
        <v>739</v>
      </c>
      <c r="J912" t="s">
        <v>739</v>
      </c>
      <c r="K912" t="s">
        <v>739</v>
      </c>
      <c r="L912" t="s">
        <v>739</v>
      </c>
      <c r="M912"/>
      <c r="N912"/>
      <c r="O912"/>
      <c r="P912"/>
      <c r="Q912"/>
      <c r="R912"/>
      <c r="S912"/>
      <c r="T912"/>
      <c r="U912"/>
      <c r="V912"/>
      <c r="W912"/>
      <c r="X912"/>
      <c r="Y912"/>
      <c r="Z912"/>
      <c r="AA912"/>
      <c r="AB912"/>
      <c r="AC912"/>
      <c r="AD912"/>
      <c r="AE912"/>
      <c r="AF912"/>
      <c r="AG912"/>
      <c r="AH912"/>
      <c r="AI912"/>
      <c r="AJ912"/>
      <c r="AK912"/>
      <c r="AL912"/>
      <c r="AM912"/>
      <c r="AN912"/>
      <c r="AO912"/>
      <c r="AP912"/>
      <c r="AQ912" s="242">
        <v>0</v>
      </c>
      <c r="AR912" s="242">
        <v>0</v>
      </c>
    </row>
    <row r="913" spans="1:44" ht="16.8" x14ac:dyDescent="0.25">
      <c r="A913" s="273">
        <v>122933</v>
      </c>
      <c r="B913" t="s">
        <v>474</v>
      </c>
      <c r="C913" t="s">
        <v>739</v>
      </c>
      <c r="D913" t="s">
        <v>739</v>
      </c>
      <c r="E913" t="s">
        <v>739</v>
      </c>
      <c r="F913" t="s">
        <v>739</v>
      </c>
      <c r="G913" t="s">
        <v>739</v>
      </c>
      <c r="H913" t="s">
        <v>739</v>
      </c>
      <c r="I913" t="s">
        <v>739</v>
      </c>
      <c r="J913" t="s">
        <v>739</v>
      </c>
      <c r="K913" t="s">
        <v>739</v>
      </c>
      <c r="L913" t="s">
        <v>739</v>
      </c>
      <c r="M913"/>
      <c r="N913"/>
      <c r="O913"/>
      <c r="P913"/>
      <c r="Q913"/>
      <c r="R913"/>
      <c r="S913"/>
      <c r="T913"/>
      <c r="U913"/>
      <c r="V913"/>
      <c r="W913"/>
      <c r="X913"/>
      <c r="Y913"/>
      <c r="Z913"/>
      <c r="AA913"/>
      <c r="AB913"/>
      <c r="AC913"/>
      <c r="AD913"/>
      <c r="AE913"/>
      <c r="AF913"/>
      <c r="AG913"/>
      <c r="AH913"/>
      <c r="AI913"/>
      <c r="AJ913"/>
      <c r="AK913"/>
      <c r="AL913"/>
      <c r="AM913"/>
      <c r="AN913"/>
      <c r="AO913"/>
      <c r="AP913"/>
      <c r="AQ913" s="242">
        <v>0</v>
      </c>
      <c r="AR913" s="242">
        <v>0</v>
      </c>
    </row>
    <row r="914" spans="1:44" ht="16.8" x14ac:dyDescent="0.25">
      <c r="A914" s="273">
        <v>122936</v>
      </c>
      <c r="B914" t="s">
        <v>474</v>
      </c>
      <c r="C914" t="s">
        <v>739</v>
      </c>
      <c r="D914" t="s">
        <v>739</v>
      </c>
      <c r="E914" t="s">
        <v>739</v>
      </c>
      <c r="F914" t="s">
        <v>739</v>
      </c>
      <c r="G914" t="s">
        <v>739</v>
      </c>
      <c r="H914" t="s">
        <v>739</v>
      </c>
      <c r="I914" t="s">
        <v>739</v>
      </c>
      <c r="J914" t="s">
        <v>739</v>
      </c>
      <c r="K914" t="s">
        <v>739</v>
      </c>
      <c r="L914" t="s">
        <v>739</v>
      </c>
      <c r="M914"/>
      <c r="N914"/>
      <c r="O914"/>
      <c r="P914"/>
      <c r="Q914"/>
      <c r="R914"/>
      <c r="S914"/>
      <c r="T914"/>
      <c r="U914"/>
      <c r="V914"/>
      <c r="W914"/>
      <c r="X914"/>
      <c r="Y914"/>
      <c r="Z914"/>
      <c r="AA914"/>
      <c r="AB914"/>
      <c r="AC914"/>
      <c r="AD914"/>
      <c r="AE914"/>
      <c r="AF914"/>
      <c r="AG914"/>
      <c r="AH914"/>
      <c r="AI914"/>
      <c r="AJ914"/>
      <c r="AK914"/>
      <c r="AL914"/>
      <c r="AM914"/>
      <c r="AN914"/>
      <c r="AO914"/>
      <c r="AP914"/>
      <c r="AQ914" s="242">
        <v>0</v>
      </c>
      <c r="AR914" s="242">
        <v>0</v>
      </c>
    </row>
    <row r="915" spans="1:44" ht="16.8" x14ac:dyDescent="0.25">
      <c r="A915" s="273">
        <v>122938</v>
      </c>
      <c r="B915" t="s">
        <v>474</v>
      </c>
      <c r="C915" t="s">
        <v>739</v>
      </c>
      <c r="D915" t="s">
        <v>739</v>
      </c>
      <c r="E915" t="s">
        <v>739</v>
      </c>
      <c r="F915" t="s">
        <v>739</v>
      </c>
      <c r="G915" t="s">
        <v>739</v>
      </c>
      <c r="H915" t="s">
        <v>739</v>
      </c>
      <c r="I915" t="s">
        <v>739</v>
      </c>
      <c r="J915" t="s">
        <v>739</v>
      </c>
      <c r="K915" t="s">
        <v>739</v>
      </c>
      <c r="L915" t="s">
        <v>739</v>
      </c>
      <c r="M915"/>
      <c r="N915"/>
      <c r="O915"/>
      <c r="P915"/>
      <c r="Q915"/>
      <c r="R915"/>
      <c r="S915"/>
      <c r="T915"/>
      <c r="U915"/>
      <c r="V915"/>
      <c r="W915"/>
      <c r="X915"/>
      <c r="Y915"/>
      <c r="Z915"/>
      <c r="AA915"/>
      <c r="AB915"/>
      <c r="AC915"/>
      <c r="AD915"/>
      <c r="AE915"/>
      <c r="AF915"/>
      <c r="AG915"/>
      <c r="AH915"/>
      <c r="AI915"/>
      <c r="AJ915"/>
      <c r="AK915"/>
      <c r="AL915"/>
      <c r="AM915"/>
      <c r="AN915"/>
      <c r="AO915"/>
      <c r="AP915"/>
      <c r="AQ915" s="242">
        <v>0</v>
      </c>
      <c r="AR915" s="242">
        <v>0</v>
      </c>
    </row>
    <row r="916" spans="1:44" ht="16.8" x14ac:dyDescent="0.25">
      <c r="A916" s="273">
        <v>122941</v>
      </c>
      <c r="B916" t="s">
        <v>474</v>
      </c>
      <c r="C916" t="s">
        <v>739</v>
      </c>
      <c r="D916" t="s">
        <v>739</v>
      </c>
      <c r="E916" t="s">
        <v>739</v>
      </c>
      <c r="F916" t="s">
        <v>739</v>
      </c>
      <c r="G916" t="s">
        <v>739</v>
      </c>
      <c r="H916" t="s">
        <v>739</v>
      </c>
      <c r="I916" t="s">
        <v>739</v>
      </c>
      <c r="J916" t="s">
        <v>739</v>
      </c>
      <c r="K916" t="s">
        <v>739</v>
      </c>
      <c r="L916" t="s">
        <v>739</v>
      </c>
      <c r="M916"/>
      <c r="N916"/>
      <c r="O916"/>
      <c r="P916"/>
      <c r="Q916"/>
      <c r="R916"/>
      <c r="S916"/>
      <c r="T916"/>
      <c r="U916"/>
      <c r="V916"/>
      <c r="W916"/>
      <c r="X916"/>
      <c r="Y916"/>
      <c r="Z916"/>
      <c r="AA916"/>
      <c r="AB916"/>
      <c r="AC916"/>
      <c r="AD916"/>
      <c r="AE916"/>
      <c r="AF916"/>
      <c r="AG916"/>
      <c r="AH916"/>
      <c r="AI916"/>
      <c r="AJ916"/>
      <c r="AK916"/>
      <c r="AL916"/>
      <c r="AM916"/>
      <c r="AN916"/>
      <c r="AO916"/>
      <c r="AP916"/>
      <c r="AQ916" s="242">
        <v>0</v>
      </c>
      <c r="AR916" s="242">
        <v>0</v>
      </c>
    </row>
    <row r="917" spans="1:44" ht="16.8" x14ac:dyDescent="0.25">
      <c r="A917" s="273">
        <v>122944</v>
      </c>
      <c r="B917" t="s">
        <v>474</v>
      </c>
      <c r="C917" t="s">
        <v>739</v>
      </c>
      <c r="D917" t="s">
        <v>739</v>
      </c>
      <c r="E917" t="s">
        <v>739</v>
      </c>
      <c r="F917" t="s">
        <v>739</v>
      </c>
      <c r="G917" t="s">
        <v>739</v>
      </c>
      <c r="H917" t="s">
        <v>739</v>
      </c>
      <c r="I917" t="s">
        <v>739</v>
      </c>
      <c r="J917" t="s">
        <v>739</v>
      </c>
      <c r="K917" t="s">
        <v>739</v>
      </c>
      <c r="L917" t="s">
        <v>739</v>
      </c>
      <c r="M917"/>
      <c r="N917"/>
      <c r="O917"/>
      <c r="P917"/>
      <c r="Q917"/>
      <c r="R917"/>
      <c r="S917"/>
      <c r="T917"/>
      <c r="U917"/>
      <c r="V917"/>
      <c r="W917"/>
      <c r="X917"/>
      <c r="Y917"/>
      <c r="Z917"/>
      <c r="AA917"/>
      <c r="AB917"/>
      <c r="AC917"/>
      <c r="AD917"/>
      <c r="AE917"/>
      <c r="AF917"/>
      <c r="AG917"/>
      <c r="AH917"/>
      <c r="AI917"/>
      <c r="AJ917"/>
      <c r="AK917"/>
      <c r="AL917"/>
      <c r="AM917"/>
      <c r="AN917"/>
      <c r="AO917"/>
      <c r="AP917"/>
      <c r="AQ917" s="242">
        <v>0</v>
      </c>
      <c r="AR917" s="242">
        <v>0</v>
      </c>
    </row>
    <row r="918" spans="1:44" ht="16.8" x14ac:dyDescent="0.25">
      <c r="A918" s="273">
        <v>122945</v>
      </c>
      <c r="B918" t="s">
        <v>474</v>
      </c>
      <c r="C918" t="s">
        <v>739</v>
      </c>
      <c r="D918" t="s">
        <v>739</v>
      </c>
      <c r="E918" t="s">
        <v>739</v>
      </c>
      <c r="F918" t="s">
        <v>739</v>
      </c>
      <c r="G918" t="s">
        <v>739</v>
      </c>
      <c r="H918" t="s">
        <v>739</v>
      </c>
      <c r="I918" t="s">
        <v>739</v>
      </c>
      <c r="J918" t="s">
        <v>739</v>
      </c>
      <c r="K918" t="s">
        <v>739</v>
      </c>
      <c r="L918" t="s">
        <v>739</v>
      </c>
      <c r="M918"/>
      <c r="N918"/>
      <c r="O918"/>
      <c r="P918"/>
      <c r="Q918"/>
      <c r="R918"/>
      <c r="S918"/>
      <c r="T918"/>
      <c r="U918"/>
      <c r="V918"/>
      <c r="W918"/>
      <c r="X918"/>
      <c r="Y918"/>
      <c r="Z918"/>
      <c r="AA918"/>
      <c r="AB918"/>
      <c r="AC918"/>
      <c r="AD918"/>
      <c r="AE918"/>
      <c r="AF918"/>
      <c r="AG918"/>
      <c r="AH918"/>
      <c r="AI918"/>
      <c r="AJ918"/>
      <c r="AK918"/>
      <c r="AL918"/>
      <c r="AM918"/>
      <c r="AN918"/>
      <c r="AO918"/>
      <c r="AP918"/>
      <c r="AQ918" s="242">
        <v>0</v>
      </c>
      <c r="AR918" s="242">
        <v>0</v>
      </c>
    </row>
    <row r="919" spans="1:44" ht="16.8" x14ac:dyDescent="0.25">
      <c r="A919" s="273">
        <v>122947</v>
      </c>
      <c r="B919" t="s">
        <v>474</v>
      </c>
      <c r="C919" t="s">
        <v>739</v>
      </c>
      <c r="D919" t="s">
        <v>739</v>
      </c>
      <c r="E919" t="s">
        <v>739</v>
      </c>
      <c r="F919" t="s">
        <v>739</v>
      </c>
      <c r="G919" t="s">
        <v>739</v>
      </c>
      <c r="H919" t="s">
        <v>739</v>
      </c>
      <c r="I919" t="s">
        <v>739</v>
      </c>
      <c r="J919" t="s">
        <v>739</v>
      </c>
      <c r="K919" t="s">
        <v>739</v>
      </c>
      <c r="L919" t="s">
        <v>739</v>
      </c>
      <c r="M919"/>
      <c r="N919"/>
      <c r="O919"/>
      <c r="P919"/>
      <c r="Q919"/>
      <c r="R919"/>
      <c r="S919"/>
      <c r="T919"/>
      <c r="U919"/>
      <c r="V919"/>
      <c r="W919"/>
      <c r="X919"/>
      <c r="Y919"/>
      <c r="Z919"/>
      <c r="AA919"/>
      <c r="AB919"/>
      <c r="AC919"/>
      <c r="AD919"/>
      <c r="AE919"/>
      <c r="AF919"/>
      <c r="AG919"/>
      <c r="AH919"/>
      <c r="AI919"/>
      <c r="AJ919"/>
      <c r="AK919"/>
      <c r="AL919"/>
      <c r="AM919"/>
      <c r="AN919"/>
      <c r="AO919"/>
      <c r="AP919"/>
      <c r="AQ919" s="242">
        <v>0</v>
      </c>
      <c r="AR919" s="242">
        <v>0</v>
      </c>
    </row>
    <row r="920" spans="1:44" ht="16.8" x14ac:dyDescent="0.25">
      <c r="A920" s="273">
        <v>122949</v>
      </c>
      <c r="B920" t="s">
        <v>474</v>
      </c>
      <c r="C920" t="s">
        <v>739</v>
      </c>
      <c r="D920" t="s">
        <v>739</v>
      </c>
      <c r="E920" t="s">
        <v>739</v>
      </c>
      <c r="F920" t="s">
        <v>739</v>
      </c>
      <c r="G920" t="s">
        <v>739</v>
      </c>
      <c r="H920" t="s">
        <v>739</v>
      </c>
      <c r="I920" t="s">
        <v>739</v>
      </c>
      <c r="J920" t="s">
        <v>739</v>
      </c>
      <c r="K920" t="s">
        <v>739</v>
      </c>
      <c r="L920" t="s">
        <v>739</v>
      </c>
      <c r="M920"/>
      <c r="N920"/>
      <c r="O920"/>
      <c r="P920"/>
      <c r="Q920"/>
      <c r="R920"/>
      <c r="S920"/>
      <c r="T920"/>
      <c r="U920"/>
      <c r="V920"/>
      <c r="W920"/>
      <c r="X920"/>
      <c r="Y920"/>
      <c r="Z920"/>
      <c r="AA920"/>
      <c r="AB920"/>
      <c r="AC920"/>
      <c r="AD920"/>
      <c r="AE920"/>
      <c r="AF920"/>
      <c r="AG920"/>
      <c r="AH920"/>
      <c r="AI920"/>
      <c r="AJ920"/>
      <c r="AK920"/>
      <c r="AL920"/>
      <c r="AM920"/>
      <c r="AN920"/>
      <c r="AO920"/>
      <c r="AP920"/>
      <c r="AQ920" s="242">
        <v>0</v>
      </c>
      <c r="AR920" s="242">
        <v>0</v>
      </c>
    </row>
    <row r="921" spans="1:44" ht="16.8" x14ac:dyDescent="0.25">
      <c r="A921" s="273">
        <v>122950</v>
      </c>
      <c r="B921" t="s">
        <v>474</v>
      </c>
      <c r="C921" t="s">
        <v>739</v>
      </c>
      <c r="D921" t="s">
        <v>739</v>
      </c>
      <c r="E921" t="s">
        <v>739</v>
      </c>
      <c r="F921" t="s">
        <v>739</v>
      </c>
      <c r="G921" t="s">
        <v>739</v>
      </c>
      <c r="H921" t="s">
        <v>739</v>
      </c>
      <c r="I921" t="s">
        <v>739</v>
      </c>
      <c r="J921" t="s">
        <v>739</v>
      </c>
      <c r="K921" t="s">
        <v>739</v>
      </c>
      <c r="L921" t="s">
        <v>739</v>
      </c>
      <c r="M921"/>
      <c r="N921"/>
      <c r="O921"/>
      <c r="P921"/>
      <c r="Q921"/>
      <c r="R921"/>
      <c r="S921"/>
      <c r="T921"/>
      <c r="U921"/>
      <c r="V921"/>
      <c r="W921"/>
      <c r="X921"/>
      <c r="Y921"/>
      <c r="Z921"/>
      <c r="AA921"/>
      <c r="AB921"/>
      <c r="AC921"/>
      <c r="AD921"/>
      <c r="AE921"/>
      <c r="AF921"/>
      <c r="AG921"/>
      <c r="AH921"/>
      <c r="AI921"/>
      <c r="AJ921"/>
      <c r="AK921"/>
      <c r="AL921"/>
      <c r="AM921"/>
      <c r="AN921"/>
      <c r="AO921"/>
      <c r="AP921"/>
      <c r="AQ921" s="242">
        <v>0</v>
      </c>
      <c r="AR921" s="242">
        <v>0</v>
      </c>
    </row>
    <row r="922" spans="1:44" ht="16.8" x14ac:dyDescent="0.25">
      <c r="A922" s="273">
        <v>122952</v>
      </c>
      <c r="B922" t="s">
        <v>474</v>
      </c>
      <c r="C922" t="s">
        <v>739</v>
      </c>
      <c r="D922" t="s">
        <v>739</v>
      </c>
      <c r="E922" t="s">
        <v>739</v>
      </c>
      <c r="F922" t="s">
        <v>739</v>
      </c>
      <c r="G922" t="s">
        <v>739</v>
      </c>
      <c r="H922" t="s">
        <v>739</v>
      </c>
      <c r="I922" t="s">
        <v>739</v>
      </c>
      <c r="J922" t="s">
        <v>739</v>
      </c>
      <c r="K922" t="s">
        <v>739</v>
      </c>
      <c r="L922" t="s">
        <v>739</v>
      </c>
      <c r="M922"/>
      <c r="N922"/>
      <c r="O922"/>
      <c r="P922"/>
      <c r="Q922"/>
      <c r="R922"/>
      <c r="S922"/>
      <c r="T922"/>
      <c r="U922"/>
      <c r="V922"/>
      <c r="W922"/>
      <c r="X922"/>
      <c r="Y922"/>
      <c r="Z922"/>
      <c r="AA922"/>
      <c r="AB922"/>
      <c r="AC922"/>
      <c r="AD922"/>
      <c r="AE922"/>
      <c r="AF922"/>
      <c r="AG922"/>
      <c r="AH922"/>
      <c r="AI922"/>
      <c r="AJ922"/>
      <c r="AK922"/>
      <c r="AL922"/>
      <c r="AM922"/>
      <c r="AN922"/>
      <c r="AO922"/>
      <c r="AP922"/>
      <c r="AQ922" s="242">
        <v>0</v>
      </c>
      <c r="AR922" s="242">
        <v>0</v>
      </c>
    </row>
    <row r="923" spans="1:44" ht="16.8" x14ac:dyDescent="0.25">
      <c r="A923" s="273">
        <v>122953</v>
      </c>
      <c r="B923" t="s">
        <v>474</v>
      </c>
      <c r="C923" t="s">
        <v>739</v>
      </c>
      <c r="D923" t="s">
        <v>739</v>
      </c>
      <c r="E923" t="s">
        <v>739</v>
      </c>
      <c r="F923" t="s">
        <v>739</v>
      </c>
      <c r="G923" t="s">
        <v>739</v>
      </c>
      <c r="H923" t="s">
        <v>739</v>
      </c>
      <c r="I923" t="s">
        <v>739</v>
      </c>
      <c r="J923" t="s">
        <v>739</v>
      </c>
      <c r="K923" t="s">
        <v>739</v>
      </c>
      <c r="L923" t="s">
        <v>739</v>
      </c>
      <c r="M923"/>
      <c r="N923"/>
      <c r="O923"/>
      <c r="P923"/>
      <c r="Q923"/>
      <c r="R923"/>
      <c r="S923"/>
      <c r="T923"/>
      <c r="U923"/>
      <c r="V923"/>
      <c r="W923"/>
      <c r="X923"/>
      <c r="Y923"/>
      <c r="Z923"/>
      <c r="AA923"/>
      <c r="AB923"/>
      <c r="AC923"/>
      <c r="AD923"/>
      <c r="AE923"/>
      <c r="AF923"/>
      <c r="AG923"/>
      <c r="AH923"/>
      <c r="AI923"/>
      <c r="AJ923"/>
      <c r="AK923"/>
      <c r="AL923"/>
      <c r="AM923"/>
      <c r="AN923"/>
      <c r="AO923"/>
      <c r="AP923"/>
      <c r="AQ923" s="242">
        <v>0</v>
      </c>
      <c r="AR923" s="242">
        <v>0</v>
      </c>
    </row>
    <row r="924" spans="1:44" ht="16.8" x14ac:dyDescent="0.25">
      <c r="A924" s="273">
        <v>122954</v>
      </c>
      <c r="B924" t="s">
        <v>474</v>
      </c>
      <c r="C924" t="s">
        <v>739</v>
      </c>
      <c r="D924" t="s">
        <v>739</v>
      </c>
      <c r="E924" t="s">
        <v>739</v>
      </c>
      <c r="F924" t="s">
        <v>739</v>
      </c>
      <c r="G924" t="s">
        <v>739</v>
      </c>
      <c r="H924" t="s">
        <v>739</v>
      </c>
      <c r="I924" t="s">
        <v>739</v>
      </c>
      <c r="J924" t="s">
        <v>739</v>
      </c>
      <c r="K924" t="s">
        <v>739</v>
      </c>
      <c r="L924" t="s">
        <v>739</v>
      </c>
      <c r="M924"/>
      <c r="N924"/>
      <c r="O924"/>
      <c r="P924"/>
      <c r="Q924"/>
      <c r="R924"/>
      <c r="S924"/>
      <c r="T924"/>
      <c r="U924"/>
      <c r="V924"/>
      <c r="W924"/>
      <c r="X924"/>
      <c r="Y924"/>
      <c r="Z924"/>
      <c r="AA924"/>
      <c r="AB924"/>
      <c r="AC924"/>
      <c r="AD924"/>
      <c r="AE924"/>
      <c r="AF924"/>
      <c r="AG924"/>
      <c r="AH924"/>
      <c r="AI924"/>
      <c r="AJ924"/>
      <c r="AK924"/>
      <c r="AL924"/>
      <c r="AM924"/>
      <c r="AN924"/>
      <c r="AO924"/>
      <c r="AP924"/>
      <c r="AQ924" s="242">
        <v>0</v>
      </c>
      <c r="AR924" s="242">
        <v>0</v>
      </c>
    </row>
    <row r="925" spans="1:44" ht="16.8" x14ac:dyDescent="0.25">
      <c r="A925" s="273">
        <v>122956</v>
      </c>
      <c r="B925" t="s">
        <v>474</v>
      </c>
      <c r="C925" t="s">
        <v>739</v>
      </c>
      <c r="D925" t="s">
        <v>739</v>
      </c>
      <c r="E925" t="s">
        <v>739</v>
      </c>
      <c r="F925" t="s">
        <v>739</v>
      </c>
      <c r="G925" t="s">
        <v>739</v>
      </c>
      <c r="H925" t="s">
        <v>739</v>
      </c>
      <c r="I925" t="s">
        <v>739</v>
      </c>
      <c r="J925" t="s">
        <v>739</v>
      </c>
      <c r="K925" t="s">
        <v>739</v>
      </c>
      <c r="L925" t="s">
        <v>739</v>
      </c>
      <c r="M925"/>
      <c r="N925"/>
      <c r="O925"/>
      <c r="P925"/>
      <c r="Q925"/>
      <c r="R925"/>
      <c r="S925"/>
      <c r="T925"/>
      <c r="U925"/>
      <c r="V925"/>
      <c r="W925"/>
      <c r="X925"/>
      <c r="Y925"/>
      <c r="Z925"/>
      <c r="AA925"/>
      <c r="AB925"/>
      <c r="AC925"/>
      <c r="AD925"/>
      <c r="AE925"/>
      <c r="AF925"/>
      <c r="AG925"/>
      <c r="AH925"/>
      <c r="AI925"/>
      <c r="AJ925"/>
      <c r="AK925"/>
      <c r="AL925"/>
      <c r="AM925"/>
      <c r="AN925"/>
      <c r="AO925"/>
      <c r="AP925"/>
      <c r="AQ925" s="242">
        <v>0</v>
      </c>
      <c r="AR925" s="242">
        <v>0</v>
      </c>
    </row>
    <row r="926" spans="1:44" ht="16.8" x14ac:dyDescent="0.25">
      <c r="A926" s="273">
        <v>122957</v>
      </c>
      <c r="B926" t="s">
        <v>474</v>
      </c>
      <c r="C926" t="s">
        <v>739</v>
      </c>
      <c r="D926" t="s">
        <v>739</v>
      </c>
      <c r="E926" t="s">
        <v>739</v>
      </c>
      <c r="F926" t="s">
        <v>739</v>
      </c>
      <c r="G926" t="s">
        <v>739</v>
      </c>
      <c r="H926" t="s">
        <v>739</v>
      </c>
      <c r="I926" t="s">
        <v>739</v>
      </c>
      <c r="J926" t="s">
        <v>739</v>
      </c>
      <c r="K926" t="s">
        <v>739</v>
      </c>
      <c r="L926" t="s">
        <v>739</v>
      </c>
      <c r="M926"/>
      <c r="N926"/>
      <c r="O926"/>
      <c r="P926"/>
      <c r="Q926"/>
      <c r="R926"/>
      <c r="S926"/>
      <c r="T926"/>
      <c r="U926"/>
      <c r="V926"/>
      <c r="W926"/>
      <c r="X926"/>
      <c r="Y926"/>
      <c r="Z926"/>
      <c r="AA926"/>
      <c r="AB926"/>
      <c r="AC926"/>
      <c r="AD926"/>
      <c r="AE926"/>
      <c r="AF926"/>
      <c r="AG926"/>
      <c r="AH926"/>
      <c r="AI926"/>
      <c r="AJ926"/>
      <c r="AK926"/>
      <c r="AL926"/>
      <c r="AM926"/>
      <c r="AN926"/>
      <c r="AO926"/>
      <c r="AP926"/>
      <c r="AQ926" s="242">
        <v>0</v>
      </c>
      <c r="AR926" s="242">
        <v>0</v>
      </c>
    </row>
    <row r="927" spans="1:44" ht="16.8" x14ac:dyDescent="0.25">
      <c r="A927" s="273">
        <v>122958</v>
      </c>
      <c r="B927" t="s">
        <v>474</v>
      </c>
      <c r="C927" t="s">
        <v>739</v>
      </c>
      <c r="D927" t="s">
        <v>739</v>
      </c>
      <c r="E927" t="s">
        <v>739</v>
      </c>
      <c r="F927" t="s">
        <v>739</v>
      </c>
      <c r="G927" t="s">
        <v>739</v>
      </c>
      <c r="H927" t="s">
        <v>739</v>
      </c>
      <c r="I927" t="s">
        <v>739</v>
      </c>
      <c r="J927" t="s">
        <v>739</v>
      </c>
      <c r="K927" t="s">
        <v>739</v>
      </c>
      <c r="L927" t="s">
        <v>739</v>
      </c>
      <c r="M927"/>
      <c r="N927"/>
      <c r="O927"/>
      <c r="P927"/>
      <c r="Q927"/>
      <c r="R927"/>
      <c r="S927"/>
      <c r="T927"/>
      <c r="U927"/>
      <c r="V927"/>
      <c r="W927"/>
      <c r="X927"/>
      <c r="Y927"/>
      <c r="Z927"/>
      <c r="AA927"/>
      <c r="AB927"/>
      <c r="AC927"/>
      <c r="AD927"/>
      <c r="AE927"/>
      <c r="AF927"/>
      <c r="AG927"/>
      <c r="AH927"/>
      <c r="AI927"/>
      <c r="AJ927"/>
      <c r="AK927"/>
      <c r="AL927"/>
      <c r="AM927"/>
      <c r="AN927"/>
      <c r="AO927"/>
      <c r="AP927"/>
      <c r="AQ927" s="242">
        <v>0</v>
      </c>
      <c r="AR927" s="242">
        <v>0</v>
      </c>
    </row>
    <row r="928" spans="1:44" ht="16.8" x14ac:dyDescent="0.25">
      <c r="A928" s="273">
        <v>122960</v>
      </c>
      <c r="B928" t="s">
        <v>474</v>
      </c>
      <c r="C928" t="s">
        <v>739</v>
      </c>
      <c r="D928" t="s">
        <v>739</v>
      </c>
      <c r="E928" t="s">
        <v>739</v>
      </c>
      <c r="F928" t="s">
        <v>739</v>
      </c>
      <c r="G928" t="s">
        <v>739</v>
      </c>
      <c r="H928" t="s">
        <v>739</v>
      </c>
      <c r="I928" t="s">
        <v>739</v>
      </c>
      <c r="J928" t="s">
        <v>739</v>
      </c>
      <c r="K928" t="s">
        <v>739</v>
      </c>
      <c r="L928" t="s">
        <v>739</v>
      </c>
      <c r="M928"/>
      <c r="N928"/>
      <c r="O928"/>
      <c r="P928"/>
      <c r="Q928"/>
      <c r="R928"/>
      <c r="S928"/>
      <c r="T928"/>
      <c r="U928"/>
      <c r="V928"/>
      <c r="W928"/>
      <c r="X928"/>
      <c r="Y928"/>
      <c r="Z928"/>
      <c r="AA928"/>
      <c r="AB928"/>
      <c r="AC928"/>
      <c r="AD928"/>
      <c r="AE928"/>
      <c r="AF928"/>
      <c r="AG928"/>
      <c r="AH928"/>
      <c r="AI928"/>
      <c r="AJ928"/>
      <c r="AK928"/>
      <c r="AL928"/>
      <c r="AM928"/>
      <c r="AN928"/>
      <c r="AO928"/>
      <c r="AP928"/>
      <c r="AQ928" s="242">
        <v>0</v>
      </c>
      <c r="AR928" s="242">
        <v>0</v>
      </c>
    </row>
    <row r="929" spans="1:44" ht="16.8" x14ac:dyDescent="0.25">
      <c r="A929" s="273">
        <v>122961</v>
      </c>
      <c r="B929" t="s">
        <v>474</v>
      </c>
      <c r="C929" t="s">
        <v>739</v>
      </c>
      <c r="D929" t="s">
        <v>739</v>
      </c>
      <c r="E929" t="s">
        <v>739</v>
      </c>
      <c r="F929" t="s">
        <v>739</v>
      </c>
      <c r="G929" t="s">
        <v>739</v>
      </c>
      <c r="H929" t="s">
        <v>739</v>
      </c>
      <c r="I929" t="s">
        <v>739</v>
      </c>
      <c r="J929" t="s">
        <v>739</v>
      </c>
      <c r="K929" t="s">
        <v>739</v>
      </c>
      <c r="L929" t="s">
        <v>739</v>
      </c>
      <c r="M929"/>
      <c r="N929"/>
      <c r="O929"/>
      <c r="P929"/>
      <c r="Q929"/>
      <c r="R929"/>
      <c r="S929"/>
      <c r="T929"/>
      <c r="U929"/>
      <c r="V929"/>
      <c r="W929"/>
      <c r="X929"/>
      <c r="Y929"/>
      <c r="Z929"/>
      <c r="AA929"/>
      <c r="AB929"/>
      <c r="AC929"/>
      <c r="AD929"/>
      <c r="AE929"/>
      <c r="AF929"/>
      <c r="AG929"/>
      <c r="AH929"/>
      <c r="AI929"/>
      <c r="AJ929"/>
      <c r="AK929"/>
      <c r="AL929"/>
      <c r="AM929"/>
      <c r="AN929"/>
      <c r="AO929"/>
      <c r="AP929"/>
      <c r="AQ929" s="242">
        <v>0</v>
      </c>
      <c r="AR929" s="242">
        <v>0</v>
      </c>
    </row>
    <row r="930" spans="1:44" ht="16.8" x14ac:dyDescent="0.25">
      <c r="A930" s="273">
        <v>122962</v>
      </c>
      <c r="B930" t="s">
        <v>474</v>
      </c>
      <c r="C930" t="s">
        <v>739</v>
      </c>
      <c r="D930" t="s">
        <v>739</v>
      </c>
      <c r="E930" t="s">
        <v>739</v>
      </c>
      <c r="F930" t="s">
        <v>739</v>
      </c>
      <c r="G930" t="s">
        <v>739</v>
      </c>
      <c r="H930" t="s">
        <v>739</v>
      </c>
      <c r="I930" t="s">
        <v>739</v>
      </c>
      <c r="J930" t="s">
        <v>739</v>
      </c>
      <c r="K930" t="s">
        <v>739</v>
      </c>
      <c r="L930" t="s">
        <v>739</v>
      </c>
      <c r="M930"/>
      <c r="N930"/>
      <c r="O930"/>
      <c r="P930"/>
      <c r="Q930"/>
      <c r="R930"/>
      <c r="S930"/>
      <c r="T930"/>
      <c r="U930"/>
      <c r="V930"/>
      <c r="W930"/>
      <c r="X930"/>
      <c r="Y930"/>
      <c r="Z930"/>
      <c r="AA930"/>
      <c r="AB930"/>
      <c r="AC930"/>
      <c r="AD930"/>
      <c r="AE930"/>
      <c r="AF930"/>
      <c r="AG930"/>
      <c r="AH930"/>
      <c r="AI930"/>
      <c r="AJ930"/>
      <c r="AK930"/>
      <c r="AL930"/>
      <c r="AM930"/>
      <c r="AN930"/>
      <c r="AO930"/>
      <c r="AP930"/>
      <c r="AQ930" s="242">
        <v>0</v>
      </c>
      <c r="AR930" s="242">
        <v>0</v>
      </c>
    </row>
    <row r="931" spans="1:44" ht="16.8" x14ac:dyDescent="0.25">
      <c r="A931" s="273">
        <v>122963</v>
      </c>
      <c r="B931" t="s">
        <v>474</v>
      </c>
      <c r="C931" t="s">
        <v>739</v>
      </c>
      <c r="D931" t="s">
        <v>739</v>
      </c>
      <c r="E931" t="s">
        <v>739</v>
      </c>
      <c r="F931" t="s">
        <v>739</v>
      </c>
      <c r="G931" t="s">
        <v>739</v>
      </c>
      <c r="H931" t="s">
        <v>739</v>
      </c>
      <c r="I931" t="s">
        <v>739</v>
      </c>
      <c r="J931" t="s">
        <v>739</v>
      </c>
      <c r="K931" t="s">
        <v>739</v>
      </c>
      <c r="L931" t="s">
        <v>739</v>
      </c>
      <c r="M931"/>
      <c r="N931"/>
      <c r="O931"/>
      <c r="P931"/>
      <c r="Q931"/>
      <c r="R931"/>
      <c r="S931"/>
      <c r="T931"/>
      <c r="U931"/>
      <c r="V931"/>
      <c r="W931"/>
      <c r="X931"/>
      <c r="Y931"/>
      <c r="Z931"/>
      <c r="AA931"/>
      <c r="AB931"/>
      <c r="AC931"/>
      <c r="AD931"/>
      <c r="AE931"/>
      <c r="AF931"/>
      <c r="AG931"/>
      <c r="AH931"/>
      <c r="AI931"/>
      <c r="AJ931"/>
      <c r="AK931"/>
      <c r="AL931"/>
      <c r="AM931"/>
      <c r="AN931"/>
      <c r="AO931"/>
      <c r="AP931"/>
      <c r="AQ931" s="242">
        <v>0</v>
      </c>
      <c r="AR931" s="242">
        <v>0</v>
      </c>
    </row>
    <row r="932" spans="1:44" ht="16.8" x14ac:dyDescent="0.25">
      <c r="A932" s="273">
        <v>122965</v>
      </c>
      <c r="B932" t="s">
        <v>474</v>
      </c>
      <c r="C932" t="s">
        <v>739</v>
      </c>
      <c r="D932" t="s">
        <v>739</v>
      </c>
      <c r="E932" t="s">
        <v>739</v>
      </c>
      <c r="F932" t="s">
        <v>739</v>
      </c>
      <c r="G932" t="s">
        <v>739</v>
      </c>
      <c r="H932" t="s">
        <v>739</v>
      </c>
      <c r="I932" t="s">
        <v>739</v>
      </c>
      <c r="J932" t="s">
        <v>739</v>
      </c>
      <c r="K932" t="s">
        <v>739</v>
      </c>
      <c r="L932" t="s">
        <v>739</v>
      </c>
      <c r="M932"/>
      <c r="N932"/>
      <c r="O932"/>
      <c r="P932"/>
      <c r="Q932"/>
      <c r="R932"/>
      <c r="S932"/>
      <c r="T932"/>
      <c r="U932"/>
      <c r="V932"/>
      <c r="W932"/>
      <c r="X932"/>
      <c r="Y932"/>
      <c r="Z932"/>
      <c r="AA932"/>
      <c r="AB932"/>
      <c r="AC932"/>
      <c r="AD932"/>
      <c r="AE932"/>
      <c r="AF932"/>
      <c r="AG932"/>
      <c r="AH932"/>
      <c r="AI932"/>
      <c r="AJ932"/>
      <c r="AK932"/>
      <c r="AL932"/>
      <c r="AM932"/>
      <c r="AN932"/>
      <c r="AO932"/>
      <c r="AP932"/>
      <c r="AQ932" s="242">
        <v>0</v>
      </c>
      <c r="AR932" s="242">
        <v>0</v>
      </c>
    </row>
    <row r="933" spans="1:44" ht="16.8" x14ac:dyDescent="0.25">
      <c r="A933" s="273">
        <v>122967</v>
      </c>
      <c r="B933" t="s">
        <v>474</v>
      </c>
      <c r="C933" t="s">
        <v>739</v>
      </c>
      <c r="D933" t="s">
        <v>739</v>
      </c>
      <c r="E933" t="s">
        <v>739</v>
      </c>
      <c r="F933" t="s">
        <v>739</v>
      </c>
      <c r="G933" t="s">
        <v>739</v>
      </c>
      <c r="H933" t="s">
        <v>739</v>
      </c>
      <c r="I933" t="s">
        <v>739</v>
      </c>
      <c r="J933" t="s">
        <v>739</v>
      </c>
      <c r="K933" t="s">
        <v>739</v>
      </c>
      <c r="L933" t="s">
        <v>739</v>
      </c>
      <c r="M933"/>
      <c r="N933"/>
      <c r="O933"/>
      <c r="P933"/>
      <c r="Q933"/>
      <c r="R933"/>
      <c r="S933"/>
      <c r="T933"/>
      <c r="U933"/>
      <c r="V933"/>
      <c r="W933"/>
      <c r="X933"/>
      <c r="Y933"/>
      <c r="Z933"/>
      <c r="AA933"/>
      <c r="AB933"/>
      <c r="AC933"/>
      <c r="AD933"/>
      <c r="AE933"/>
      <c r="AF933"/>
      <c r="AG933"/>
      <c r="AH933"/>
      <c r="AI933"/>
      <c r="AJ933"/>
      <c r="AK933"/>
      <c r="AL933"/>
      <c r="AM933"/>
      <c r="AN933"/>
      <c r="AO933"/>
      <c r="AP933"/>
      <c r="AQ933" s="242">
        <v>0</v>
      </c>
      <c r="AR933" s="242">
        <v>0</v>
      </c>
    </row>
    <row r="934" spans="1:44" ht="16.8" x14ac:dyDescent="0.25">
      <c r="A934" s="273">
        <v>122972</v>
      </c>
      <c r="B934" t="s">
        <v>474</v>
      </c>
      <c r="C934" t="s">
        <v>739</v>
      </c>
      <c r="D934" t="s">
        <v>739</v>
      </c>
      <c r="E934" t="s">
        <v>739</v>
      </c>
      <c r="F934" t="s">
        <v>739</v>
      </c>
      <c r="G934" t="s">
        <v>739</v>
      </c>
      <c r="H934" t="s">
        <v>739</v>
      </c>
      <c r="I934" t="s">
        <v>739</v>
      </c>
      <c r="J934" t="s">
        <v>739</v>
      </c>
      <c r="K934" t="s">
        <v>739</v>
      </c>
      <c r="L934" t="s">
        <v>739</v>
      </c>
      <c r="M934"/>
      <c r="N934"/>
      <c r="O934"/>
      <c r="P934"/>
      <c r="Q934"/>
      <c r="R934"/>
      <c r="S934"/>
      <c r="T934"/>
      <c r="U934"/>
      <c r="V934"/>
      <c r="W934"/>
      <c r="X934"/>
      <c r="Y934"/>
      <c r="Z934"/>
      <c r="AA934"/>
      <c r="AB934"/>
      <c r="AC934"/>
      <c r="AD934"/>
      <c r="AE934"/>
      <c r="AF934"/>
      <c r="AG934"/>
      <c r="AH934"/>
      <c r="AI934"/>
      <c r="AJ934"/>
      <c r="AK934"/>
      <c r="AL934"/>
      <c r="AM934"/>
      <c r="AN934"/>
      <c r="AO934"/>
      <c r="AP934"/>
      <c r="AQ934" s="242">
        <v>0</v>
      </c>
      <c r="AR934" s="242">
        <v>0</v>
      </c>
    </row>
    <row r="935" spans="1:44" ht="16.8" x14ac:dyDescent="0.25">
      <c r="A935" s="273">
        <v>122973</v>
      </c>
      <c r="B935" t="s">
        <v>474</v>
      </c>
      <c r="C935" t="s">
        <v>739</v>
      </c>
      <c r="D935" t="s">
        <v>739</v>
      </c>
      <c r="E935" t="s">
        <v>739</v>
      </c>
      <c r="F935" t="s">
        <v>739</v>
      </c>
      <c r="G935" t="s">
        <v>739</v>
      </c>
      <c r="H935" t="s">
        <v>739</v>
      </c>
      <c r="I935" t="s">
        <v>739</v>
      </c>
      <c r="J935" t="s">
        <v>739</v>
      </c>
      <c r="K935" t="s">
        <v>739</v>
      </c>
      <c r="L935" t="s">
        <v>739</v>
      </c>
      <c r="M935"/>
      <c r="N935"/>
      <c r="O935"/>
      <c r="P935"/>
      <c r="Q935"/>
      <c r="R935"/>
      <c r="S935"/>
      <c r="T935"/>
      <c r="U935"/>
      <c r="V935"/>
      <c r="W935"/>
      <c r="X935"/>
      <c r="Y935"/>
      <c r="Z935"/>
      <c r="AA935"/>
      <c r="AB935"/>
      <c r="AC935"/>
      <c r="AD935"/>
      <c r="AE935"/>
      <c r="AF935"/>
      <c r="AG935"/>
      <c r="AH935"/>
      <c r="AI935"/>
      <c r="AJ935"/>
      <c r="AK935"/>
      <c r="AL935"/>
      <c r="AM935"/>
      <c r="AN935"/>
      <c r="AO935"/>
      <c r="AP935"/>
      <c r="AQ935" s="242">
        <v>0</v>
      </c>
      <c r="AR935" s="242">
        <v>0</v>
      </c>
    </row>
    <row r="936" spans="1:44" ht="16.8" x14ac:dyDescent="0.25">
      <c r="A936" s="273">
        <v>122977</v>
      </c>
      <c r="B936" t="s">
        <v>474</v>
      </c>
      <c r="C936" t="s">
        <v>739</v>
      </c>
      <c r="D936" t="s">
        <v>739</v>
      </c>
      <c r="E936" t="s">
        <v>739</v>
      </c>
      <c r="F936" t="s">
        <v>739</v>
      </c>
      <c r="G936" t="s">
        <v>739</v>
      </c>
      <c r="H936" t="s">
        <v>739</v>
      </c>
      <c r="I936" t="s">
        <v>739</v>
      </c>
      <c r="J936" t="s">
        <v>739</v>
      </c>
      <c r="K936" t="s">
        <v>739</v>
      </c>
      <c r="L936" t="s">
        <v>739</v>
      </c>
      <c r="M936"/>
      <c r="N936"/>
      <c r="O936"/>
      <c r="P936"/>
      <c r="Q936"/>
      <c r="R936"/>
      <c r="S936"/>
      <c r="T936"/>
      <c r="U936"/>
      <c r="V936"/>
      <c r="W936"/>
      <c r="X936"/>
      <c r="Y936"/>
      <c r="Z936"/>
      <c r="AA936"/>
      <c r="AB936"/>
      <c r="AC936"/>
      <c r="AD936"/>
      <c r="AE936"/>
      <c r="AF936"/>
      <c r="AG936"/>
      <c r="AH936"/>
      <c r="AI936"/>
      <c r="AJ936"/>
      <c r="AK936"/>
      <c r="AL936"/>
      <c r="AM936"/>
      <c r="AN936"/>
      <c r="AO936"/>
      <c r="AP936"/>
      <c r="AQ936" s="242">
        <v>0</v>
      </c>
      <c r="AR936" s="242">
        <v>0</v>
      </c>
    </row>
    <row r="937" spans="1:44" ht="16.8" x14ac:dyDescent="0.25">
      <c r="A937" s="273">
        <v>122978</v>
      </c>
      <c r="B937" t="s">
        <v>474</v>
      </c>
      <c r="C937" t="s">
        <v>739</v>
      </c>
      <c r="D937" t="s">
        <v>739</v>
      </c>
      <c r="E937" t="s">
        <v>739</v>
      </c>
      <c r="F937" t="s">
        <v>739</v>
      </c>
      <c r="G937" t="s">
        <v>739</v>
      </c>
      <c r="H937" t="s">
        <v>739</v>
      </c>
      <c r="I937" t="s">
        <v>739</v>
      </c>
      <c r="J937" t="s">
        <v>739</v>
      </c>
      <c r="K937" t="s">
        <v>739</v>
      </c>
      <c r="L937" t="s">
        <v>739</v>
      </c>
      <c r="M937"/>
      <c r="N937"/>
      <c r="O937"/>
      <c r="P937"/>
      <c r="Q937"/>
      <c r="R937"/>
      <c r="S937"/>
      <c r="T937"/>
      <c r="U937"/>
      <c r="V937"/>
      <c r="W937"/>
      <c r="X937"/>
      <c r="Y937"/>
      <c r="Z937"/>
      <c r="AA937"/>
      <c r="AB937"/>
      <c r="AC937"/>
      <c r="AD937"/>
      <c r="AE937"/>
      <c r="AF937"/>
      <c r="AG937"/>
      <c r="AH937"/>
      <c r="AI937"/>
      <c r="AJ937"/>
      <c r="AK937"/>
      <c r="AL937"/>
      <c r="AM937"/>
      <c r="AN937"/>
      <c r="AO937"/>
      <c r="AP937"/>
      <c r="AQ937" s="242">
        <v>0</v>
      </c>
      <c r="AR937" s="242">
        <v>0</v>
      </c>
    </row>
    <row r="938" spans="1:44" ht="16.8" x14ac:dyDescent="0.25">
      <c r="A938" s="273">
        <v>122983</v>
      </c>
      <c r="B938" t="s">
        <v>474</v>
      </c>
      <c r="C938" t="s">
        <v>739</v>
      </c>
      <c r="D938" t="s">
        <v>739</v>
      </c>
      <c r="E938" t="s">
        <v>739</v>
      </c>
      <c r="F938" t="s">
        <v>739</v>
      </c>
      <c r="G938" t="s">
        <v>739</v>
      </c>
      <c r="H938" t="s">
        <v>739</v>
      </c>
      <c r="I938" t="s">
        <v>739</v>
      </c>
      <c r="J938" t="s">
        <v>739</v>
      </c>
      <c r="K938" t="s">
        <v>739</v>
      </c>
      <c r="L938" t="s">
        <v>739</v>
      </c>
      <c r="M938"/>
      <c r="N938"/>
      <c r="O938"/>
      <c r="P938"/>
      <c r="Q938"/>
      <c r="R938"/>
      <c r="S938"/>
      <c r="T938"/>
      <c r="U938"/>
      <c r="V938"/>
      <c r="W938"/>
      <c r="X938"/>
      <c r="Y938"/>
      <c r="Z938"/>
      <c r="AA938"/>
      <c r="AB938"/>
      <c r="AC938"/>
      <c r="AD938"/>
      <c r="AE938"/>
      <c r="AF938"/>
      <c r="AG938"/>
      <c r="AH938"/>
      <c r="AI938"/>
      <c r="AJ938"/>
      <c r="AK938"/>
      <c r="AL938"/>
      <c r="AM938"/>
      <c r="AN938"/>
      <c r="AO938"/>
      <c r="AP938"/>
      <c r="AQ938" s="242">
        <v>0</v>
      </c>
      <c r="AR938" s="242">
        <v>0</v>
      </c>
    </row>
    <row r="939" spans="1:44" ht="16.8" x14ac:dyDescent="0.25">
      <c r="A939" s="273">
        <v>122987</v>
      </c>
      <c r="B939" t="s">
        <v>474</v>
      </c>
      <c r="C939" t="s">
        <v>739</v>
      </c>
      <c r="D939" t="s">
        <v>739</v>
      </c>
      <c r="E939" t="s">
        <v>739</v>
      </c>
      <c r="F939" t="s">
        <v>739</v>
      </c>
      <c r="G939" t="s">
        <v>739</v>
      </c>
      <c r="H939" t="s">
        <v>739</v>
      </c>
      <c r="I939" t="s">
        <v>739</v>
      </c>
      <c r="J939" t="s">
        <v>739</v>
      </c>
      <c r="K939" t="s">
        <v>739</v>
      </c>
      <c r="L939" t="s">
        <v>739</v>
      </c>
      <c r="M939"/>
      <c r="N939"/>
      <c r="O939"/>
      <c r="P939"/>
      <c r="Q939"/>
      <c r="R939"/>
      <c r="S939"/>
      <c r="T939"/>
      <c r="U939"/>
      <c r="V939"/>
      <c r="W939"/>
      <c r="X939"/>
      <c r="Y939"/>
      <c r="Z939"/>
      <c r="AA939"/>
      <c r="AB939"/>
      <c r="AC939"/>
      <c r="AD939"/>
      <c r="AE939"/>
      <c r="AF939"/>
      <c r="AG939"/>
      <c r="AH939"/>
      <c r="AI939"/>
      <c r="AJ939"/>
      <c r="AK939"/>
      <c r="AL939"/>
      <c r="AM939"/>
      <c r="AN939"/>
      <c r="AO939"/>
      <c r="AP939"/>
      <c r="AQ939" s="242">
        <v>0</v>
      </c>
      <c r="AR939" s="242">
        <v>0</v>
      </c>
    </row>
    <row r="940" spans="1:44" ht="16.8" x14ac:dyDescent="0.25">
      <c r="A940" s="273">
        <v>122995</v>
      </c>
      <c r="B940" t="s">
        <v>474</v>
      </c>
      <c r="C940" t="s">
        <v>739</v>
      </c>
      <c r="D940" t="s">
        <v>739</v>
      </c>
      <c r="E940" t="s">
        <v>739</v>
      </c>
      <c r="F940" t="s">
        <v>739</v>
      </c>
      <c r="G940" t="s">
        <v>739</v>
      </c>
      <c r="H940" t="s">
        <v>739</v>
      </c>
      <c r="I940" t="s">
        <v>739</v>
      </c>
      <c r="J940" t="s">
        <v>739</v>
      </c>
      <c r="K940" t="s">
        <v>739</v>
      </c>
      <c r="L940" t="s">
        <v>739</v>
      </c>
      <c r="M940"/>
      <c r="N940"/>
      <c r="O940"/>
      <c r="P940"/>
      <c r="Q940"/>
      <c r="R940"/>
      <c r="S940"/>
      <c r="T940"/>
      <c r="U940"/>
      <c r="V940"/>
      <c r="W940"/>
      <c r="X940"/>
      <c r="Y940"/>
      <c r="Z940"/>
      <c r="AA940"/>
      <c r="AB940"/>
      <c r="AC940"/>
      <c r="AD940"/>
      <c r="AE940"/>
      <c r="AF940"/>
      <c r="AG940"/>
      <c r="AH940"/>
      <c r="AI940"/>
      <c r="AJ940"/>
      <c r="AK940"/>
      <c r="AL940"/>
      <c r="AM940"/>
      <c r="AN940"/>
      <c r="AO940"/>
      <c r="AP940"/>
      <c r="AQ940" s="242">
        <v>0</v>
      </c>
      <c r="AR940" s="242">
        <v>0</v>
      </c>
    </row>
    <row r="941" spans="1:44" ht="16.8" x14ac:dyDescent="0.25">
      <c r="A941" s="273">
        <v>122997</v>
      </c>
      <c r="B941" t="s">
        <v>474</v>
      </c>
      <c r="C941" t="s">
        <v>739</v>
      </c>
      <c r="D941" t="s">
        <v>739</v>
      </c>
      <c r="E941" t="s">
        <v>739</v>
      </c>
      <c r="F941" t="s">
        <v>739</v>
      </c>
      <c r="G941" t="s">
        <v>739</v>
      </c>
      <c r="H941" t="s">
        <v>739</v>
      </c>
      <c r="I941" t="s">
        <v>739</v>
      </c>
      <c r="J941" t="s">
        <v>739</v>
      </c>
      <c r="K941" t="s">
        <v>739</v>
      </c>
      <c r="L941" t="s">
        <v>739</v>
      </c>
      <c r="M941"/>
      <c r="N941"/>
      <c r="O941"/>
      <c r="P941"/>
      <c r="Q941"/>
      <c r="R941"/>
      <c r="S941"/>
      <c r="T941"/>
      <c r="U941"/>
      <c r="V941"/>
      <c r="W941"/>
      <c r="X941"/>
      <c r="Y941"/>
      <c r="Z941"/>
      <c r="AA941"/>
      <c r="AB941"/>
      <c r="AC941"/>
      <c r="AD941"/>
      <c r="AE941"/>
      <c r="AF941"/>
      <c r="AG941"/>
      <c r="AH941"/>
      <c r="AI941"/>
      <c r="AJ941"/>
      <c r="AK941"/>
      <c r="AL941"/>
      <c r="AM941"/>
      <c r="AN941"/>
      <c r="AO941"/>
      <c r="AP941"/>
      <c r="AQ941" s="242">
        <v>0</v>
      </c>
      <c r="AR941" s="242">
        <v>0</v>
      </c>
    </row>
    <row r="942" spans="1:44" ht="16.8" x14ac:dyDescent="0.25">
      <c r="A942" s="273">
        <v>122999</v>
      </c>
      <c r="B942" t="s">
        <v>474</v>
      </c>
      <c r="C942" t="s">
        <v>739</v>
      </c>
      <c r="D942" t="s">
        <v>739</v>
      </c>
      <c r="E942" t="s">
        <v>739</v>
      </c>
      <c r="F942" t="s">
        <v>739</v>
      </c>
      <c r="G942" t="s">
        <v>739</v>
      </c>
      <c r="H942" t="s">
        <v>739</v>
      </c>
      <c r="I942" t="s">
        <v>739</v>
      </c>
      <c r="J942" t="s">
        <v>739</v>
      </c>
      <c r="K942" t="s">
        <v>739</v>
      </c>
      <c r="L942" t="s">
        <v>739</v>
      </c>
      <c r="M942"/>
      <c r="N942"/>
      <c r="O942"/>
      <c r="P942"/>
      <c r="Q942"/>
      <c r="R942"/>
      <c r="S942"/>
      <c r="T942"/>
      <c r="U942"/>
      <c r="V942"/>
      <c r="W942"/>
      <c r="X942"/>
      <c r="Y942"/>
      <c r="Z942"/>
      <c r="AA942"/>
      <c r="AB942"/>
      <c r="AC942"/>
      <c r="AD942"/>
      <c r="AE942"/>
      <c r="AF942"/>
      <c r="AG942"/>
      <c r="AH942"/>
      <c r="AI942"/>
      <c r="AJ942"/>
      <c r="AK942"/>
      <c r="AL942"/>
      <c r="AM942"/>
      <c r="AN942"/>
      <c r="AO942"/>
      <c r="AP942"/>
      <c r="AQ942" s="242">
        <v>0</v>
      </c>
      <c r="AR942" s="242">
        <v>0</v>
      </c>
    </row>
    <row r="943" spans="1:44" ht="16.8" x14ac:dyDescent="0.25">
      <c r="A943" s="273">
        <v>123000</v>
      </c>
      <c r="B943" t="s">
        <v>474</v>
      </c>
      <c r="C943" t="s">
        <v>739</v>
      </c>
      <c r="D943" t="s">
        <v>739</v>
      </c>
      <c r="E943" t="s">
        <v>739</v>
      </c>
      <c r="F943" t="s">
        <v>739</v>
      </c>
      <c r="G943" t="s">
        <v>739</v>
      </c>
      <c r="H943" t="s">
        <v>739</v>
      </c>
      <c r="I943" t="s">
        <v>739</v>
      </c>
      <c r="J943" t="s">
        <v>739</v>
      </c>
      <c r="K943" t="s">
        <v>739</v>
      </c>
      <c r="L943" t="s">
        <v>739</v>
      </c>
      <c r="M943"/>
      <c r="N943"/>
      <c r="O943"/>
      <c r="P943"/>
      <c r="Q943"/>
      <c r="R943"/>
      <c r="S943"/>
      <c r="T943"/>
      <c r="U943"/>
      <c r="V943"/>
      <c r="W943"/>
      <c r="X943"/>
      <c r="Y943"/>
      <c r="Z943"/>
      <c r="AA943"/>
      <c r="AB943"/>
      <c r="AC943"/>
      <c r="AD943"/>
      <c r="AE943"/>
      <c r="AF943"/>
      <c r="AG943"/>
      <c r="AH943"/>
      <c r="AI943"/>
      <c r="AJ943"/>
      <c r="AK943"/>
      <c r="AL943"/>
      <c r="AM943"/>
      <c r="AN943"/>
      <c r="AO943"/>
      <c r="AP943"/>
      <c r="AQ943" s="242">
        <v>0</v>
      </c>
      <c r="AR943" s="242">
        <v>0</v>
      </c>
    </row>
    <row r="944" spans="1:44" x14ac:dyDescent="0.25">
      <c r="A944" s="288">
        <v>123007</v>
      </c>
      <c r="B944" t="s">
        <v>474</v>
      </c>
      <c r="C944" t="s">
        <v>739</v>
      </c>
      <c r="D944" t="s">
        <v>739</v>
      </c>
      <c r="E944" t="s">
        <v>739</v>
      </c>
      <c r="F944" t="s">
        <v>739</v>
      </c>
      <c r="G944" t="s">
        <v>739</v>
      </c>
      <c r="H944" t="s">
        <v>739</v>
      </c>
      <c r="I944" t="s">
        <v>739</v>
      </c>
      <c r="J944" t="s">
        <v>739</v>
      </c>
      <c r="K944" t="s">
        <v>739</v>
      </c>
      <c r="L944" t="s">
        <v>739</v>
      </c>
      <c r="M944"/>
      <c r="N944"/>
      <c r="O944"/>
      <c r="P944"/>
      <c r="Q944"/>
      <c r="R944"/>
      <c r="S944"/>
      <c r="T944"/>
      <c r="U944"/>
      <c r="V944"/>
      <c r="W944"/>
      <c r="X944"/>
      <c r="Y944"/>
      <c r="Z944"/>
      <c r="AA944"/>
      <c r="AB944"/>
      <c r="AC944"/>
      <c r="AD944"/>
      <c r="AE944"/>
      <c r="AF944"/>
      <c r="AG944"/>
      <c r="AH944"/>
      <c r="AI944"/>
      <c r="AJ944"/>
      <c r="AK944"/>
      <c r="AL944"/>
      <c r="AM944"/>
      <c r="AN944"/>
      <c r="AO944"/>
      <c r="AP944"/>
      <c r="AQ944" s="242">
        <v>0</v>
      </c>
      <c r="AR944" s="242">
        <v>0</v>
      </c>
    </row>
    <row r="945" spans="1:44" x14ac:dyDescent="0.25">
      <c r="A945" s="288">
        <v>123008</v>
      </c>
      <c r="B945" t="s">
        <v>474</v>
      </c>
      <c r="C945" t="s">
        <v>739</v>
      </c>
      <c r="D945" t="s">
        <v>739</v>
      </c>
      <c r="E945" t="s">
        <v>739</v>
      </c>
      <c r="F945" t="s">
        <v>739</v>
      </c>
      <c r="G945" t="s">
        <v>739</v>
      </c>
      <c r="H945" t="s">
        <v>739</v>
      </c>
      <c r="I945" t="s">
        <v>739</v>
      </c>
      <c r="J945" t="s">
        <v>739</v>
      </c>
      <c r="K945" t="s">
        <v>739</v>
      </c>
      <c r="L945" t="s">
        <v>739</v>
      </c>
      <c r="M945"/>
      <c r="N945"/>
      <c r="O945"/>
      <c r="P945"/>
      <c r="Q945"/>
      <c r="R945"/>
      <c r="S945"/>
      <c r="T945"/>
      <c r="U945"/>
      <c r="V945"/>
      <c r="W945"/>
      <c r="X945"/>
      <c r="Y945"/>
      <c r="Z945"/>
      <c r="AA945"/>
      <c r="AB945"/>
      <c r="AC945"/>
      <c r="AD945"/>
      <c r="AE945"/>
      <c r="AF945"/>
      <c r="AG945"/>
      <c r="AH945"/>
      <c r="AI945"/>
      <c r="AJ945"/>
      <c r="AK945"/>
      <c r="AL945"/>
      <c r="AM945"/>
      <c r="AN945"/>
      <c r="AO945"/>
      <c r="AP945"/>
      <c r="AQ945" s="242">
        <v>0</v>
      </c>
      <c r="AR945" s="242">
        <v>0</v>
      </c>
    </row>
    <row r="946" spans="1:44" ht="16.8" x14ac:dyDescent="0.25">
      <c r="A946" s="273">
        <v>123009</v>
      </c>
      <c r="B946" t="s">
        <v>474</v>
      </c>
      <c r="C946" t="s">
        <v>739</v>
      </c>
      <c r="D946" t="s">
        <v>739</v>
      </c>
      <c r="E946" t="s">
        <v>739</v>
      </c>
      <c r="F946" t="s">
        <v>739</v>
      </c>
      <c r="G946" t="s">
        <v>739</v>
      </c>
      <c r="H946" t="s">
        <v>739</v>
      </c>
      <c r="I946" t="s">
        <v>739</v>
      </c>
      <c r="J946" t="s">
        <v>739</v>
      </c>
      <c r="K946" t="s">
        <v>739</v>
      </c>
      <c r="L946" t="s">
        <v>739</v>
      </c>
      <c r="M946"/>
      <c r="N946"/>
      <c r="O946"/>
      <c r="P946"/>
      <c r="Q946"/>
      <c r="R946"/>
      <c r="S946"/>
      <c r="T946"/>
      <c r="U946"/>
      <c r="V946"/>
      <c r="W946"/>
      <c r="X946"/>
      <c r="Y946"/>
      <c r="Z946"/>
      <c r="AA946"/>
      <c r="AB946"/>
      <c r="AC946"/>
      <c r="AD946"/>
      <c r="AE946"/>
      <c r="AF946"/>
      <c r="AG946"/>
      <c r="AH946"/>
      <c r="AI946"/>
      <c r="AJ946"/>
      <c r="AK946"/>
      <c r="AL946"/>
      <c r="AM946"/>
      <c r="AN946"/>
      <c r="AO946"/>
      <c r="AP946"/>
      <c r="AQ946" s="242">
        <v>0</v>
      </c>
      <c r="AR946" s="242">
        <v>0</v>
      </c>
    </row>
    <row r="947" spans="1:44" ht="16.8" x14ac:dyDescent="0.25">
      <c r="A947" s="273">
        <v>123013</v>
      </c>
      <c r="B947" t="s">
        <v>474</v>
      </c>
      <c r="C947" t="s">
        <v>739</v>
      </c>
      <c r="D947" t="s">
        <v>739</v>
      </c>
      <c r="E947" t="s">
        <v>739</v>
      </c>
      <c r="F947" t="s">
        <v>739</v>
      </c>
      <c r="G947" t="s">
        <v>739</v>
      </c>
      <c r="H947" t="s">
        <v>739</v>
      </c>
      <c r="I947" t="s">
        <v>739</v>
      </c>
      <c r="J947" t="s">
        <v>739</v>
      </c>
      <c r="K947" t="s">
        <v>739</v>
      </c>
      <c r="L947" t="s">
        <v>739</v>
      </c>
      <c r="M947"/>
      <c r="N947"/>
      <c r="O947"/>
      <c r="P947"/>
      <c r="Q947"/>
      <c r="R947"/>
      <c r="S947"/>
      <c r="T947"/>
      <c r="U947"/>
      <c r="V947"/>
      <c r="W947"/>
      <c r="X947"/>
      <c r="Y947"/>
      <c r="Z947"/>
      <c r="AA947"/>
      <c r="AB947"/>
      <c r="AC947"/>
      <c r="AD947"/>
      <c r="AE947"/>
      <c r="AF947"/>
      <c r="AG947"/>
      <c r="AH947"/>
      <c r="AI947"/>
      <c r="AJ947"/>
      <c r="AK947"/>
      <c r="AL947"/>
      <c r="AM947"/>
      <c r="AN947"/>
      <c r="AO947"/>
      <c r="AP947"/>
      <c r="AQ947" s="242">
        <v>0</v>
      </c>
      <c r="AR947" s="242">
        <v>0</v>
      </c>
    </row>
    <row r="948" spans="1:44" ht="16.8" x14ac:dyDescent="0.25">
      <c r="A948" s="273">
        <v>123016</v>
      </c>
      <c r="B948" t="s">
        <v>474</v>
      </c>
      <c r="C948" t="s">
        <v>739</v>
      </c>
      <c r="D948" t="s">
        <v>739</v>
      </c>
      <c r="E948" t="s">
        <v>739</v>
      </c>
      <c r="F948" t="s">
        <v>739</v>
      </c>
      <c r="G948" t="s">
        <v>739</v>
      </c>
      <c r="H948" t="s">
        <v>739</v>
      </c>
      <c r="I948" t="s">
        <v>739</v>
      </c>
      <c r="J948" t="s">
        <v>739</v>
      </c>
      <c r="K948" t="s">
        <v>739</v>
      </c>
      <c r="L948" t="s">
        <v>739</v>
      </c>
      <c r="M948"/>
      <c r="N948"/>
      <c r="O948"/>
      <c r="P948"/>
      <c r="Q948"/>
      <c r="R948"/>
      <c r="S948"/>
      <c r="T948"/>
      <c r="U948"/>
      <c r="V948"/>
      <c r="W948"/>
      <c r="X948"/>
      <c r="Y948"/>
      <c r="Z948"/>
      <c r="AA948"/>
      <c r="AB948"/>
      <c r="AC948"/>
      <c r="AD948"/>
      <c r="AE948"/>
      <c r="AF948"/>
      <c r="AG948"/>
      <c r="AH948"/>
      <c r="AI948"/>
      <c r="AJ948"/>
      <c r="AK948"/>
      <c r="AL948"/>
      <c r="AM948"/>
      <c r="AN948"/>
      <c r="AO948"/>
      <c r="AP948"/>
      <c r="AQ948" s="242">
        <v>0</v>
      </c>
      <c r="AR948" s="242">
        <v>0</v>
      </c>
    </row>
    <row r="949" spans="1:44" ht="16.8" x14ac:dyDescent="0.25">
      <c r="A949" s="273">
        <v>123021</v>
      </c>
      <c r="B949" t="s">
        <v>474</v>
      </c>
      <c r="C949" t="s">
        <v>739</v>
      </c>
      <c r="D949" t="s">
        <v>739</v>
      </c>
      <c r="E949" t="s">
        <v>739</v>
      </c>
      <c r="F949" t="s">
        <v>739</v>
      </c>
      <c r="G949" t="s">
        <v>739</v>
      </c>
      <c r="H949" t="s">
        <v>739</v>
      </c>
      <c r="I949" t="s">
        <v>739</v>
      </c>
      <c r="J949" t="s">
        <v>739</v>
      </c>
      <c r="K949" t="s">
        <v>739</v>
      </c>
      <c r="L949" t="s">
        <v>739</v>
      </c>
      <c r="M949"/>
      <c r="N949"/>
      <c r="O949"/>
      <c r="P949"/>
      <c r="Q949"/>
      <c r="R949"/>
      <c r="S949"/>
      <c r="T949"/>
      <c r="U949"/>
      <c r="V949"/>
      <c r="W949"/>
      <c r="X949"/>
      <c r="Y949"/>
      <c r="Z949"/>
      <c r="AA949"/>
      <c r="AB949"/>
      <c r="AC949"/>
      <c r="AD949"/>
      <c r="AE949"/>
      <c r="AF949"/>
      <c r="AG949"/>
      <c r="AH949"/>
      <c r="AI949"/>
      <c r="AJ949"/>
      <c r="AK949"/>
      <c r="AL949"/>
      <c r="AM949"/>
      <c r="AN949"/>
      <c r="AO949"/>
      <c r="AP949"/>
      <c r="AQ949" s="242">
        <v>0</v>
      </c>
      <c r="AR949" s="242">
        <v>0</v>
      </c>
    </row>
    <row r="950" spans="1:44" ht="16.8" x14ac:dyDescent="0.25">
      <c r="A950" s="273">
        <v>123022</v>
      </c>
      <c r="B950" t="s">
        <v>474</v>
      </c>
      <c r="C950" t="s">
        <v>739</v>
      </c>
      <c r="D950" t="s">
        <v>739</v>
      </c>
      <c r="E950" t="s">
        <v>739</v>
      </c>
      <c r="F950" t="s">
        <v>739</v>
      </c>
      <c r="G950" t="s">
        <v>739</v>
      </c>
      <c r="H950" t="s">
        <v>739</v>
      </c>
      <c r="I950" t="s">
        <v>739</v>
      </c>
      <c r="J950" t="s">
        <v>739</v>
      </c>
      <c r="K950" t="s">
        <v>739</v>
      </c>
      <c r="L950" t="s">
        <v>739</v>
      </c>
      <c r="M950"/>
      <c r="N950"/>
      <c r="O950"/>
      <c r="P950"/>
      <c r="Q950"/>
      <c r="R950"/>
      <c r="S950"/>
      <c r="T950"/>
      <c r="U950"/>
      <c r="V950"/>
      <c r="W950"/>
      <c r="X950"/>
      <c r="Y950"/>
      <c r="Z950"/>
      <c r="AA950"/>
      <c r="AB950"/>
      <c r="AC950"/>
      <c r="AD950"/>
      <c r="AE950"/>
      <c r="AF950"/>
      <c r="AG950"/>
      <c r="AH950"/>
      <c r="AI950"/>
      <c r="AJ950"/>
      <c r="AK950"/>
      <c r="AL950"/>
      <c r="AM950"/>
      <c r="AN950"/>
      <c r="AO950"/>
      <c r="AP950"/>
      <c r="AQ950" s="242">
        <v>0</v>
      </c>
      <c r="AR950" s="242">
        <v>0</v>
      </c>
    </row>
    <row r="951" spans="1:44" ht="16.8" x14ac:dyDescent="0.25">
      <c r="A951" s="273">
        <v>123023</v>
      </c>
      <c r="B951" t="s">
        <v>474</v>
      </c>
      <c r="C951" t="s">
        <v>739</v>
      </c>
      <c r="D951" t="s">
        <v>739</v>
      </c>
      <c r="E951" t="s">
        <v>739</v>
      </c>
      <c r="F951" t="s">
        <v>739</v>
      </c>
      <c r="G951" t="s">
        <v>739</v>
      </c>
      <c r="H951" t="s">
        <v>739</v>
      </c>
      <c r="I951" t="s">
        <v>739</v>
      </c>
      <c r="J951" t="s">
        <v>739</v>
      </c>
      <c r="K951" t="s">
        <v>739</v>
      </c>
      <c r="L951" t="s">
        <v>739</v>
      </c>
      <c r="M951"/>
      <c r="N951"/>
      <c r="O951"/>
      <c r="P951"/>
      <c r="Q951"/>
      <c r="R951"/>
      <c r="S951"/>
      <c r="T951"/>
      <c r="U951"/>
      <c r="V951"/>
      <c r="W951"/>
      <c r="X951"/>
      <c r="Y951"/>
      <c r="Z951"/>
      <c r="AA951"/>
      <c r="AB951"/>
      <c r="AC951"/>
      <c r="AD951"/>
      <c r="AE951"/>
      <c r="AF951"/>
      <c r="AG951"/>
      <c r="AH951"/>
      <c r="AI951"/>
      <c r="AJ951"/>
      <c r="AK951"/>
      <c r="AL951"/>
      <c r="AM951"/>
      <c r="AN951"/>
      <c r="AO951"/>
      <c r="AP951"/>
      <c r="AQ951" s="242">
        <v>0</v>
      </c>
      <c r="AR951" s="242">
        <v>0</v>
      </c>
    </row>
    <row r="952" spans="1:44" ht="16.8" x14ac:dyDescent="0.25">
      <c r="A952" s="273">
        <v>123024</v>
      </c>
      <c r="B952" t="s">
        <v>474</v>
      </c>
      <c r="C952" t="s">
        <v>739</v>
      </c>
      <c r="D952" t="s">
        <v>739</v>
      </c>
      <c r="E952" t="s">
        <v>739</v>
      </c>
      <c r="F952" t="s">
        <v>739</v>
      </c>
      <c r="G952" t="s">
        <v>739</v>
      </c>
      <c r="H952" t="s">
        <v>739</v>
      </c>
      <c r="I952" t="s">
        <v>739</v>
      </c>
      <c r="J952" t="s">
        <v>739</v>
      </c>
      <c r="K952" t="s">
        <v>739</v>
      </c>
      <c r="L952" t="s">
        <v>739</v>
      </c>
      <c r="M952"/>
      <c r="N952"/>
      <c r="O952"/>
      <c r="P952"/>
      <c r="Q952"/>
      <c r="R952"/>
      <c r="S952"/>
      <c r="T952"/>
      <c r="U952"/>
      <c r="V952"/>
      <c r="W952"/>
      <c r="X952"/>
      <c r="Y952"/>
      <c r="Z952"/>
      <c r="AA952"/>
      <c r="AB952"/>
      <c r="AC952"/>
      <c r="AD952"/>
      <c r="AE952"/>
      <c r="AF952"/>
      <c r="AG952"/>
      <c r="AH952"/>
      <c r="AI952"/>
      <c r="AJ952"/>
      <c r="AK952"/>
      <c r="AL952"/>
      <c r="AM952"/>
      <c r="AN952"/>
      <c r="AO952"/>
      <c r="AP952"/>
      <c r="AQ952" s="242">
        <v>0</v>
      </c>
      <c r="AR952" s="242">
        <v>0</v>
      </c>
    </row>
    <row r="953" spans="1:44" ht="16.8" x14ac:dyDescent="0.25">
      <c r="A953" s="273">
        <v>123031</v>
      </c>
      <c r="B953" t="s">
        <v>474</v>
      </c>
      <c r="C953" t="s">
        <v>739</v>
      </c>
      <c r="D953" t="s">
        <v>739</v>
      </c>
      <c r="E953" t="s">
        <v>739</v>
      </c>
      <c r="F953" t="s">
        <v>739</v>
      </c>
      <c r="G953" t="s">
        <v>739</v>
      </c>
      <c r="H953" t="s">
        <v>739</v>
      </c>
      <c r="I953" t="s">
        <v>739</v>
      </c>
      <c r="J953" t="s">
        <v>739</v>
      </c>
      <c r="K953" t="s">
        <v>739</v>
      </c>
      <c r="L953" t="s">
        <v>739</v>
      </c>
      <c r="M953"/>
      <c r="N953"/>
      <c r="O953"/>
      <c r="P953"/>
      <c r="Q953"/>
      <c r="R953"/>
      <c r="S953"/>
      <c r="T953"/>
      <c r="U953"/>
      <c r="V953"/>
      <c r="W953"/>
      <c r="X953"/>
      <c r="Y953"/>
      <c r="Z953"/>
      <c r="AA953"/>
      <c r="AB953"/>
      <c r="AC953"/>
      <c r="AD953"/>
      <c r="AE953"/>
      <c r="AF953"/>
      <c r="AG953"/>
      <c r="AH953"/>
      <c r="AI953"/>
      <c r="AJ953"/>
      <c r="AK953"/>
      <c r="AL953"/>
      <c r="AM953"/>
      <c r="AN953"/>
      <c r="AO953"/>
      <c r="AP953"/>
      <c r="AQ953" s="242">
        <v>0</v>
      </c>
      <c r="AR953" s="242">
        <v>0</v>
      </c>
    </row>
    <row r="954" spans="1:44" ht="16.8" x14ac:dyDescent="0.25">
      <c r="A954" s="273">
        <v>123033</v>
      </c>
      <c r="B954" t="s">
        <v>474</v>
      </c>
      <c r="C954" t="s">
        <v>739</v>
      </c>
      <c r="D954" t="s">
        <v>739</v>
      </c>
      <c r="E954" t="s">
        <v>739</v>
      </c>
      <c r="F954" t="s">
        <v>739</v>
      </c>
      <c r="G954" t="s">
        <v>739</v>
      </c>
      <c r="H954" t="s">
        <v>739</v>
      </c>
      <c r="I954" t="s">
        <v>739</v>
      </c>
      <c r="J954" t="s">
        <v>739</v>
      </c>
      <c r="K954" t="s">
        <v>739</v>
      </c>
      <c r="L954" t="s">
        <v>739</v>
      </c>
      <c r="M954"/>
      <c r="N954"/>
      <c r="O954"/>
      <c r="P954"/>
      <c r="Q954"/>
      <c r="R954"/>
      <c r="S954"/>
      <c r="T954"/>
      <c r="U954"/>
      <c r="V954"/>
      <c r="W954"/>
      <c r="X954"/>
      <c r="Y954"/>
      <c r="Z954"/>
      <c r="AA954"/>
      <c r="AB954"/>
      <c r="AC954"/>
      <c r="AD954"/>
      <c r="AE954"/>
      <c r="AF954"/>
      <c r="AG954"/>
      <c r="AH954"/>
      <c r="AI954"/>
      <c r="AJ954"/>
      <c r="AK954"/>
      <c r="AL954"/>
      <c r="AM954"/>
      <c r="AN954"/>
      <c r="AO954"/>
      <c r="AP954"/>
      <c r="AQ954" s="242">
        <v>0</v>
      </c>
      <c r="AR954" s="242">
        <v>0</v>
      </c>
    </row>
    <row r="955" spans="1:44" ht="16.8" x14ac:dyDescent="0.25">
      <c r="A955" s="273">
        <v>123034</v>
      </c>
      <c r="B955" t="s">
        <v>474</v>
      </c>
      <c r="C955" t="s">
        <v>739</v>
      </c>
      <c r="D955" t="s">
        <v>739</v>
      </c>
      <c r="E955" t="s">
        <v>739</v>
      </c>
      <c r="F955" t="s">
        <v>739</v>
      </c>
      <c r="G955" t="s">
        <v>739</v>
      </c>
      <c r="H955" t="s">
        <v>739</v>
      </c>
      <c r="I955" t="s">
        <v>739</v>
      </c>
      <c r="J955" t="s">
        <v>739</v>
      </c>
      <c r="K955" t="s">
        <v>739</v>
      </c>
      <c r="L955" t="s">
        <v>739</v>
      </c>
      <c r="M955"/>
      <c r="N955"/>
      <c r="O955"/>
      <c r="P955"/>
      <c r="Q955"/>
      <c r="R955"/>
      <c r="S955"/>
      <c r="T955"/>
      <c r="U955"/>
      <c r="V955"/>
      <c r="W955"/>
      <c r="X955"/>
      <c r="Y955"/>
      <c r="Z955"/>
      <c r="AA955"/>
      <c r="AB955"/>
      <c r="AC955"/>
      <c r="AD955"/>
      <c r="AE955"/>
      <c r="AF955"/>
      <c r="AG955"/>
      <c r="AH955"/>
      <c r="AI955"/>
      <c r="AJ955"/>
      <c r="AK955"/>
      <c r="AL955"/>
      <c r="AM955"/>
      <c r="AN955"/>
      <c r="AO955"/>
      <c r="AP955"/>
      <c r="AQ955" s="242">
        <v>0</v>
      </c>
      <c r="AR955" s="242">
        <v>0</v>
      </c>
    </row>
    <row r="956" spans="1:44" x14ac:dyDescent="0.25">
      <c r="A956" s="288">
        <v>123037</v>
      </c>
      <c r="B956" t="s">
        <v>474</v>
      </c>
      <c r="C956" t="s">
        <v>739</v>
      </c>
      <c r="D956" t="s">
        <v>739</v>
      </c>
      <c r="E956" t="s">
        <v>739</v>
      </c>
      <c r="F956" t="s">
        <v>739</v>
      </c>
      <c r="G956" t="s">
        <v>739</v>
      </c>
      <c r="H956" t="s">
        <v>739</v>
      </c>
      <c r="I956" t="s">
        <v>739</v>
      </c>
      <c r="J956" t="s">
        <v>739</v>
      </c>
      <c r="K956" t="s">
        <v>739</v>
      </c>
      <c r="L956" t="s">
        <v>739</v>
      </c>
      <c r="M956"/>
      <c r="N956"/>
      <c r="O956"/>
      <c r="P956"/>
      <c r="Q956"/>
      <c r="R956"/>
      <c r="S956"/>
      <c r="T956"/>
      <c r="U956"/>
      <c r="V956"/>
      <c r="W956"/>
      <c r="X956"/>
      <c r="Y956"/>
      <c r="Z956"/>
      <c r="AA956"/>
      <c r="AB956"/>
      <c r="AC956"/>
      <c r="AD956"/>
      <c r="AE956"/>
      <c r="AF956"/>
      <c r="AG956"/>
      <c r="AH956"/>
      <c r="AI956"/>
      <c r="AJ956"/>
      <c r="AK956"/>
      <c r="AL956"/>
      <c r="AM956"/>
      <c r="AN956"/>
      <c r="AO956"/>
      <c r="AP956"/>
      <c r="AQ956" s="242">
        <v>0</v>
      </c>
      <c r="AR956" s="242">
        <v>0</v>
      </c>
    </row>
    <row r="957" spans="1:44" ht="16.8" x14ac:dyDescent="0.25">
      <c r="A957" s="273">
        <v>123040</v>
      </c>
      <c r="B957" t="s">
        <v>474</v>
      </c>
      <c r="C957" t="s">
        <v>739</v>
      </c>
      <c r="D957" t="s">
        <v>739</v>
      </c>
      <c r="E957" t="s">
        <v>739</v>
      </c>
      <c r="F957" t="s">
        <v>739</v>
      </c>
      <c r="G957" t="s">
        <v>739</v>
      </c>
      <c r="H957" t="s">
        <v>739</v>
      </c>
      <c r="I957" t="s">
        <v>739</v>
      </c>
      <c r="J957" t="s">
        <v>739</v>
      </c>
      <c r="K957" t="s">
        <v>739</v>
      </c>
      <c r="L957" t="s">
        <v>739</v>
      </c>
      <c r="M957"/>
      <c r="N957"/>
      <c r="O957"/>
      <c r="P957"/>
      <c r="Q957"/>
      <c r="R957"/>
      <c r="S957"/>
      <c r="T957"/>
      <c r="U957"/>
      <c r="V957"/>
      <c r="W957"/>
      <c r="X957"/>
      <c r="Y957"/>
      <c r="Z957"/>
      <c r="AA957"/>
      <c r="AB957"/>
      <c r="AC957"/>
      <c r="AD957"/>
      <c r="AE957"/>
      <c r="AF957"/>
      <c r="AG957"/>
      <c r="AH957"/>
      <c r="AI957"/>
      <c r="AJ957"/>
      <c r="AK957"/>
      <c r="AL957"/>
      <c r="AM957"/>
      <c r="AN957"/>
      <c r="AO957"/>
      <c r="AP957"/>
      <c r="AQ957" s="242">
        <v>0</v>
      </c>
      <c r="AR957" s="242">
        <v>0</v>
      </c>
    </row>
    <row r="958" spans="1:44" ht="16.8" x14ac:dyDescent="0.25">
      <c r="A958" s="273">
        <v>123041</v>
      </c>
      <c r="B958" t="s">
        <v>474</v>
      </c>
      <c r="C958" t="s">
        <v>739</v>
      </c>
      <c r="D958" t="s">
        <v>739</v>
      </c>
      <c r="E958" t="s">
        <v>739</v>
      </c>
      <c r="F958" t="s">
        <v>739</v>
      </c>
      <c r="G958" t="s">
        <v>739</v>
      </c>
      <c r="H958" t="s">
        <v>739</v>
      </c>
      <c r="I958" t="s">
        <v>739</v>
      </c>
      <c r="J958" t="s">
        <v>739</v>
      </c>
      <c r="K958" t="s">
        <v>739</v>
      </c>
      <c r="L958" t="s">
        <v>739</v>
      </c>
      <c r="M958"/>
      <c r="N958"/>
      <c r="O958"/>
      <c r="P958"/>
      <c r="Q958"/>
      <c r="R958"/>
      <c r="S958"/>
      <c r="T958"/>
      <c r="U958"/>
      <c r="V958"/>
      <c r="W958"/>
      <c r="X958"/>
      <c r="Y958"/>
      <c r="Z958"/>
      <c r="AA958"/>
      <c r="AB958"/>
      <c r="AC958"/>
      <c r="AD958"/>
      <c r="AE958"/>
      <c r="AF958"/>
      <c r="AG958"/>
      <c r="AH958"/>
      <c r="AI958"/>
      <c r="AJ958"/>
      <c r="AK958"/>
      <c r="AL958"/>
      <c r="AM958"/>
      <c r="AN958"/>
      <c r="AO958"/>
      <c r="AP958"/>
      <c r="AQ958" s="242">
        <v>0</v>
      </c>
      <c r="AR958" s="242">
        <v>0</v>
      </c>
    </row>
    <row r="959" spans="1:44" ht="16.8" x14ac:dyDescent="0.25">
      <c r="A959" s="273">
        <v>123043</v>
      </c>
      <c r="B959" t="s">
        <v>474</v>
      </c>
      <c r="C959" t="s">
        <v>739</v>
      </c>
      <c r="D959" t="s">
        <v>739</v>
      </c>
      <c r="E959" t="s">
        <v>739</v>
      </c>
      <c r="F959" t="s">
        <v>739</v>
      </c>
      <c r="G959" t="s">
        <v>739</v>
      </c>
      <c r="H959" t="s">
        <v>739</v>
      </c>
      <c r="I959" t="s">
        <v>739</v>
      </c>
      <c r="J959" t="s">
        <v>739</v>
      </c>
      <c r="K959" t="s">
        <v>739</v>
      </c>
      <c r="L959" t="s">
        <v>739</v>
      </c>
      <c r="M959"/>
      <c r="N959"/>
      <c r="O959"/>
      <c r="P959"/>
      <c r="Q959"/>
      <c r="R959"/>
      <c r="S959"/>
      <c r="T959"/>
      <c r="U959"/>
      <c r="V959"/>
      <c r="W959"/>
      <c r="X959"/>
      <c r="Y959"/>
      <c r="Z959"/>
      <c r="AA959"/>
      <c r="AB959"/>
      <c r="AC959"/>
      <c r="AD959"/>
      <c r="AE959"/>
      <c r="AF959"/>
      <c r="AG959"/>
      <c r="AH959"/>
      <c r="AI959"/>
      <c r="AJ959"/>
      <c r="AK959"/>
      <c r="AL959"/>
      <c r="AM959"/>
      <c r="AN959"/>
      <c r="AO959"/>
      <c r="AP959"/>
      <c r="AQ959" s="242">
        <v>0</v>
      </c>
      <c r="AR959" s="242">
        <v>0</v>
      </c>
    </row>
    <row r="960" spans="1:44" ht="16.8" x14ac:dyDescent="0.25">
      <c r="A960" s="273">
        <v>123045</v>
      </c>
      <c r="B960" t="s">
        <v>474</v>
      </c>
      <c r="C960" t="s">
        <v>739</v>
      </c>
      <c r="D960" t="s">
        <v>739</v>
      </c>
      <c r="E960" t="s">
        <v>739</v>
      </c>
      <c r="F960" t="s">
        <v>739</v>
      </c>
      <c r="G960" t="s">
        <v>739</v>
      </c>
      <c r="H960" t="s">
        <v>739</v>
      </c>
      <c r="I960" t="s">
        <v>739</v>
      </c>
      <c r="J960" t="s">
        <v>739</v>
      </c>
      <c r="K960" t="s">
        <v>739</v>
      </c>
      <c r="L960" t="s">
        <v>739</v>
      </c>
      <c r="M960"/>
      <c r="N960"/>
      <c r="O960"/>
      <c r="P960"/>
      <c r="Q960"/>
      <c r="R960"/>
      <c r="S960"/>
      <c r="T960"/>
      <c r="U960"/>
      <c r="V960"/>
      <c r="W960"/>
      <c r="X960"/>
      <c r="Y960"/>
      <c r="Z960"/>
      <c r="AA960"/>
      <c r="AB960"/>
      <c r="AC960"/>
      <c r="AD960"/>
      <c r="AE960"/>
      <c r="AF960"/>
      <c r="AG960"/>
      <c r="AH960"/>
      <c r="AI960"/>
      <c r="AJ960"/>
      <c r="AK960"/>
      <c r="AL960"/>
      <c r="AM960"/>
      <c r="AN960"/>
      <c r="AO960"/>
      <c r="AP960"/>
      <c r="AQ960" s="242">
        <v>0</v>
      </c>
      <c r="AR960" s="242">
        <v>0</v>
      </c>
    </row>
    <row r="961" spans="1:44" ht="16.8" x14ac:dyDescent="0.25">
      <c r="A961" s="273">
        <v>123048</v>
      </c>
      <c r="B961" t="s">
        <v>474</v>
      </c>
      <c r="C961" t="s">
        <v>739</v>
      </c>
      <c r="D961" t="s">
        <v>739</v>
      </c>
      <c r="E961" t="s">
        <v>739</v>
      </c>
      <c r="F961" t="s">
        <v>739</v>
      </c>
      <c r="G961" t="s">
        <v>739</v>
      </c>
      <c r="H961" t="s">
        <v>739</v>
      </c>
      <c r="I961" t="s">
        <v>739</v>
      </c>
      <c r="J961" t="s">
        <v>739</v>
      </c>
      <c r="K961" t="s">
        <v>739</v>
      </c>
      <c r="L961" t="s">
        <v>739</v>
      </c>
      <c r="M961"/>
      <c r="N961"/>
      <c r="O961"/>
      <c r="P961"/>
      <c r="Q961"/>
      <c r="R961"/>
      <c r="S961"/>
      <c r="T961"/>
      <c r="U961"/>
      <c r="V961"/>
      <c r="W961"/>
      <c r="X961"/>
      <c r="Y961"/>
      <c r="Z961"/>
      <c r="AA961"/>
      <c r="AB961"/>
      <c r="AC961"/>
      <c r="AD961"/>
      <c r="AE961"/>
      <c r="AF961"/>
      <c r="AG961"/>
      <c r="AH961"/>
      <c r="AI961"/>
      <c r="AJ961"/>
      <c r="AK961"/>
      <c r="AL961"/>
      <c r="AM961"/>
      <c r="AN961"/>
      <c r="AO961"/>
      <c r="AP961"/>
      <c r="AQ961" s="242">
        <v>0</v>
      </c>
      <c r="AR961" s="242">
        <v>0</v>
      </c>
    </row>
    <row r="962" spans="1:44" ht="16.8" x14ac:dyDescent="0.25">
      <c r="A962" s="273">
        <v>123049</v>
      </c>
      <c r="B962" t="s">
        <v>474</v>
      </c>
      <c r="C962" t="s">
        <v>739</v>
      </c>
      <c r="D962" t="s">
        <v>739</v>
      </c>
      <c r="E962" t="s">
        <v>739</v>
      </c>
      <c r="F962" t="s">
        <v>739</v>
      </c>
      <c r="G962" t="s">
        <v>739</v>
      </c>
      <c r="H962" t="s">
        <v>739</v>
      </c>
      <c r="I962" t="s">
        <v>739</v>
      </c>
      <c r="J962" t="s">
        <v>739</v>
      </c>
      <c r="K962" t="s">
        <v>739</v>
      </c>
      <c r="L962" t="s">
        <v>739</v>
      </c>
      <c r="M962"/>
      <c r="N962"/>
      <c r="O962"/>
      <c r="P962"/>
      <c r="Q962"/>
      <c r="R962"/>
      <c r="S962"/>
      <c r="T962"/>
      <c r="U962"/>
      <c r="V962"/>
      <c r="W962"/>
      <c r="X962"/>
      <c r="Y962"/>
      <c r="Z962"/>
      <c r="AA962"/>
      <c r="AB962"/>
      <c r="AC962"/>
      <c r="AD962"/>
      <c r="AE962"/>
      <c r="AF962"/>
      <c r="AG962"/>
      <c r="AH962"/>
      <c r="AI962"/>
      <c r="AJ962"/>
      <c r="AK962"/>
      <c r="AL962"/>
      <c r="AM962"/>
      <c r="AN962"/>
      <c r="AO962"/>
      <c r="AP962"/>
      <c r="AQ962" s="242">
        <v>0</v>
      </c>
      <c r="AR962" s="242">
        <v>0</v>
      </c>
    </row>
    <row r="963" spans="1:44" x14ac:dyDescent="0.25">
      <c r="A963" s="242">
        <v>123056</v>
      </c>
      <c r="B963" t="s">
        <v>474</v>
      </c>
      <c r="C963" s="242" t="s">
        <v>739</v>
      </c>
      <c r="D963" s="242" t="s">
        <v>739</v>
      </c>
      <c r="E963" s="242" t="s">
        <v>739</v>
      </c>
      <c r="F963" s="242" t="s">
        <v>739</v>
      </c>
      <c r="G963" s="242" t="s">
        <v>739</v>
      </c>
      <c r="H963" s="242" t="s">
        <v>739</v>
      </c>
      <c r="I963" s="242" t="s">
        <v>739</v>
      </c>
      <c r="J963" s="242" t="s">
        <v>739</v>
      </c>
      <c r="K963" s="242" t="s">
        <v>739</v>
      </c>
      <c r="L963" s="242" t="s">
        <v>739</v>
      </c>
      <c r="AQ963" s="242" t="s">
        <v>1777</v>
      </c>
      <c r="AR963" s="242">
        <v>0</v>
      </c>
    </row>
    <row r="964" spans="1:44" ht="16.8" x14ac:dyDescent="0.25">
      <c r="A964" s="273">
        <v>123058</v>
      </c>
      <c r="B964" t="s">
        <v>474</v>
      </c>
      <c r="C964" t="s">
        <v>739</v>
      </c>
      <c r="D964" t="s">
        <v>739</v>
      </c>
      <c r="E964" t="s">
        <v>739</v>
      </c>
      <c r="F964" t="s">
        <v>739</v>
      </c>
      <c r="G964" t="s">
        <v>739</v>
      </c>
      <c r="H964" t="s">
        <v>739</v>
      </c>
      <c r="I964" t="s">
        <v>739</v>
      </c>
      <c r="J964" t="s">
        <v>739</v>
      </c>
      <c r="K964" t="s">
        <v>739</v>
      </c>
      <c r="L964" t="s">
        <v>739</v>
      </c>
      <c r="M964"/>
      <c r="N964"/>
      <c r="O964"/>
      <c r="P964"/>
      <c r="Q964"/>
      <c r="R964"/>
      <c r="S964"/>
      <c r="T964"/>
      <c r="U964"/>
      <c r="V964"/>
      <c r="W964"/>
      <c r="X964"/>
      <c r="Y964"/>
      <c r="Z964"/>
      <c r="AA964"/>
      <c r="AB964"/>
      <c r="AC964"/>
      <c r="AD964"/>
      <c r="AE964"/>
      <c r="AF964"/>
      <c r="AG964"/>
      <c r="AH964"/>
      <c r="AI964"/>
      <c r="AJ964"/>
      <c r="AK964"/>
      <c r="AL964"/>
      <c r="AM964"/>
      <c r="AN964"/>
      <c r="AO964"/>
      <c r="AP964"/>
      <c r="AQ964" s="242">
        <v>0</v>
      </c>
      <c r="AR964" s="242">
        <v>0</v>
      </c>
    </row>
    <row r="965" spans="1:44" ht="16.8" x14ac:dyDescent="0.25">
      <c r="A965" s="273">
        <v>123060</v>
      </c>
      <c r="B965" t="s">
        <v>474</v>
      </c>
      <c r="C965" t="s">
        <v>739</v>
      </c>
      <c r="D965" t="s">
        <v>739</v>
      </c>
      <c r="E965" t="s">
        <v>739</v>
      </c>
      <c r="F965" t="s">
        <v>739</v>
      </c>
      <c r="G965" t="s">
        <v>739</v>
      </c>
      <c r="H965" t="s">
        <v>739</v>
      </c>
      <c r="I965" t="s">
        <v>739</v>
      </c>
      <c r="J965" t="s">
        <v>739</v>
      </c>
      <c r="K965" t="s">
        <v>739</v>
      </c>
      <c r="L965" t="s">
        <v>739</v>
      </c>
      <c r="M965"/>
      <c r="N965"/>
      <c r="O965"/>
      <c r="P965"/>
      <c r="Q965"/>
      <c r="R965"/>
      <c r="S965"/>
      <c r="T965"/>
      <c r="U965"/>
      <c r="V965"/>
      <c r="W965"/>
      <c r="X965"/>
      <c r="Y965"/>
      <c r="Z965"/>
      <c r="AA965"/>
      <c r="AB965"/>
      <c r="AC965"/>
      <c r="AD965"/>
      <c r="AE965"/>
      <c r="AF965"/>
      <c r="AG965"/>
      <c r="AH965"/>
      <c r="AI965"/>
      <c r="AJ965"/>
      <c r="AK965"/>
      <c r="AL965"/>
      <c r="AM965"/>
      <c r="AN965"/>
      <c r="AO965"/>
      <c r="AP965"/>
      <c r="AQ965" s="242">
        <v>0</v>
      </c>
      <c r="AR965" s="242">
        <v>0</v>
      </c>
    </row>
    <row r="966" spans="1:44" ht="16.8" x14ac:dyDescent="0.25">
      <c r="A966" s="273">
        <v>123061</v>
      </c>
      <c r="B966" t="s">
        <v>474</v>
      </c>
      <c r="C966" t="s">
        <v>739</v>
      </c>
      <c r="D966" t="s">
        <v>739</v>
      </c>
      <c r="E966" t="s">
        <v>739</v>
      </c>
      <c r="F966" t="s">
        <v>739</v>
      </c>
      <c r="G966" t="s">
        <v>739</v>
      </c>
      <c r="H966" t="s">
        <v>739</v>
      </c>
      <c r="I966" t="s">
        <v>739</v>
      </c>
      <c r="J966" t="s">
        <v>739</v>
      </c>
      <c r="K966" t="s">
        <v>739</v>
      </c>
      <c r="L966" t="s">
        <v>739</v>
      </c>
      <c r="M966"/>
      <c r="N966"/>
      <c r="O966"/>
      <c r="P966"/>
      <c r="Q966"/>
      <c r="R966"/>
      <c r="S966"/>
      <c r="T966"/>
      <c r="U966"/>
      <c r="V966"/>
      <c r="W966"/>
      <c r="X966"/>
      <c r="Y966"/>
      <c r="Z966"/>
      <c r="AA966"/>
      <c r="AB966"/>
      <c r="AC966"/>
      <c r="AD966"/>
      <c r="AE966"/>
      <c r="AF966"/>
      <c r="AG966"/>
      <c r="AH966"/>
      <c r="AI966"/>
      <c r="AJ966"/>
      <c r="AK966"/>
      <c r="AL966"/>
      <c r="AM966"/>
      <c r="AN966"/>
      <c r="AO966"/>
      <c r="AP966"/>
      <c r="AQ966" s="242">
        <v>0</v>
      </c>
      <c r="AR966" s="242">
        <v>0</v>
      </c>
    </row>
    <row r="967" spans="1:44" ht="16.8" x14ac:dyDescent="0.25">
      <c r="A967" s="273">
        <v>123065</v>
      </c>
      <c r="B967" t="s">
        <v>474</v>
      </c>
      <c r="C967" t="s">
        <v>739</v>
      </c>
      <c r="D967" t="s">
        <v>739</v>
      </c>
      <c r="E967" t="s">
        <v>739</v>
      </c>
      <c r="F967" t="s">
        <v>739</v>
      </c>
      <c r="G967" t="s">
        <v>739</v>
      </c>
      <c r="H967" t="s">
        <v>739</v>
      </c>
      <c r="I967" t="s">
        <v>739</v>
      </c>
      <c r="J967" t="s">
        <v>739</v>
      </c>
      <c r="K967" t="s">
        <v>739</v>
      </c>
      <c r="L967" t="s">
        <v>739</v>
      </c>
      <c r="M967"/>
      <c r="N967"/>
      <c r="O967"/>
      <c r="P967"/>
      <c r="Q967"/>
      <c r="R967"/>
      <c r="S967"/>
      <c r="T967"/>
      <c r="U967"/>
      <c r="V967"/>
      <c r="W967"/>
      <c r="X967"/>
      <c r="Y967"/>
      <c r="Z967"/>
      <c r="AA967"/>
      <c r="AB967"/>
      <c r="AC967"/>
      <c r="AD967"/>
      <c r="AE967"/>
      <c r="AF967"/>
      <c r="AG967"/>
      <c r="AH967"/>
      <c r="AI967"/>
      <c r="AJ967"/>
      <c r="AK967"/>
      <c r="AL967"/>
      <c r="AM967"/>
      <c r="AN967"/>
      <c r="AO967"/>
      <c r="AP967"/>
      <c r="AQ967" s="242">
        <v>0</v>
      </c>
      <c r="AR967" s="242">
        <v>0</v>
      </c>
    </row>
    <row r="968" spans="1:44" ht="16.8" x14ac:dyDescent="0.25">
      <c r="A968" s="273">
        <v>123066</v>
      </c>
      <c r="B968" t="s">
        <v>474</v>
      </c>
      <c r="C968" t="s">
        <v>739</v>
      </c>
      <c r="D968" t="s">
        <v>739</v>
      </c>
      <c r="E968" t="s">
        <v>739</v>
      </c>
      <c r="F968" t="s">
        <v>739</v>
      </c>
      <c r="G968" t="s">
        <v>739</v>
      </c>
      <c r="H968" t="s">
        <v>739</v>
      </c>
      <c r="I968" t="s">
        <v>739</v>
      </c>
      <c r="J968" t="s">
        <v>739</v>
      </c>
      <c r="K968" t="s">
        <v>739</v>
      </c>
      <c r="L968" t="s">
        <v>739</v>
      </c>
      <c r="M968"/>
      <c r="N968"/>
      <c r="O968"/>
      <c r="P968"/>
      <c r="Q968"/>
      <c r="R968"/>
      <c r="S968"/>
      <c r="T968"/>
      <c r="U968"/>
      <c r="V968"/>
      <c r="W968"/>
      <c r="X968"/>
      <c r="Y968"/>
      <c r="Z968"/>
      <c r="AA968"/>
      <c r="AB968"/>
      <c r="AC968"/>
      <c r="AD968"/>
      <c r="AE968"/>
      <c r="AF968"/>
      <c r="AG968"/>
      <c r="AH968"/>
      <c r="AI968"/>
      <c r="AJ968"/>
      <c r="AK968"/>
      <c r="AL968"/>
      <c r="AM968"/>
      <c r="AN968"/>
      <c r="AO968"/>
      <c r="AP968"/>
      <c r="AQ968" s="242">
        <v>0</v>
      </c>
      <c r="AR968" s="242">
        <v>0</v>
      </c>
    </row>
    <row r="969" spans="1:44" ht="16.8" x14ac:dyDescent="0.25">
      <c r="A969" s="273">
        <v>123067</v>
      </c>
      <c r="B969" t="s">
        <v>474</v>
      </c>
      <c r="C969" t="s">
        <v>739</v>
      </c>
      <c r="D969" t="s">
        <v>739</v>
      </c>
      <c r="E969" t="s">
        <v>739</v>
      </c>
      <c r="F969" t="s">
        <v>739</v>
      </c>
      <c r="G969" t="s">
        <v>739</v>
      </c>
      <c r="H969" t="s">
        <v>739</v>
      </c>
      <c r="I969" t="s">
        <v>739</v>
      </c>
      <c r="J969" t="s">
        <v>739</v>
      </c>
      <c r="K969" t="s">
        <v>739</v>
      </c>
      <c r="L969" t="s">
        <v>739</v>
      </c>
      <c r="M969"/>
      <c r="N969"/>
      <c r="O969"/>
      <c r="P969"/>
      <c r="Q969"/>
      <c r="R969"/>
      <c r="S969"/>
      <c r="T969"/>
      <c r="U969"/>
      <c r="V969"/>
      <c r="W969"/>
      <c r="X969"/>
      <c r="Y969"/>
      <c r="Z969"/>
      <c r="AA969"/>
      <c r="AB969"/>
      <c r="AC969"/>
      <c r="AD969"/>
      <c r="AE969"/>
      <c r="AF969"/>
      <c r="AG969"/>
      <c r="AH969"/>
      <c r="AI969"/>
      <c r="AJ969"/>
      <c r="AK969"/>
      <c r="AL969"/>
      <c r="AM969"/>
      <c r="AN969"/>
      <c r="AO969"/>
      <c r="AP969"/>
      <c r="AQ969" s="242">
        <v>0</v>
      </c>
      <c r="AR969" s="242">
        <v>0</v>
      </c>
    </row>
    <row r="970" spans="1:44" ht="16.8" x14ac:dyDescent="0.25">
      <c r="A970" s="273">
        <v>123068</v>
      </c>
      <c r="B970" t="s">
        <v>474</v>
      </c>
      <c r="C970" t="s">
        <v>739</v>
      </c>
      <c r="D970" t="s">
        <v>739</v>
      </c>
      <c r="E970" t="s">
        <v>739</v>
      </c>
      <c r="F970" t="s">
        <v>739</v>
      </c>
      <c r="G970" t="s">
        <v>739</v>
      </c>
      <c r="H970" t="s">
        <v>739</v>
      </c>
      <c r="I970" t="s">
        <v>739</v>
      </c>
      <c r="J970" t="s">
        <v>739</v>
      </c>
      <c r="K970" t="s">
        <v>739</v>
      </c>
      <c r="L970" t="s">
        <v>739</v>
      </c>
      <c r="M970"/>
      <c r="N970"/>
      <c r="O970"/>
      <c r="P970"/>
      <c r="Q970"/>
      <c r="R970"/>
      <c r="S970"/>
      <c r="T970"/>
      <c r="U970"/>
      <c r="V970"/>
      <c r="W970"/>
      <c r="X970"/>
      <c r="Y970"/>
      <c r="Z970"/>
      <c r="AA970"/>
      <c r="AB970"/>
      <c r="AC970"/>
      <c r="AD970"/>
      <c r="AE970"/>
      <c r="AF970"/>
      <c r="AG970"/>
      <c r="AH970"/>
      <c r="AI970"/>
      <c r="AJ970"/>
      <c r="AK970"/>
      <c r="AL970"/>
      <c r="AM970"/>
      <c r="AN970"/>
      <c r="AO970"/>
      <c r="AP970"/>
      <c r="AQ970" s="242">
        <v>0</v>
      </c>
      <c r="AR970" s="242">
        <v>0</v>
      </c>
    </row>
    <row r="971" spans="1:44" ht="16.8" x14ac:dyDescent="0.25">
      <c r="A971" s="273">
        <v>123069</v>
      </c>
      <c r="B971" t="s">
        <v>474</v>
      </c>
      <c r="C971" t="s">
        <v>739</v>
      </c>
      <c r="D971" t="s">
        <v>739</v>
      </c>
      <c r="E971" t="s">
        <v>739</v>
      </c>
      <c r="F971" t="s">
        <v>739</v>
      </c>
      <c r="G971" t="s">
        <v>739</v>
      </c>
      <c r="H971" t="s">
        <v>739</v>
      </c>
      <c r="I971" t="s">
        <v>739</v>
      </c>
      <c r="J971" t="s">
        <v>739</v>
      </c>
      <c r="K971" t="s">
        <v>739</v>
      </c>
      <c r="L971" t="s">
        <v>739</v>
      </c>
      <c r="M971"/>
      <c r="N971"/>
      <c r="O971"/>
      <c r="P971"/>
      <c r="Q971"/>
      <c r="R971"/>
      <c r="S971"/>
      <c r="T971"/>
      <c r="U971"/>
      <c r="V971"/>
      <c r="W971"/>
      <c r="X971"/>
      <c r="Y971"/>
      <c r="Z971"/>
      <c r="AA971"/>
      <c r="AB971"/>
      <c r="AC971"/>
      <c r="AD971"/>
      <c r="AE971"/>
      <c r="AF971"/>
      <c r="AG971"/>
      <c r="AH971"/>
      <c r="AI971"/>
      <c r="AJ971"/>
      <c r="AK971"/>
      <c r="AL971"/>
      <c r="AM971"/>
      <c r="AN971"/>
      <c r="AO971"/>
      <c r="AP971"/>
      <c r="AQ971" s="242">
        <v>0</v>
      </c>
      <c r="AR971" s="242">
        <v>0</v>
      </c>
    </row>
    <row r="972" spans="1:44" ht="16.8" x14ac:dyDescent="0.25">
      <c r="A972" s="273">
        <v>123070</v>
      </c>
      <c r="B972" t="s">
        <v>474</v>
      </c>
      <c r="C972" t="s">
        <v>739</v>
      </c>
      <c r="D972" t="s">
        <v>739</v>
      </c>
      <c r="E972" t="s">
        <v>739</v>
      </c>
      <c r="F972" t="s">
        <v>739</v>
      </c>
      <c r="G972" t="s">
        <v>739</v>
      </c>
      <c r="H972" t="s">
        <v>739</v>
      </c>
      <c r="I972" t="s">
        <v>739</v>
      </c>
      <c r="J972" t="s">
        <v>739</v>
      </c>
      <c r="K972" t="s">
        <v>739</v>
      </c>
      <c r="L972" t="s">
        <v>739</v>
      </c>
      <c r="M972"/>
      <c r="N972"/>
      <c r="O972"/>
      <c r="P972"/>
      <c r="Q972"/>
      <c r="R972"/>
      <c r="S972"/>
      <c r="T972"/>
      <c r="U972"/>
      <c r="V972"/>
      <c r="W972"/>
      <c r="X972"/>
      <c r="Y972"/>
      <c r="Z972"/>
      <c r="AA972"/>
      <c r="AB972"/>
      <c r="AC972"/>
      <c r="AD972"/>
      <c r="AE972"/>
      <c r="AF972"/>
      <c r="AG972"/>
      <c r="AH972"/>
      <c r="AI972"/>
      <c r="AJ972"/>
      <c r="AK972"/>
      <c r="AL972"/>
      <c r="AM972"/>
      <c r="AN972"/>
      <c r="AO972"/>
      <c r="AP972"/>
      <c r="AQ972" s="242">
        <v>0</v>
      </c>
      <c r="AR972" s="242">
        <v>0</v>
      </c>
    </row>
    <row r="973" spans="1:44" ht="16.8" x14ac:dyDescent="0.25">
      <c r="A973" s="273">
        <v>123074</v>
      </c>
      <c r="B973" t="s">
        <v>474</v>
      </c>
      <c r="C973" t="s">
        <v>739</v>
      </c>
      <c r="D973" t="s">
        <v>739</v>
      </c>
      <c r="E973" t="s">
        <v>739</v>
      </c>
      <c r="F973" t="s">
        <v>739</v>
      </c>
      <c r="G973" t="s">
        <v>739</v>
      </c>
      <c r="H973" t="s">
        <v>739</v>
      </c>
      <c r="I973" t="s">
        <v>739</v>
      </c>
      <c r="J973" t="s">
        <v>739</v>
      </c>
      <c r="K973" t="s">
        <v>739</v>
      </c>
      <c r="L973" t="s">
        <v>739</v>
      </c>
      <c r="M973"/>
      <c r="N973"/>
      <c r="O973"/>
      <c r="P973"/>
      <c r="Q973"/>
      <c r="R973"/>
      <c r="S973"/>
      <c r="T973"/>
      <c r="U973"/>
      <c r="V973"/>
      <c r="W973"/>
      <c r="X973"/>
      <c r="Y973"/>
      <c r="Z973"/>
      <c r="AA973"/>
      <c r="AB973"/>
      <c r="AC973"/>
      <c r="AD973"/>
      <c r="AE973"/>
      <c r="AF973"/>
      <c r="AG973"/>
      <c r="AH973"/>
      <c r="AI973"/>
      <c r="AJ973"/>
      <c r="AK973"/>
      <c r="AL973"/>
      <c r="AM973"/>
      <c r="AN973"/>
      <c r="AO973"/>
      <c r="AP973"/>
      <c r="AQ973" s="242">
        <v>0</v>
      </c>
      <c r="AR973" s="242">
        <v>0</v>
      </c>
    </row>
    <row r="974" spans="1:44" ht="16.8" x14ac:dyDescent="0.25">
      <c r="A974" s="273">
        <v>123076</v>
      </c>
      <c r="B974" t="s">
        <v>474</v>
      </c>
      <c r="C974" t="s">
        <v>739</v>
      </c>
      <c r="D974" t="s">
        <v>739</v>
      </c>
      <c r="E974" t="s">
        <v>739</v>
      </c>
      <c r="F974" t="s">
        <v>739</v>
      </c>
      <c r="G974" t="s">
        <v>739</v>
      </c>
      <c r="H974" t="s">
        <v>739</v>
      </c>
      <c r="I974" t="s">
        <v>739</v>
      </c>
      <c r="J974" t="s">
        <v>739</v>
      </c>
      <c r="K974" t="s">
        <v>739</v>
      </c>
      <c r="L974" t="s">
        <v>739</v>
      </c>
      <c r="M974"/>
      <c r="N974"/>
      <c r="O974"/>
      <c r="P974"/>
      <c r="Q974"/>
      <c r="R974"/>
      <c r="S974"/>
      <c r="T974"/>
      <c r="U974"/>
      <c r="V974"/>
      <c r="W974"/>
      <c r="X974"/>
      <c r="Y974"/>
      <c r="Z974"/>
      <c r="AA974"/>
      <c r="AB974"/>
      <c r="AC974"/>
      <c r="AD974"/>
      <c r="AE974"/>
      <c r="AF974"/>
      <c r="AG974"/>
      <c r="AH974"/>
      <c r="AI974"/>
      <c r="AJ974"/>
      <c r="AK974"/>
      <c r="AL974"/>
      <c r="AM974"/>
      <c r="AN974"/>
      <c r="AO974"/>
      <c r="AP974"/>
      <c r="AQ974" s="242">
        <v>0</v>
      </c>
      <c r="AR974" s="242">
        <v>0</v>
      </c>
    </row>
    <row r="975" spans="1:44" ht="16.8" x14ac:dyDescent="0.25">
      <c r="A975" s="273">
        <v>123077</v>
      </c>
      <c r="B975" t="s">
        <v>474</v>
      </c>
      <c r="C975" t="s">
        <v>739</v>
      </c>
      <c r="D975" t="s">
        <v>739</v>
      </c>
      <c r="E975" t="s">
        <v>739</v>
      </c>
      <c r="F975" t="s">
        <v>739</v>
      </c>
      <c r="G975" t="s">
        <v>739</v>
      </c>
      <c r="H975" t="s">
        <v>739</v>
      </c>
      <c r="I975" t="s">
        <v>739</v>
      </c>
      <c r="J975" t="s">
        <v>739</v>
      </c>
      <c r="K975" t="s">
        <v>739</v>
      </c>
      <c r="L975" t="s">
        <v>739</v>
      </c>
      <c r="M975"/>
      <c r="N975"/>
      <c r="O975"/>
      <c r="P975"/>
      <c r="Q975"/>
      <c r="R975"/>
      <c r="S975"/>
      <c r="T975"/>
      <c r="U975"/>
      <c r="V975"/>
      <c r="W975"/>
      <c r="X975"/>
      <c r="Y975"/>
      <c r="Z975"/>
      <c r="AA975"/>
      <c r="AB975"/>
      <c r="AC975"/>
      <c r="AD975"/>
      <c r="AE975"/>
      <c r="AF975"/>
      <c r="AG975"/>
      <c r="AH975"/>
      <c r="AI975"/>
      <c r="AJ975"/>
      <c r="AK975"/>
      <c r="AL975"/>
      <c r="AM975"/>
      <c r="AN975"/>
      <c r="AO975"/>
      <c r="AP975"/>
      <c r="AQ975" s="242">
        <v>0</v>
      </c>
      <c r="AR975" s="242">
        <v>0</v>
      </c>
    </row>
    <row r="976" spans="1:44" ht="16.8" x14ac:dyDescent="0.25">
      <c r="A976" s="273">
        <v>123087</v>
      </c>
      <c r="B976" t="s">
        <v>474</v>
      </c>
      <c r="C976" t="s">
        <v>739</v>
      </c>
      <c r="D976" t="s">
        <v>739</v>
      </c>
      <c r="E976" t="s">
        <v>739</v>
      </c>
      <c r="F976" t="s">
        <v>739</v>
      </c>
      <c r="G976" t="s">
        <v>739</v>
      </c>
      <c r="H976" t="s">
        <v>739</v>
      </c>
      <c r="I976" t="s">
        <v>739</v>
      </c>
      <c r="J976" t="s">
        <v>739</v>
      </c>
      <c r="K976" t="s">
        <v>739</v>
      </c>
      <c r="L976" t="s">
        <v>739</v>
      </c>
      <c r="M976"/>
      <c r="N976"/>
      <c r="O976"/>
      <c r="P976"/>
      <c r="Q976"/>
      <c r="R976"/>
      <c r="S976"/>
      <c r="T976"/>
      <c r="U976"/>
      <c r="V976"/>
      <c r="W976"/>
      <c r="X976"/>
      <c r="Y976"/>
      <c r="Z976"/>
      <c r="AA976"/>
      <c r="AB976"/>
      <c r="AC976"/>
      <c r="AD976"/>
      <c r="AE976"/>
      <c r="AF976"/>
      <c r="AG976"/>
      <c r="AH976"/>
      <c r="AI976"/>
      <c r="AJ976"/>
      <c r="AK976"/>
      <c r="AL976"/>
      <c r="AM976"/>
      <c r="AN976"/>
      <c r="AO976"/>
      <c r="AP976"/>
      <c r="AQ976" s="242">
        <v>0</v>
      </c>
      <c r="AR976" s="242">
        <v>0</v>
      </c>
    </row>
    <row r="977" spans="1:44" ht="16.8" x14ac:dyDescent="0.25">
      <c r="A977" s="273">
        <v>123089</v>
      </c>
      <c r="B977" t="s">
        <v>474</v>
      </c>
      <c r="C977" t="s">
        <v>739</v>
      </c>
      <c r="D977" t="s">
        <v>739</v>
      </c>
      <c r="E977" t="s">
        <v>739</v>
      </c>
      <c r="F977" t="s">
        <v>739</v>
      </c>
      <c r="G977" t="s">
        <v>739</v>
      </c>
      <c r="H977" t="s">
        <v>739</v>
      </c>
      <c r="I977" t="s">
        <v>739</v>
      </c>
      <c r="J977" t="s">
        <v>739</v>
      </c>
      <c r="K977" t="s">
        <v>739</v>
      </c>
      <c r="L977" t="s">
        <v>739</v>
      </c>
      <c r="M977"/>
      <c r="N977"/>
      <c r="O977"/>
      <c r="P977"/>
      <c r="Q977"/>
      <c r="R977"/>
      <c r="S977"/>
      <c r="T977"/>
      <c r="U977"/>
      <c r="V977"/>
      <c r="W977"/>
      <c r="X977"/>
      <c r="Y977"/>
      <c r="Z977"/>
      <c r="AA977"/>
      <c r="AB977"/>
      <c r="AC977"/>
      <c r="AD977"/>
      <c r="AE977"/>
      <c r="AF977"/>
      <c r="AG977"/>
      <c r="AH977"/>
      <c r="AI977"/>
      <c r="AJ977"/>
      <c r="AK977"/>
      <c r="AL977"/>
      <c r="AM977"/>
      <c r="AN977"/>
      <c r="AO977"/>
      <c r="AP977"/>
      <c r="AQ977" s="242">
        <v>0</v>
      </c>
      <c r="AR977" s="242">
        <v>0</v>
      </c>
    </row>
    <row r="978" spans="1:44" ht="16.8" x14ac:dyDescent="0.25">
      <c r="A978" s="273">
        <v>123098</v>
      </c>
      <c r="B978" t="s">
        <v>474</v>
      </c>
      <c r="C978" t="s">
        <v>739</v>
      </c>
      <c r="D978" t="s">
        <v>739</v>
      </c>
      <c r="E978" t="s">
        <v>739</v>
      </c>
      <c r="F978" t="s">
        <v>739</v>
      </c>
      <c r="G978" t="s">
        <v>739</v>
      </c>
      <c r="H978" t="s">
        <v>739</v>
      </c>
      <c r="I978" t="s">
        <v>739</v>
      </c>
      <c r="J978" t="s">
        <v>739</v>
      </c>
      <c r="K978" t="s">
        <v>739</v>
      </c>
      <c r="L978" t="s">
        <v>739</v>
      </c>
      <c r="M978"/>
      <c r="N978"/>
      <c r="O978"/>
      <c r="P978"/>
      <c r="Q978"/>
      <c r="R978"/>
      <c r="S978"/>
      <c r="T978"/>
      <c r="U978"/>
      <c r="V978"/>
      <c r="W978"/>
      <c r="X978"/>
      <c r="Y978"/>
      <c r="Z978"/>
      <c r="AA978"/>
      <c r="AB978"/>
      <c r="AC978"/>
      <c r="AD978"/>
      <c r="AE978"/>
      <c r="AF978"/>
      <c r="AG978"/>
      <c r="AH978"/>
      <c r="AI978"/>
      <c r="AJ978"/>
      <c r="AK978"/>
      <c r="AL978"/>
      <c r="AM978"/>
      <c r="AN978"/>
      <c r="AO978"/>
      <c r="AP978"/>
      <c r="AQ978" s="242">
        <v>0</v>
      </c>
      <c r="AR978" s="242">
        <v>0</v>
      </c>
    </row>
    <row r="979" spans="1:44" ht="16.8" x14ac:dyDescent="0.25">
      <c r="A979" s="273">
        <v>123099</v>
      </c>
      <c r="B979" t="s">
        <v>474</v>
      </c>
      <c r="C979" t="s">
        <v>739</v>
      </c>
      <c r="D979" t="s">
        <v>739</v>
      </c>
      <c r="E979" t="s">
        <v>739</v>
      </c>
      <c r="F979" t="s">
        <v>739</v>
      </c>
      <c r="G979" t="s">
        <v>739</v>
      </c>
      <c r="H979" t="s">
        <v>739</v>
      </c>
      <c r="I979" t="s">
        <v>739</v>
      </c>
      <c r="J979" t="s">
        <v>739</v>
      </c>
      <c r="K979" t="s">
        <v>739</v>
      </c>
      <c r="L979" t="s">
        <v>739</v>
      </c>
      <c r="M979"/>
      <c r="N979"/>
      <c r="O979"/>
      <c r="P979"/>
      <c r="Q979"/>
      <c r="R979"/>
      <c r="S979"/>
      <c r="T979"/>
      <c r="U979"/>
      <c r="V979"/>
      <c r="W979"/>
      <c r="X979"/>
      <c r="Y979"/>
      <c r="Z979"/>
      <c r="AA979"/>
      <c r="AB979"/>
      <c r="AC979"/>
      <c r="AD979"/>
      <c r="AE979"/>
      <c r="AF979"/>
      <c r="AG979"/>
      <c r="AH979"/>
      <c r="AI979"/>
      <c r="AJ979"/>
      <c r="AK979"/>
      <c r="AL979"/>
      <c r="AM979"/>
      <c r="AN979"/>
      <c r="AO979"/>
      <c r="AP979"/>
      <c r="AQ979" s="242">
        <v>0</v>
      </c>
      <c r="AR979" s="242">
        <v>0</v>
      </c>
    </row>
    <row r="980" spans="1:44" ht="16.8" x14ac:dyDescent="0.25">
      <c r="A980" s="273">
        <v>123101</v>
      </c>
      <c r="B980" t="s">
        <v>474</v>
      </c>
      <c r="C980" t="s">
        <v>739</v>
      </c>
      <c r="D980" t="s">
        <v>739</v>
      </c>
      <c r="E980" t="s">
        <v>739</v>
      </c>
      <c r="F980" t="s">
        <v>739</v>
      </c>
      <c r="G980" t="s">
        <v>739</v>
      </c>
      <c r="H980" t="s">
        <v>739</v>
      </c>
      <c r="I980" t="s">
        <v>739</v>
      </c>
      <c r="J980" t="s">
        <v>739</v>
      </c>
      <c r="K980" t="s">
        <v>739</v>
      </c>
      <c r="L980" t="s">
        <v>739</v>
      </c>
      <c r="M980"/>
      <c r="N980"/>
      <c r="O980"/>
      <c r="P980"/>
      <c r="Q980"/>
      <c r="R980"/>
      <c r="S980"/>
      <c r="T980"/>
      <c r="U980"/>
      <c r="V980"/>
      <c r="W980"/>
      <c r="X980"/>
      <c r="Y980"/>
      <c r="Z980"/>
      <c r="AA980"/>
      <c r="AB980"/>
      <c r="AC980"/>
      <c r="AD980"/>
      <c r="AE980"/>
      <c r="AF980"/>
      <c r="AG980"/>
      <c r="AH980"/>
      <c r="AI980"/>
      <c r="AJ980"/>
      <c r="AK980"/>
      <c r="AL980"/>
      <c r="AM980"/>
      <c r="AN980"/>
      <c r="AO980"/>
      <c r="AP980"/>
      <c r="AQ980" s="242">
        <v>0</v>
      </c>
      <c r="AR980" s="242">
        <v>0</v>
      </c>
    </row>
    <row r="981" spans="1:44" ht="16.8" x14ac:dyDescent="0.25">
      <c r="A981" s="273">
        <v>123103</v>
      </c>
      <c r="B981" t="s">
        <v>474</v>
      </c>
      <c r="C981" t="s">
        <v>739</v>
      </c>
      <c r="D981" t="s">
        <v>739</v>
      </c>
      <c r="E981" t="s">
        <v>739</v>
      </c>
      <c r="F981" t="s">
        <v>739</v>
      </c>
      <c r="G981" t="s">
        <v>739</v>
      </c>
      <c r="H981" t="s">
        <v>739</v>
      </c>
      <c r="I981" t="s">
        <v>739</v>
      </c>
      <c r="J981" t="s">
        <v>739</v>
      </c>
      <c r="K981" t="s">
        <v>739</v>
      </c>
      <c r="L981" t="s">
        <v>739</v>
      </c>
      <c r="M981"/>
      <c r="N981"/>
      <c r="O981"/>
      <c r="P981"/>
      <c r="Q981"/>
      <c r="R981"/>
      <c r="S981"/>
      <c r="T981"/>
      <c r="U981"/>
      <c r="V981"/>
      <c r="W981"/>
      <c r="X981"/>
      <c r="Y981"/>
      <c r="Z981"/>
      <c r="AA981"/>
      <c r="AB981"/>
      <c r="AC981"/>
      <c r="AD981"/>
      <c r="AE981"/>
      <c r="AF981"/>
      <c r="AG981"/>
      <c r="AH981"/>
      <c r="AI981"/>
      <c r="AJ981"/>
      <c r="AK981"/>
      <c r="AL981"/>
      <c r="AM981"/>
      <c r="AN981"/>
      <c r="AO981"/>
      <c r="AP981"/>
      <c r="AQ981" s="242">
        <v>0</v>
      </c>
      <c r="AR981" s="242">
        <v>0</v>
      </c>
    </row>
    <row r="982" spans="1:44" ht="16.8" x14ac:dyDescent="0.25">
      <c r="A982" s="273">
        <v>123110</v>
      </c>
      <c r="B982" t="s">
        <v>474</v>
      </c>
      <c r="C982" t="s">
        <v>739</v>
      </c>
      <c r="D982" t="s">
        <v>739</v>
      </c>
      <c r="E982" t="s">
        <v>739</v>
      </c>
      <c r="F982" t="s">
        <v>739</v>
      </c>
      <c r="G982" t="s">
        <v>739</v>
      </c>
      <c r="H982" t="s">
        <v>739</v>
      </c>
      <c r="I982" t="s">
        <v>739</v>
      </c>
      <c r="J982" t="s">
        <v>739</v>
      </c>
      <c r="K982" t="s">
        <v>739</v>
      </c>
      <c r="L982" t="s">
        <v>739</v>
      </c>
      <c r="M982"/>
      <c r="N982"/>
      <c r="O982"/>
      <c r="P982"/>
      <c r="Q982"/>
      <c r="R982"/>
      <c r="S982"/>
      <c r="T982"/>
      <c r="U982"/>
      <c r="V982"/>
      <c r="W982"/>
      <c r="X982"/>
      <c r="Y982"/>
      <c r="Z982"/>
      <c r="AA982"/>
      <c r="AB982"/>
      <c r="AC982"/>
      <c r="AD982"/>
      <c r="AE982"/>
      <c r="AF982"/>
      <c r="AG982"/>
      <c r="AH982"/>
      <c r="AI982"/>
      <c r="AJ982"/>
      <c r="AK982"/>
      <c r="AL982"/>
      <c r="AM982"/>
      <c r="AN982"/>
      <c r="AO982"/>
      <c r="AP982"/>
      <c r="AQ982" s="242">
        <v>0</v>
      </c>
      <c r="AR982" s="242">
        <v>0</v>
      </c>
    </row>
    <row r="983" spans="1:44" ht="16.8" x14ac:dyDescent="0.25">
      <c r="A983" s="273">
        <v>123111</v>
      </c>
      <c r="B983" t="s">
        <v>474</v>
      </c>
      <c r="C983" t="s">
        <v>739</v>
      </c>
      <c r="D983" t="s">
        <v>739</v>
      </c>
      <c r="E983" t="s">
        <v>739</v>
      </c>
      <c r="F983" t="s">
        <v>739</v>
      </c>
      <c r="G983" t="s">
        <v>739</v>
      </c>
      <c r="H983" t="s">
        <v>739</v>
      </c>
      <c r="I983" t="s">
        <v>739</v>
      </c>
      <c r="J983" t="s">
        <v>739</v>
      </c>
      <c r="K983" t="s">
        <v>739</v>
      </c>
      <c r="L983" t="s">
        <v>739</v>
      </c>
      <c r="M983"/>
      <c r="N983"/>
      <c r="O983"/>
      <c r="P983"/>
      <c r="Q983"/>
      <c r="R983"/>
      <c r="S983"/>
      <c r="T983"/>
      <c r="U983"/>
      <c r="V983"/>
      <c r="W983"/>
      <c r="X983"/>
      <c r="Y983"/>
      <c r="Z983"/>
      <c r="AA983"/>
      <c r="AB983"/>
      <c r="AC983"/>
      <c r="AD983"/>
      <c r="AE983"/>
      <c r="AF983"/>
      <c r="AG983"/>
      <c r="AH983"/>
      <c r="AI983"/>
      <c r="AJ983"/>
      <c r="AK983"/>
      <c r="AL983"/>
      <c r="AM983"/>
      <c r="AN983"/>
      <c r="AO983"/>
      <c r="AP983"/>
      <c r="AQ983" s="242">
        <v>0</v>
      </c>
      <c r="AR983" s="242">
        <v>0</v>
      </c>
    </row>
    <row r="984" spans="1:44" ht="16.8" x14ac:dyDescent="0.25">
      <c r="A984" s="273">
        <v>123125</v>
      </c>
      <c r="B984" t="s">
        <v>474</v>
      </c>
      <c r="C984" t="s">
        <v>739</v>
      </c>
      <c r="D984" t="s">
        <v>739</v>
      </c>
      <c r="E984" t="s">
        <v>739</v>
      </c>
      <c r="F984" t="s">
        <v>739</v>
      </c>
      <c r="G984" t="s">
        <v>739</v>
      </c>
      <c r="H984" t="s">
        <v>739</v>
      </c>
      <c r="I984" t="s">
        <v>739</v>
      </c>
      <c r="J984" t="s">
        <v>739</v>
      </c>
      <c r="K984" t="s">
        <v>739</v>
      </c>
      <c r="L984" t="s">
        <v>739</v>
      </c>
      <c r="M984"/>
      <c r="N984"/>
      <c r="O984"/>
      <c r="P984"/>
      <c r="Q984"/>
      <c r="R984"/>
      <c r="S984"/>
      <c r="T984"/>
      <c r="U984"/>
      <c r="V984"/>
      <c r="W984"/>
      <c r="X984"/>
      <c r="Y984"/>
      <c r="Z984"/>
      <c r="AA984"/>
      <c r="AB984"/>
      <c r="AC984"/>
      <c r="AD984"/>
      <c r="AE984"/>
      <c r="AF984"/>
      <c r="AG984"/>
      <c r="AH984"/>
      <c r="AI984"/>
      <c r="AJ984"/>
      <c r="AK984"/>
      <c r="AL984"/>
      <c r="AM984"/>
      <c r="AN984"/>
      <c r="AO984"/>
      <c r="AP984"/>
      <c r="AQ984" s="242">
        <v>0</v>
      </c>
      <c r="AR984" s="242">
        <v>0</v>
      </c>
    </row>
    <row r="985" spans="1:44" ht="16.8" x14ac:dyDescent="0.25">
      <c r="A985" s="273">
        <v>123127</v>
      </c>
      <c r="B985" t="s">
        <v>474</v>
      </c>
      <c r="C985" t="s">
        <v>739</v>
      </c>
      <c r="D985" t="s">
        <v>739</v>
      </c>
      <c r="E985" t="s">
        <v>739</v>
      </c>
      <c r="F985" t="s">
        <v>739</v>
      </c>
      <c r="G985" t="s">
        <v>739</v>
      </c>
      <c r="H985" t="s">
        <v>739</v>
      </c>
      <c r="I985" t="s">
        <v>739</v>
      </c>
      <c r="J985" t="s">
        <v>739</v>
      </c>
      <c r="K985" t="s">
        <v>739</v>
      </c>
      <c r="L985" t="s">
        <v>739</v>
      </c>
      <c r="M985"/>
      <c r="N985"/>
      <c r="O985"/>
      <c r="P985"/>
      <c r="Q985"/>
      <c r="R985"/>
      <c r="S985"/>
      <c r="T985"/>
      <c r="U985"/>
      <c r="V985"/>
      <c r="W985"/>
      <c r="X985"/>
      <c r="Y985"/>
      <c r="Z985"/>
      <c r="AA985"/>
      <c r="AB985"/>
      <c r="AC985"/>
      <c r="AD985"/>
      <c r="AE985"/>
      <c r="AF985"/>
      <c r="AG985"/>
      <c r="AH985"/>
      <c r="AI985"/>
      <c r="AJ985"/>
      <c r="AK985"/>
      <c r="AL985"/>
      <c r="AM985"/>
      <c r="AN985"/>
      <c r="AO985"/>
      <c r="AP985"/>
      <c r="AQ985" s="242">
        <v>0</v>
      </c>
      <c r="AR985" s="242">
        <v>0</v>
      </c>
    </row>
    <row r="986" spans="1:44" ht="16.8" x14ac:dyDescent="0.25">
      <c r="A986" s="273">
        <v>123128</v>
      </c>
      <c r="B986" t="s">
        <v>474</v>
      </c>
      <c r="C986" t="s">
        <v>739</v>
      </c>
      <c r="D986" t="s">
        <v>739</v>
      </c>
      <c r="E986" t="s">
        <v>739</v>
      </c>
      <c r="F986" t="s">
        <v>739</v>
      </c>
      <c r="G986" t="s">
        <v>739</v>
      </c>
      <c r="H986" t="s">
        <v>739</v>
      </c>
      <c r="I986" t="s">
        <v>739</v>
      </c>
      <c r="J986" t="s">
        <v>739</v>
      </c>
      <c r="K986" t="s">
        <v>739</v>
      </c>
      <c r="L986" t="s">
        <v>739</v>
      </c>
      <c r="M986"/>
      <c r="N986"/>
      <c r="O986"/>
      <c r="P986"/>
      <c r="Q986"/>
      <c r="R986"/>
      <c r="S986"/>
      <c r="T986"/>
      <c r="U986"/>
      <c r="V986"/>
      <c r="W986"/>
      <c r="X986"/>
      <c r="Y986"/>
      <c r="Z986"/>
      <c r="AA986"/>
      <c r="AB986"/>
      <c r="AC986"/>
      <c r="AD986"/>
      <c r="AE986"/>
      <c r="AF986"/>
      <c r="AG986"/>
      <c r="AH986"/>
      <c r="AI986"/>
      <c r="AJ986"/>
      <c r="AK986"/>
      <c r="AL986"/>
      <c r="AM986"/>
      <c r="AN986"/>
      <c r="AO986"/>
      <c r="AP986"/>
      <c r="AQ986" s="242">
        <v>0</v>
      </c>
      <c r="AR986" s="242">
        <v>0</v>
      </c>
    </row>
    <row r="987" spans="1:44" ht="16.8" x14ac:dyDescent="0.25">
      <c r="A987" s="273">
        <v>123130</v>
      </c>
      <c r="B987" t="s">
        <v>474</v>
      </c>
      <c r="C987" t="s">
        <v>739</v>
      </c>
      <c r="D987" t="s">
        <v>739</v>
      </c>
      <c r="E987" t="s">
        <v>739</v>
      </c>
      <c r="F987" t="s">
        <v>739</v>
      </c>
      <c r="G987" t="s">
        <v>739</v>
      </c>
      <c r="H987" t="s">
        <v>739</v>
      </c>
      <c r="I987" t="s">
        <v>739</v>
      </c>
      <c r="J987" t="s">
        <v>739</v>
      </c>
      <c r="K987" t="s">
        <v>739</v>
      </c>
      <c r="L987" t="s">
        <v>739</v>
      </c>
      <c r="M987"/>
      <c r="N987"/>
      <c r="O987"/>
      <c r="P987"/>
      <c r="Q987"/>
      <c r="R987"/>
      <c r="S987"/>
      <c r="T987"/>
      <c r="U987"/>
      <c r="V987"/>
      <c r="W987"/>
      <c r="X987"/>
      <c r="Y987"/>
      <c r="Z987"/>
      <c r="AA987"/>
      <c r="AB987"/>
      <c r="AC987"/>
      <c r="AD987"/>
      <c r="AE987"/>
      <c r="AF987"/>
      <c r="AG987"/>
      <c r="AH987"/>
      <c r="AI987"/>
      <c r="AJ987"/>
      <c r="AK987"/>
      <c r="AL987"/>
      <c r="AM987"/>
      <c r="AN987"/>
      <c r="AO987"/>
      <c r="AP987"/>
      <c r="AQ987" s="242">
        <v>0</v>
      </c>
      <c r="AR987" s="242">
        <v>0</v>
      </c>
    </row>
    <row r="988" spans="1:44" ht="16.8" x14ac:dyDescent="0.25">
      <c r="A988" s="273">
        <v>123131</v>
      </c>
      <c r="B988" t="s">
        <v>474</v>
      </c>
      <c r="C988" t="s">
        <v>739</v>
      </c>
      <c r="D988" t="s">
        <v>739</v>
      </c>
      <c r="E988" t="s">
        <v>739</v>
      </c>
      <c r="F988" t="s">
        <v>739</v>
      </c>
      <c r="G988" t="s">
        <v>739</v>
      </c>
      <c r="H988" t="s">
        <v>739</v>
      </c>
      <c r="I988" t="s">
        <v>739</v>
      </c>
      <c r="J988" t="s">
        <v>739</v>
      </c>
      <c r="K988" t="s">
        <v>739</v>
      </c>
      <c r="L988" t="s">
        <v>739</v>
      </c>
      <c r="M988"/>
      <c r="N988"/>
      <c r="O988"/>
      <c r="P988"/>
      <c r="Q988"/>
      <c r="R988"/>
      <c r="S988"/>
      <c r="T988"/>
      <c r="U988"/>
      <c r="V988"/>
      <c r="W988"/>
      <c r="X988"/>
      <c r="Y988"/>
      <c r="Z988"/>
      <c r="AA988"/>
      <c r="AB988"/>
      <c r="AC988"/>
      <c r="AD988"/>
      <c r="AE988"/>
      <c r="AF988"/>
      <c r="AG988"/>
      <c r="AH988"/>
      <c r="AI988"/>
      <c r="AJ988"/>
      <c r="AK988"/>
      <c r="AL988"/>
      <c r="AM988"/>
      <c r="AN988"/>
      <c r="AO988"/>
      <c r="AP988"/>
      <c r="AQ988" s="242">
        <v>0</v>
      </c>
      <c r="AR988" s="242">
        <v>0</v>
      </c>
    </row>
    <row r="989" spans="1:44" x14ac:dyDescent="0.25">
      <c r="A989" s="242">
        <v>123134</v>
      </c>
      <c r="B989" t="s">
        <v>474</v>
      </c>
      <c r="C989" s="242" t="s">
        <v>739</v>
      </c>
      <c r="D989" s="242" t="s">
        <v>739</v>
      </c>
      <c r="E989" s="242" t="s">
        <v>739</v>
      </c>
      <c r="F989" s="242" t="s">
        <v>739</v>
      </c>
      <c r="G989" s="242" t="s">
        <v>739</v>
      </c>
      <c r="H989" s="242" t="s">
        <v>739</v>
      </c>
      <c r="I989" s="242" t="s">
        <v>739</v>
      </c>
      <c r="J989" s="242" t="s">
        <v>739</v>
      </c>
      <c r="K989" s="242" t="s">
        <v>739</v>
      </c>
      <c r="L989" s="242" t="s">
        <v>739</v>
      </c>
      <c r="AQ989" s="242" t="s">
        <v>1546</v>
      </c>
      <c r="AR989" s="242">
        <v>0</v>
      </c>
    </row>
    <row r="990" spans="1:44" x14ac:dyDescent="0.25">
      <c r="A990" s="288">
        <v>123138</v>
      </c>
      <c r="B990" t="s">
        <v>474</v>
      </c>
      <c r="C990" t="s">
        <v>739</v>
      </c>
      <c r="D990" t="s">
        <v>739</v>
      </c>
      <c r="E990" t="s">
        <v>739</v>
      </c>
      <c r="F990" t="s">
        <v>739</v>
      </c>
      <c r="G990" t="s">
        <v>739</v>
      </c>
      <c r="H990" t="s">
        <v>739</v>
      </c>
      <c r="I990" t="s">
        <v>739</v>
      </c>
      <c r="J990" t="s">
        <v>739</v>
      </c>
      <c r="K990" t="s">
        <v>739</v>
      </c>
      <c r="L990" t="s">
        <v>739</v>
      </c>
      <c r="M990"/>
      <c r="N990"/>
      <c r="O990"/>
      <c r="P990"/>
      <c r="Q990"/>
      <c r="R990"/>
      <c r="S990"/>
      <c r="T990"/>
      <c r="U990"/>
      <c r="V990"/>
      <c r="W990"/>
      <c r="X990"/>
      <c r="Y990"/>
      <c r="Z990"/>
      <c r="AA990"/>
      <c r="AB990"/>
      <c r="AC990"/>
      <c r="AD990"/>
      <c r="AE990"/>
      <c r="AF990"/>
      <c r="AG990"/>
      <c r="AH990"/>
      <c r="AI990"/>
      <c r="AJ990"/>
      <c r="AK990"/>
      <c r="AL990"/>
      <c r="AM990"/>
      <c r="AN990"/>
      <c r="AO990"/>
      <c r="AP990"/>
      <c r="AQ990" s="242">
        <v>0</v>
      </c>
      <c r="AR990" s="242">
        <v>0</v>
      </c>
    </row>
    <row r="991" spans="1:44" ht="16.8" x14ac:dyDescent="0.25">
      <c r="A991" s="273">
        <v>123139</v>
      </c>
      <c r="B991" t="s">
        <v>474</v>
      </c>
      <c r="C991" t="s">
        <v>739</v>
      </c>
      <c r="D991" t="s">
        <v>739</v>
      </c>
      <c r="E991" t="s">
        <v>739</v>
      </c>
      <c r="F991" t="s">
        <v>739</v>
      </c>
      <c r="G991" t="s">
        <v>739</v>
      </c>
      <c r="H991" t="s">
        <v>739</v>
      </c>
      <c r="I991" t="s">
        <v>739</v>
      </c>
      <c r="J991" t="s">
        <v>739</v>
      </c>
      <c r="K991" t="s">
        <v>739</v>
      </c>
      <c r="L991" t="s">
        <v>739</v>
      </c>
      <c r="M991"/>
      <c r="N991"/>
      <c r="O991"/>
      <c r="P991"/>
      <c r="Q991"/>
      <c r="R991"/>
      <c r="S991"/>
      <c r="T991"/>
      <c r="U991"/>
      <c r="V991"/>
      <c r="W991"/>
      <c r="X991"/>
      <c r="Y991"/>
      <c r="Z991"/>
      <c r="AA991"/>
      <c r="AB991"/>
      <c r="AC991"/>
      <c r="AD991"/>
      <c r="AE991"/>
      <c r="AF991"/>
      <c r="AG991"/>
      <c r="AH991"/>
      <c r="AI991"/>
      <c r="AJ991"/>
      <c r="AK991"/>
      <c r="AL991"/>
      <c r="AM991"/>
      <c r="AN991"/>
      <c r="AO991"/>
      <c r="AP991"/>
      <c r="AQ991" s="242">
        <v>0</v>
      </c>
      <c r="AR991" s="242">
        <v>0</v>
      </c>
    </row>
    <row r="992" spans="1:44" ht="16.8" x14ac:dyDescent="0.25">
      <c r="A992" s="273">
        <v>123140</v>
      </c>
      <c r="B992" t="s">
        <v>474</v>
      </c>
      <c r="C992" t="s">
        <v>739</v>
      </c>
      <c r="D992" t="s">
        <v>739</v>
      </c>
      <c r="E992" t="s">
        <v>739</v>
      </c>
      <c r="F992" t="s">
        <v>739</v>
      </c>
      <c r="G992" t="s">
        <v>739</v>
      </c>
      <c r="H992" t="s">
        <v>739</v>
      </c>
      <c r="I992" t="s">
        <v>739</v>
      </c>
      <c r="J992" t="s">
        <v>739</v>
      </c>
      <c r="K992" t="s">
        <v>739</v>
      </c>
      <c r="L992" t="s">
        <v>739</v>
      </c>
      <c r="M992"/>
      <c r="N992"/>
      <c r="O992"/>
      <c r="P992"/>
      <c r="Q992"/>
      <c r="R992"/>
      <c r="S992"/>
      <c r="T992"/>
      <c r="U992"/>
      <c r="V992"/>
      <c r="W992"/>
      <c r="X992"/>
      <c r="Y992"/>
      <c r="Z992"/>
      <c r="AA992"/>
      <c r="AB992"/>
      <c r="AC992"/>
      <c r="AD992"/>
      <c r="AE992"/>
      <c r="AF992"/>
      <c r="AG992"/>
      <c r="AH992"/>
      <c r="AI992"/>
      <c r="AJ992"/>
      <c r="AK992"/>
      <c r="AL992"/>
      <c r="AM992"/>
      <c r="AN992"/>
      <c r="AO992"/>
      <c r="AP992"/>
      <c r="AQ992" s="242">
        <v>0</v>
      </c>
      <c r="AR992" s="242">
        <v>0</v>
      </c>
    </row>
    <row r="993" spans="1:44" x14ac:dyDescent="0.25">
      <c r="A993" s="288">
        <v>123141</v>
      </c>
      <c r="B993" t="s">
        <v>474</v>
      </c>
      <c r="C993" t="s">
        <v>739</v>
      </c>
      <c r="D993" t="s">
        <v>739</v>
      </c>
      <c r="E993" t="s">
        <v>739</v>
      </c>
      <c r="F993" t="s">
        <v>739</v>
      </c>
      <c r="G993" t="s">
        <v>739</v>
      </c>
      <c r="H993" t="s">
        <v>739</v>
      </c>
      <c r="I993" t="s">
        <v>739</v>
      </c>
      <c r="J993" t="s">
        <v>739</v>
      </c>
      <c r="K993" t="s">
        <v>739</v>
      </c>
      <c r="L993" t="s">
        <v>739</v>
      </c>
      <c r="M993"/>
      <c r="N993"/>
      <c r="O993"/>
      <c r="P993"/>
      <c r="Q993"/>
      <c r="R993"/>
      <c r="S993"/>
      <c r="T993"/>
      <c r="U993"/>
      <c r="V993"/>
      <c r="W993"/>
      <c r="X993"/>
      <c r="Y993"/>
      <c r="Z993"/>
      <c r="AA993"/>
      <c r="AB993"/>
      <c r="AC993"/>
      <c r="AD993"/>
      <c r="AE993"/>
      <c r="AF993"/>
      <c r="AG993"/>
      <c r="AH993"/>
      <c r="AI993"/>
      <c r="AJ993"/>
      <c r="AK993"/>
      <c r="AL993"/>
      <c r="AM993"/>
      <c r="AN993"/>
      <c r="AO993"/>
      <c r="AP993"/>
      <c r="AQ993" s="242">
        <v>0</v>
      </c>
      <c r="AR993" s="242">
        <v>0</v>
      </c>
    </row>
    <row r="994" spans="1:44" ht="16.8" x14ac:dyDescent="0.25">
      <c r="A994" s="273">
        <v>123145</v>
      </c>
      <c r="B994" t="s">
        <v>474</v>
      </c>
      <c r="C994" t="s">
        <v>739</v>
      </c>
      <c r="D994" t="s">
        <v>739</v>
      </c>
      <c r="E994" t="s">
        <v>739</v>
      </c>
      <c r="F994" t="s">
        <v>739</v>
      </c>
      <c r="G994" t="s">
        <v>739</v>
      </c>
      <c r="H994" t="s">
        <v>739</v>
      </c>
      <c r="I994" t="s">
        <v>739</v>
      </c>
      <c r="J994" t="s">
        <v>739</v>
      </c>
      <c r="K994" t="s">
        <v>739</v>
      </c>
      <c r="L994" t="s">
        <v>739</v>
      </c>
      <c r="M994"/>
      <c r="N994"/>
      <c r="O994"/>
      <c r="P994"/>
      <c r="Q994"/>
      <c r="R994"/>
      <c r="S994"/>
      <c r="T994"/>
      <c r="U994"/>
      <c r="V994"/>
      <c r="W994"/>
      <c r="X994"/>
      <c r="Y994"/>
      <c r="Z994"/>
      <c r="AA994"/>
      <c r="AB994"/>
      <c r="AC994"/>
      <c r="AD994"/>
      <c r="AE994"/>
      <c r="AF994"/>
      <c r="AG994"/>
      <c r="AH994"/>
      <c r="AI994"/>
      <c r="AJ994"/>
      <c r="AK994"/>
      <c r="AL994"/>
      <c r="AM994"/>
      <c r="AN994"/>
      <c r="AO994"/>
      <c r="AP994"/>
      <c r="AQ994" s="242">
        <v>0</v>
      </c>
      <c r="AR994" s="242">
        <v>0</v>
      </c>
    </row>
    <row r="995" spans="1:44" ht="16.8" x14ac:dyDescent="0.25">
      <c r="A995" s="273">
        <v>123150</v>
      </c>
      <c r="B995" t="s">
        <v>474</v>
      </c>
      <c r="C995" t="s">
        <v>739</v>
      </c>
      <c r="D995" t="s">
        <v>739</v>
      </c>
      <c r="E995" t="s">
        <v>739</v>
      </c>
      <c r="F995" t="s">
        <v>739</v>
      </c>
      <c r="G995" t="s">
        <v>739</v>
      </c>
      <c r="H995" t="s">
        <v>739</v>
      </c>
      <c r="I995" t="s">
        <v>739</v>
      </c>
      <c r="J995" t="s">
        <v>739</v>
      </c>
      <c r="K995" t="s">
        <v>739</v>
      </c>
      <c r="L995" t="s">
        <v>739</v>
      </c>
      <c r="M995"/>
      <c r="N995"/>
      <c r="O995"/>
      <c r="P995"/>
      <c r="Q995"/>
      <c r="R995"/>
      <c r="S995"/>
      <c r="T995"/>
      <c r="U995"/>
      <c r="V995"/>
      <c r="W995"/>
      <c r="X995"/>
      <c r="Y995"/>
      <c r="Z995"/>
      <c r="AA995"/>
      <c r="AB995"/>
      <c r="AC995"/>
      <c r="AD995"/>
      <c r="AE995"/>
      <c r="AF995"/>
      <c r="AG995"/>
      <c r="AH995"/>
      <c r="AI995"/>
      <c r="AJ995"/>
      <c r="AK995"/>
      <c r="AL995"/>
      <c r="AM995"/>
      <c r="AN995"/>
      <c r="AO995"/>
      <c r="AP995"/>
      <c r="AQ995" s="242">
        <v>0</v>
      </c>
      <c r="AR995" s="242">
        <v>0</v>
      </c>
    </row>
    <row r="996" spans="1:44" x14ac:dyDescent="0.25">
      <c r="A996" s="288">
        <v>123156</v>
      </c>
      <c r="B996" t="s">
        <v>474</v>
      </c>
      <c r="C996" t="s">
        <v>739</v>
      </c>
      <c r="D996" t="s">
        <v>739</v>
      </c>
      <c r="E996" t="s">
        <v>739</v>
      </c>
      <c r="F996" t="s">
        <v>739</v>
      </c>
      <c r="G996" t="s">
        <v>739</v>
      </c>
      <c r="H996" t="s">
        <v>739</v>
      </c>
      <c r="I996" t="s">
        <v>739</v>
      </c>
      <c r="J996" t="s">
        <v>739</v>
      </c>
      <c r="K996" t="s">
        <v>739</v>
      </c>
      <c r="L996" t="s">
        <v>739</v>
      </c>
      <c r="M996"/>
      <c r="N996"/>
      <c r="O996"/>
      <c r="P996"/>
      <c r="Q996"/>
      <c r="R996"/>
      <c r="S996"/>
      <c r="T996"/>
      <c r="U996"/>
      <c r="V996"/>
      <c r="W996"/>
      <c r="X996"/>
      <c r="Y996"/>
      <c r="Z996"/>
      <c r="AA996"/>
      <c r="AB996"/>
      <c r="AC996"/>
      <c r="AD996"/>
      <c r="AE996"/>
      <c r="AF996"/>
      <c r="AG996"/>
      <c r="AH996"/>
      <c r="AI996"/>
      <c r="AJ996"/>
      <c r="AK996"/>
      <c r="AL996"/>
      <c r="AM996"/>
      <c r="AN996"/>
      <c r="AO996"/>
      <c r="AP996"/>
      <c r="AQ996" s="242">
        <v>0</v>
      </c>
      <c r="AR996" s="242">
        <v>0</v>
      </c>
    </row>
    <row r="997" spans="1:44" ht="16.8" x14ac:dyDescent="0.25">
      <c r="A997" s="273">
        <v>123158</v>
      </c>
      <c r="B997" t="s">
        <v>474</v>
      </c>
      <c r="C997" t="s">
        <v>739</v>
      </c>
      <c r="D997" t="s">
        <v>739</v>
      </c>
      <c r="E997" t="s">
        <v>739</v>
      </c>
      <c r="F997" t="s">
        <v>739</v>
      </c>
      <c r="G997" t="s">
        <v>739</v>
      </c>
      <c r="H997" t="s">
        <v>739</v>
      </c>
      <c r="I997" t="s">
        <v>739</v>
      </c>
      <c r="J997" t="s">
        <v>739</v>
      </c>
      <c r="K997" t="s">
        <v>739</v>
      </c>
      <c r="L997" t="s">
        <v>739</v>
      </c>
      <c r="M997"/>
      <c r="N997"/>
      <c r="O997"/>
      <c r="P997"/>
      <c r="Q997"/>
      <c r="R997"/>
      <c r="S997"/>
      <c r="T997"/>
      <c r="U997"/>
      <c r="V997"/>
      <c r="W997"/>
      <c r="X997"/>
      <c r="Y997"/>
      <c r="Z997"/>
      <c r="AA997"/>
      <c r="AB997"/>
      <c r="AC997"/>
      <c r="AD997"/>
      <c r="AE997"/>
      <c r="AF997"/>
      <c r="AG997"/>
      <c r="AH997"/>
      <c r="AI997"/>
      <c r="AJ997"/>
      <c r="AK997"/>
      <c r="AL997"/>
      <c r="AM997"/>
      <c r="AN997"/>
      <c r="AO997"/>
      <c r="AP997"/>
      <c r="AQ997" s="242">
        <v>0</v>
      </c>
      <c r="AR997" s="242">
        <v>0</v>
      </c>
    </row>
    <row r="998" spans="1:44" ht="16.8" x14ac:dyDescent="0.25">
      <c r="A998" s="273">
        <v>123159</v>
      </c>
      <c r="B998" t="s">
        <v>474</v>
      </c>
      <c r="C998" t="s">
        <v>739</v>
      </c>
      <c r="D998" t="s">
        <v>739</v>
      </c>
      <c r="E998" t="s">
        <v>739</v>
      </c>
      <c r="F998" t="s">
        <v>739</v>
      </c>
      <c r="G998" t="s">
        <v>739</v>
      </c>
      <c r="H998" t="s">
        <v>739</v>
      </c>
      <c r="I998" t="s">
        <v>739</v>
      </c>
      <c r="J998" t="s">
        <v>739</v>
      </c>
      <c r="K998" t="s">
        <v>739</v>
      </c>
      <c r="L998" t="s">
        <v>739</v>
      </c>
      <c r="M998"/>
      <c r="N998"/>
      <c r="O998"/>
      <c r="P998"/>
      <c r="Q998"/>
      <c r="R998"/>
      <c r="S998"/>
      <c r="T998"/>
      <c r="U998"/>
      <c r="V998"/>
      <c r="W998"/>
      <c r="X998"/>
      <c r="Y998"/>
      <c r="Z998"/>
      <c r="AA998"/>
      <c r="AB998"/>
      <c r="AC998"/>
      <c r="AD998"/>
      <c r="AE998"/>
      <c r="AF998"/>
      <c r="AG998"/>
      <c r="AH998"/>
      <c r="AI998"/>
      <c r="AJ998"/>
      <c r="AK998"/>
      <c r="AL998"/>
      <c r="AM998"/>
      <c r="AN998"/>
      <c r="AO998"/>
      <c r="AP998"/>
      <c r="AQ998" s="242">
        <v>0</v>
      </c>
      <c r="AR998" s="242">
        <v>0</v>
      </c>
    </row>
    <row r="999" spans="1:44" ht="16.8" x14ac:dyDescent="0.25">
      <c r="A999" s="273">
        <v>123171</v>
      </c>
      <c r="B999" t="s">
        <v>474</v>
      </c>
      <c r="C999" t="s">
        <v>739</v>
      </c>
      <c r="D999" t="s">
        <v>739</v>
      </c>
      <c r="E999" t="s">
        <v>739</v>
      </c>
      <c r="F999" t="s">
        <v>739</v>
      </c>
      <c r="G999" t="s">
        <v>739</v>
      </c>
      <c r="H999" t="s">
        <v>739</v>
      </c>
      <c r="I999" t="s">
        <v>739</v>
      </c>
      <c r="J999" t="s">
        <v>739</v>
      </c>
      <c r="K999" t="s">
        <v>739</v>
      </c>
      <c r="L999" t="s">
        <v>739</v>
      </c>
      <c r="M999"/>
      <c r="N999"/>
      <c r="O999"/>
      <c r="P999"/>
      <c r="Q999"/>
      <c r="R999"/>
      <c r="S999"/>
      <c r="T999"/>
      <c r="U999"/>
      <c r="V999"/>
      <c r="W999"/>
      <c r="X999"/>
      <c r="Y999"/>
      <c r="Z999"/>
      <c r="AA999"/>
      <c r="AB999"/>
      <c r="AC999"/>
      <c r="AD999"/>
      <c r="AE999"/>
      <c r="AF999"/>
      <c r="AG999"/>
      <c r="AH999"/>
      <c r="AI999"/>
      <c r="AJ999"/>
      <c r="AK999"/>
      <c r="AL999"/>
      <c r="AM999"/>
      <c r="AN999"/>
      <c r="AO999"/>
      <c r="AP999"/>
      <c r="AQ999" s="242">
        <v>0</v>
      </c>
      <c r="AR999" s="242">
        <v>0</v>
      </c>
    </row>
    <row r="1000" spans="1:44" ht="16.8" x14ac:dyDescent="0.25">
      <c r="A1000" s="273">
        <v>123173</v>
      </c>
      <c r="B1000" t="s">
        <v>474</v>
      </c>
      <c r="C1000" t="s">
        <v>739</v>
      </c>
      <c r="D1000" t="s">
        <v>739</v>
      </c>
      <c r="E1000" t="s">
        <v>739</v>
      </c>
      <c r="F1000" t="s">
        <v>739</v>
      </c>
      <c r="G1000" t="s">
        <v>739</v>
      </c>
      <c r="H1000" t="s">
        <v>739</v>
      </c>
      <c r="I1000" t="s">
        <v>739</v>
      </c>
      <c r="J1000" t="s">
        <v>739</v>
      </c>
      <c r="K1000" t="s">
        <v>739</v>
      </c>
      <c r="L1000" t="s">
        <v>739</v>
      </c>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s="242">
        <v>0</v>
      </c>
      <c r="AR1000" s="242">
        <v>0</v>
      </c>
    </row>
    <row r="1001" spans="1:44" ht="16.8" x14ac:dyDescent="0.25">
      <c r="A1001" s="273">
        <v>123176</v>
      </c>
      <c r="B1001" t="s">
        <v>474</v>
      </c>
      <c r="C1001" t="s">
        <v>739</v>
      </c>
      <c r="D1001" t="s">
        <v>739</v>
      </c>
      <c r="E1001" t="s">
        <v>739</v>
      </c>
      <c r="F1001" t="s">
        <v>739</v>
      </c>
      <c r="G1001" t="s">
        <v>739</v>
      </c>
      <c r="H1001" t="s">
        <v>739</v>
      </c>
      <c r="I1001" t="s">
        <v>739</v>
      </c>
      <c r="J1001" t="s">
        <v>739</v>
      </c>
      <c r="K1001" t="s">
        <v>739</v>
      </c>
      <c r="L1001" t="s">
        <v>739</v>
      </c>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s="242">
        <v>0</v>
      </c>
      <c r="AR1001" s="242">
        <v>0</v>
      </c>
    </row>
    <row r="1002" spans="1:44" ht="16.8" x14ac:dyDescent="0.25">
      <c r="A1002" s="273">
        <v>123177</v>
      </c>
      <c r="B1002" t="s">
        <v>474</v>
      </c>
      <c r="C1002" t="s">
        <v>739</v>
      </c>
      <c r="D1002" t="s">
        <v>739</v>
      </c>
      <c r="E1002" t="s">
        <v>739</v>
      </c>
      <c r="F1002" t="s">
        <v>739</v>
      </c>
      <c r="G1002" t="s">
        <v>739</v>
      </c>
      <c r="H1002" t="s">
        <v>739</v>
      </c>
      <c r="I1002" t="s">
        <v>739</v>
      </c>
      <c r="J1002" t="s">
        <v>739</v>
      </c>
      <c r="K1002" t="s">
        <v>739</v>
      </c>
      <c r="L1002" t="s">
        <v>739</v>
      </c>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s="242">
        <v>0</v>
      </c>
      <c r="AR1002" s="242">
        <v>0</v>
      </c>
    </row>
    <row r="1003" spans="1:44" ht="16.8" x14ac:dyDescent="0.25">
      <c r="A1003" s="273">
        <v>123178</v>
      </c>
      <c r="B1003" t="s">
        <v>474</v>
      </c>
      <c r="C1003" t="s">
        <v>739</v>
      </c>
      <c r="D1003" t="s">
        <v>739</v>
      </c>
      <c r="E1003" t="s">
        <v>739</v>
      </c>
      <c r="F1003" t="s">
        <v>739</v>
      </c>
      <c r="G1003" t="s">
        <v>739</v>
      </c>
      <c r="H1003" t="s">
        <v>739</v>
      </c>
      <c r="I1003" t="s">
        <v>739</v>
      </c>
      <c r="J1003" t="s">
        <v>739</v>
      </c>
      <c r="K1003" t="s">
        <v>739</v>
      </c>
      <c r="L1003" t="s">
        <v>739</v>
      </c>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s="242">
        <v>0</v>
      </c>
      <c r="AR1003" s="242">
        <v>0</v>
      </c>
    </row>
    <row r="1004" spans="1:44" ht="16.8" x14ac:dyDescent="0.25">
      <c r="A1004" s="273">
        <v>123180</v>
      </c>
      <c r="B1004" t="s">
        <v>474</v>
      </c>
      <c r="C1004" t="s">
        <v>739</v>
      </c>
      <c r="D1004" t="s">
        <v>739</v>
      </c>
      <c r="E1004" t="s">
        <v>739</v>
      </c>
      <c r="F1004" t="s">
        <v>739</v>
      </c>
      <c r="G1004" t="s">
        <v>739</v>
      </c>
      <c r="H1004" t="s">
        <v>739</v>
      </c>
      <c r="I1004" t="s">
        <v>739</v>
      </c>
      <c r="J1004" t="s">
        <v>739</v>
      </c>
      <c r="K1004" t="s">
        <v>739</v>
      </c>
      <c r="L1004" t="s">
        <v>739</v>
      </c>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s="242">
        <v>0</v>
      </c>
      <c r="AR1004" s="242">
        <v>0</v>
      </c>
    </row>
    <row r="1005" spans="1:44" ht="16.8" x14ac:dyDescent="0.25">
      <c r="A1005" s="273">
        <v>123186</v>
      </c>
      <c r="B1005" t="s">
        <v>474</v>
      </c>
      <c r="C1005" t="s">
        <v>739</v>
      </c>
      <c r="D1005" t="s">
        <v>739</v>
      </c>
      <c r="E1005" t="s">
        <v>739</v>
      </c>
      <c r="F1005" t="s">
        <v>739</v>
      </c>
      <c r="G1005" t="s">
        <v>739</v>
      </c>
      <c r="H1005" t="s">
        <v>739</v>
      </c>
      <c r="I1005" t="s">
        <v>739</v>
      </c>
      <c r="J1005" t="s">
        <v>739</v>
      </c>
      <c r="K1005" t="s">
        <v>739</v>
      </c>
      <c r="L1005" t="s">
        <v>739</v>
      </c>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s="242">
        <v>0</v>
      </c>
      <c r="AR1005" s="242">
        <v>0</v>
      </c>
    </row>
    <row r="1006" spans="1:44" ht="16.8" x14ac:dyDescent="0.25">
      <c r="A1006" s="273">
        <v>123189</v>
      </c>
      <c r="B1006" t="s">
        <v>474</v>
      </c>
      <c r="C1006" t="s">
        <v>739</v>
      </c>
      <c r="D1006" t="s">
        <v>739</v>
      </c>
      <c r="E1006" t="s">
        <v>739</v>
      </c>
      <c r="F1006" t="s">
        <v>739</v>
      </c>
      <c r="G1006" t="s">
        <v>739</v>
      </c>
      <c r="H1006" t="s">
        <v>739</v>
      </c>
      <c r="I1006" t="s">
        <v>739</v>
      </c>
      <c r="J1006" t="s">
        <v>739</v>
      </c>
      <c r="K1006" t="s">
        <v>739</v>
      </c>
      <c r="L1006" t="s">
        <v>739</v>
      </c>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s="242">
        <v>0</v>
      </c>
      <c r="AR1006" s="242">
        <v>0</v>
      </c>
    </row>
    <row r="1007" spans="1:44" ht="16.8" x14ac:dyDescent="0.25">
      <c r="A1007" s="273">
        <v>123193</v>
      </c>
      <c r="B1007" t="s">
        <v>474</v>
      </c>
      <c r="C1007" t="s">
        <v>739</v>
      </c>
      <c r="D1007" t="s">
        <v>739</v>
      </c>
      <c r="E1007" t="s">
        <v>739</v>
      </c>
      <c r="F1007" t="s">
        <v>739</v>
      </c>
      <c r="G1007" t="s">
        <v>739</v>
      </c>
      <c r="H1007" t="s">
        <v>739</v>
      </c>
      <c r="I1007" t="s">
        <v>739</v>
      </c>
      <c r="J1007" t="s">
        <v>739</v>
      </c>
      <c r="K1007" t="s">
        <v>739</v>
      </c>
      <c r="L1007" t="s">
        <v>739</v>
      </c>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s="242">
        <v>0</v>
      </c>
      <c r="AR1007" s="242">
        <v>0</v>
      </c>
    </row>
    <row r="1008" spans="1:44" ht="16.8" x14ac:dyDescent="0.25">
      <c r="A1008" s="273">
        <v>123196</v>
      </c>
      <c r="B1008" t="s">
        <v>474</v>
      </c>
      <c r="C1008" t="s">
        <v>739</v>
      </c>
      <c r="D1008" t="s">
        <v>739</v>
      </c>
      <c r="E1008" t="s">
        <v>739</v>
      </c>
      <c r="F1008" t="s">
        <v>739</v>
      </c>
      <c r="G1008" t="s">
        <v>739</v>
      </c>
      <c r="H1008" t="s">
        <v>739</v>
      </c>
      <c r="I1008" t="s">
        <v>739</v>
      </c>
      <c r="J1008" t="s">
        <v>739</v>
      </c>
      <c r="K1008" t="s">
        <v>739</v>
      </c>
      <c r="L1008" t="s">
        <v>739</v>
      </c>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s="242">
        <v>0</v>
      </c>
      <c r="AR1008" s="242">
        <v>0</v>
      </c>
    </row>
    <row r="1009" spans="1:44" x14ac:dyDescent="0.25">
      <c r="A1009" s="288">
        <v>123197</v>
      </c>
      <c r="B1009" t="s">
        <v>474</v>
      </c>
      <c r="C1009" t="s">
        <v>739</v>
      </c>
      <c r="D1009" t="s">
        <v>739</v>
      </c>
      <c r="E1009" t="s">
        <v>739</v>
      </c>
      <c r="F1009" t="s">
        <v>739</v>
      </c>
      <c r="G1009" t="s">
        <v>739</v>
      </c>
      <c r="H1009" t="s">
        <v>739</v>
      </c>
      <c r="I1009" t="s">
        <v>739</v>
      </c>
      <c r="J1009" t="s">
        <v>739</v>
      </c>
      <c r="K1009" t="s">
        <v>739</v>
      </c>
      <c r="L1009" t="s">
        <v>739</v>
      </c>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s="242">
        <v>0</v>
      </c>
      <c r="AR1009" s="242">
        <v>0</v>
      </c>
    </row>
    <row r="1010" spans="1:44" ht="16.8" x14ac:dyDescent="0.25">
      <c r="A1010" s="273">
        <v>123201</v>
      </c>
      <c r="B1010" t="s">
        <v>474</v>
      </c>
      <c r="C1010" t="s">
        <v>739</v>
      </c>
      <c r="D1010" t="s">
        <v>739</v>
      </c>
      <c r="E1010" t="s">
        <v>739</v>
      </c>
      <c r="F1010" t="s">
        <v>739</v>
      </c>
      <c r="G1010" t="s">
        <v>739</v>
      </c>
      <c r="H1010" t="s">
        <v>739</v>
      </c>
      <c r="I1010" t="s">
        <v>739</v>
      </c>
      <c r="J1010" t="s">
        <v>739</v>
      </c>
      <c r="K1010" t="s">
        <v>739</v>
      </c>
      <c r="L1010" t="s">
        <v>739</v>
      </c>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s="242">
        <v>0</v>
      </c>
      <c r="AR1010" s="242">
        <v>0</v>
      </c>
    </row>
    <row r="1011" spans="1:44" ht="16.8" x14ac:dyDescent="0.25">
      <c r="A1011" s="273">
        <v>123203</v>
      </c>
      <c r="B1011" t="s">
        <v>474</v>
      </c>
      <c r="C1011" t="s">
        <v>739</v>
      </c>
      <c r="D1011" t="s">
        <v>739</v>
      </c>
      <c r="E1011" t="s">
        <v>739</v>
      </c>
      <c r="F1011" t="s">
        <v>739</v>
      </c>
      <c r="G1011" t="s">
        <v>739</v>
      </c>
      <c r="H1011" t="s">
        <v>739</v>
      </c>
      <c r="I1011" t="s">
        <v>739</v>
      </c>
      <c r="J1011" t="s">
        <v>739</v>
      </c>
      <c r="K1011" t="s">
        <v>739</v>
      </c>
      <c r="L1011" t="s">
        <v>739</v>
      </c>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s="242">
        <v>0</v>
      </c>
      <c r="AR1011" s="242">
        <v>0</v>
      </c>
    </row>
    <row r="1012" spans="1:44" ht="16.8" x14ac:dyDescent="0.25">
      <c r="A1012" s="273">
        <v>123204</v>
      </c>
      <c r="B1012" t="s">
        <v>474</v>
      </c>
      <c r="C1012" t="s">
        <v>739</v>
      </c>
      <c r="D1012" t="s">
        <v>739</v>
      </c>
      <c r="E1012" t="s">
        <v>739</v>
      </c>
      <c r="F1012" t="s">
        <v>739</v>
      </c>
      <c r="G1012" t="s">
        <v>739</v>
      </c>
      <c r="H1012" t="s">
        <v>739</v>
      </c>
      <c r="I1012" t="s">
        <v>739</v>
      </c>
      <c r="J1012" t="s">
        <v>739</v>
      </c>
      <c r="K1012" t="s">
        <v>739</v>
      </c>
      <c r="L1012" t="s">
        <v>739</v>
      </c>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s="242">
        <v>0</v>
      </c>
      <c r="AR1012" s="242">
        <v>0</v>
      </c>
    </row>
    <row r="1013" spans="1:44" ht="16.8" x14ac:dyDescent="0.25">
      <c r="A1013" s="273">
        <v>123206</v>
      </c>
      <c r="B1013" t="s">
        <v>474</v>
      </c>
      <c r="C1013" t="s">
        <v>739</v>
      </c>
      <c r="D1013" t="s">
        <v>739</v>
      </c>
      <c r="E1013" t="s">
        <v>739</v>
      </c>
      <c r="F1013" t="s">
        <v>739</v>
      </c>
      <c r="G1013" t="s">
        <v>739</v>
      </c>
      <c r="H1013" t="s">
        <v>739</v>
      </c>
      <c r="I1013" t="s">
        <v>739</v>
      </c>
      <c r="J1013" t="s">
        <v>739</v>
      </c>
      <c r="K1013" t="s">
        <v>739</v>
      </c>
      <c r="L1013" t="s">
        <v>739</v>
      </c>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s="242">
        <v>0</v>
      </c>
      <c r="AR1013" s="242">
        <v>0</v>
      </c>
    </row>
    <row r="1014" spans="1:44" ht="16.8" x14ac:dyDescent="0.25">
      <c r="A1014" s="273">
        <v>123207</v>
      </c>
      <c r="B1014" t="s">
        <v>474</v>
      </c>
      <c r="C1014" t="s">
        <v>739</v>
      </c>
      <c r="D1014" t="s">
        <v>739</v>
      </c>
      <c r="E1014" t="s">
        <v>739</v>
      </c>
      <c r="F1014" t="s">
        <v>739</v>
      </c>
      <c r="G1014" t="s">
        <v>739</v>
      </c>
      <c r="H1014" t="s">
        <v>739</v>
      </c>
      <c r="I1014" t="s">
        <v>739</v>
      </c>
      <c r="J1014" t="s">
        <v>739</v>
      </c>
      <c r="K1014" t="s">
        <v>739</v>
      </c>
      <c r="L1014" t="s">
        <v>739</v>
      </c>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s="242">
        <v>0</v>
      </c>
      <c r="AR1014" s="242">
        <v>0</v>
      </c>
    </row>
    <row r="1015" spans="1:44" ht="16.8" x14ac:dyDescent="0.25">
      <c r="A1015" s="273">
        <v>123211</v>
      </c>
      <c r="B1015" t="s">
        <v>474</v>
      </c>
      <c r="C1015" t="s">
        <v>739</v>
      </c>
      <c r="D1015" t="s">
        <v>739</v>
      </c>
      <c r="E1015" t="s">
        <v>739</v>
      </c>
      <c r="F1015" t="s">
        <v>739</v>
      </c>
      <c r="G1015" t="s">
        <v>739</v>
      </c>
      <c r="H1015" t="s">
        <v>739</v>
      </c>
      <c r="I1015" t="s">
        <v>739</v>
      </c>
      <c r="J1015" t="s">
        <v>739</v>
      </c>
      <c r="K1015" t="s">
        <v>739</v>
      </c>
      <c r="L1015" t="s">
        <v>739</v>
      </c>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s="242">
        <v>0</v>
      </c>
      <c r="AR1015" s="242">
        <v>0</v>
      </c>
    </row>
    <row r="1016" spans="1:44" ht="16.8" x14ac:dyDescent="0.25">
      <c r="A1016" s="273">
        <v>123214</v>
      </c>
      <c r="B1016" t="s">
        <v>474</v>
      </c>
      <c r="C1016" t="s">
        <v>739</v>
      </c>
      <c r="D1016" t="s">
        <v>739</v>
      </c>
      <c r="E1016" t="s">
        <v>739</v>
      </c>
      <c r="F1016" t="s">
        <v>739</v>
      </c>
      <c r="G1016" t="s">
        <v>739</v>
      </c>
      <c r="H1016" t="s">
        <v>739</v>
      </c>
      <c r="I1016" t="s">
        <v>739</v>
      </c>
      <c r="J1016" t="s">
        <v>739</v>
      </c>
      <c r="K1016" t="s">
        <v>739</v>
      </c>
      <c r="L1016" t="s">
        <v>739</v>
      </c>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s="242">
        <v>0</v>
      </c>
      <c r="AR1016" s="242">
        <v>0</v>
      </c>
    </row>
    <row r="1017" spans="1:44" ht="16.8" x14ac:dyDescent="0.25">
      <c r="A1017" s="273">
        <v>123215</v>
      </c>
      <c r="B1017" t="s">
        <v>474</v>
      </c>
      <c r="C1017" t="s">
        <v>739</v>
      </c>
      <c r="D1017" t="s">
        <v>739</v>
      </c>
      <c r="E1017" t="s">
        <v>739</v>
      </c>
      <c r="F1017" t="s">
        <v>739</v>
      </c>
      <c r="G1017" t="s">
        <v>739</v>
      </c>
      <c r="H1017" t="s">
        <v>739</v>
      </c>
      <c r="I1017" t="s">
        <v>739</v>
      </c>
      <c r="J1017" t="s">
        <v>739</v>
      </c>
      <c r="K1017" t="s">
        <v>739</v>
      </c>
      <c r="L1017" t="s">
        <v>739</v>
      </c>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s="242">
        <v>0</v>
      </c>
      <c r="AR1017" s="242">
        <v>0</v>
      </c>
    </row>
    <row r="1018" spans="1:44" ht="16.8" x14ac:dyDescent="0.25">
      <c r="A1018" s="273">
        <v>123216</v>
      </c>
      <c r="B1018" t="s">
        <v>474</v>
      </c>
      <c r="C1018" t="s">
        <v>739</v>
      </c>
      <c r="D1018" t="s">
        <v>739</v>
      </c>
      <c r="E1018" t="s">
        <v>739</v>
      </c>
      <c r="F1018" t="s">
        <v>739</v>
      </c>
      <c r="G1018" t="s">
        <v>739</v>
      </c>
      <c r="H1018" t="s">
        <v>739</v>
      </c>
      <c r="I1018" t="s">
        <v>739</v>
      </c>
      <c r="J1018" t="s">
        <v>739</v>
      </c>
      <c r="K1018" t="s">
        <v>739</v>
      </c>
      <c r="L1018" t="s">
        <v>739</v>
      </c>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s="242">
        <v>0</v>
      </c>
      <c r="AR1018" s="242">
        <v>0</v>
      </c>
    </row>
    <row r="1019" spans="1:44" x14ac:dyDescent="0.25">
      <c r="A1019" s="288">
        <v>123218</v>
      </c>
      <c r="B1019" t="s">
        <v>474</v>
      </c>
      <c r="C1019" t="s">
        <v>739</v>
      </c>
      <c r="D1019" t="s">
        <v>739</v>
      </c>
      <c r="E1019" t="s">
        <v>739</v>
      </c>
      <c r="F1019" t="s">
        <v>739</v>
      </c>
      <c r="G1019" t="s">
        <v>739</v>
      </c>
      <c r="H1019" t="s">
        <v>739</v>
      </c>
      <c r="I1019" t="s">
        <v>739</v>
      </c>
      <c r="J1019" t="s">
        <v>739</v>
      </c>
      <c r="K1019" t="s">
        <v>739</v>
      </c>
      <c r="L1019" t="s">
        <v>739</v>
      </c>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s="242">
        <v>0</v>
      </c>
      <c r="AR1019" s="242">
        <v>0</v>
      </c>
    </row>
    <row r="1020" spans="1:44" ht="16.8" x14ac:dyDescent="0.25">
      <c r="A1020" s="273">
        <v>123223</v>
      </c>
      <c r="B1020" t="s">
        <v>474</v>
      </c>
      <c r="C1020" t="s">
        <v>739</v>
      </c>
      <c r="D1020" t="s">
        <v>739</v>
      </c>
      <c r="E1020" t="s">
        <v>739</v>
      </c>
      <c r="F1020" t="s">
        <v>739</v>
      </c>
      <c r="G1020" t="s">
        <v>739</v>
      </c>
      <c r="H1020" t="s">
        <v>739</v>
      </c>
      <c r="I1020" t="s">
        <v>739</v>
      </c>
      <c r="J1020" t="s">
        <v>739</v>
      </c>
      <c r="K1020" t="s">
        <v>739</v>
      </c>
      <c r="L1020" t="s">
        <v>739</v>
      </c>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s="242">
        <v>0</v>
      </c>
      <c r="AR1020" s="242">
        <v>0</v>
      </c>
    </row>
    <row r="1021" spans="1:44" ht="16.8" x14ac:dyDescent="0.25">
      <c r="A1021" s="273">
        <v>123232</v>
      </c>
      <c r="B1021" t="s">
        <v>474</v>
      </c>
      <c r="C1021" t="s">
        <v>739</v>
      </c>
      <c r="D1021" t="s">
        <v>739</v>
      </c>
      <c r="E1021" t="s">
        <v>739</v>
      </c>
      <c r="F1021" t="s">
        <v>739</v>
      </c>
      <c r="G1021" t="s">
        <v>739</v>
      </c>
      <c r="H1021" t="s">
        <v>739</v>
      </c>
      <c r="I1021" t="s">
        <v>739</v>
      </c>
      <c r="J1021" t="s">
        <v>739</v>
      </c>
      <c r="K1021" t="s">
        <v>739</v>
      </c>
      <c r="L1021" t="s">
        <v>739</v>
      </c>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s="242">
        <v>0</v>
      </c>
      <c r="AR1021" s="242">
        <v>0</v>
      </c>
    </row>
    <row r="1022" spans="1:44" ht="16.8" x14ac:dyDescent="0.25">
      <c r="A1022" s="273">
        <v>123235</v>
      </c>
      <c r="B1022" t="s">
        <v>474</v>
      </c>
      <c r="C1022" t="s">
        <v>739</v>
      </c>
      <c r="D1022" t="s">
        <v>739</v>
      </c>
      <c r="E1022" t="s">
        <v>739</v>
      </c>
      <c r="F1022" t="s">
        <v>739</v>
      </c>
      <c r="G1022" t="s">
        <v>739</v>
      </c>
      <c r="H1022" t="s">
        <v>739</v>
      </c>
      <c r="I1022" t="s">
        <v>739</v>
      </c>
      <c r="J1022" t="s">
        <v>739</v>
      </c>
      <c r="K1022" t="s">
        <v>739</v>
      </c>
      <c r="L1022" t="s">
        <v>739</v>
      </c>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s="242">
        <v>0</v>
      </c>
      <c r="AR1022" s="242">
        <v>0</v>
      </c>
    </row>
    <row r="1023" spans="1:44" ht="16.8" x14ac:dyDescent="0.25">
      <c r="A1023" s="273">
        <v>123237</v>
      </c>
      <c r="B1023" t="s">
        <v>474</v>
      </c>
      <c r="C1023" t="s">
        <v>739</v>
      </c>
      <c r="D1023" t="s">
        <v>739</v>
      </c>
      <c r="E1023" t="s">
        <v>739</v>
      </c>
      <c r="F1023" t="s">
        <v>739</v>
      </c>
      <c r="G1023" t="s">
        <v>739</v>
      </c>
      <c r="H1023" t="s">
        <v>739</v>
      </c>
      <c r="I1023" t="s">
        <v>739</v>
      </c>
      <c r="J1023" t="s">
        <v>739</v>
      </c>
      <c r="K1023" t="s">
        <v>739</v>
      </c>
      <c r="L1023" t="s">
        <v>739</v>
      </c>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s="242">
        <v>0</v>
      </c>
      <c r="AR1023" s="242">
        <v>0</v>
      </c>
    </row>
    <row r="1024" spans="1:44" ht="16.8" x14ac:dyDescent="0.25">
      <c r="A1024" s="273">
        <v>123239</v>
      </c>
      <c r="B1024" t="s">
        <v>474</v>
      </c>
      <c r="C1024" t="s">
        <v>739</v>
      </c>
      <c r="D1024" t="s">
        <v>739</v>
      </c>
      <c r="E1024" t="s">
        <v>739</v>
      </c>
      <c r="F1024" t="s">
        <v>739</v>
      </c>
      <c r="G1024" t="s">
        <v>739</v>
      </c>
      <c r="H1024" t="s">
        <v>739</v>
      </c>
      <c r="I1024" t="s">
        <v>739</v>
      </c>
      <c r="J1024" t="s">
        <v>739</v>
      </c>
      <c r="K1024" t="s">
        <v>739</v>
      </c>
      <c r="L1024" t="s">
        <v>739</v>
      </c>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s="242">
        <v>0</v>
      </c>
      <c r="AR1024" s="242">
        <v>0</v>
      </c>
    </row>
    <row r="1025" spans="1:44" x14ac:dyDescent="0.25">
      <c r="A1025" s="288">
        <v>123241</v>
      </c>
      <c r="B1025" t="s">
        <v>474</v>
      </c>
      <c r="C1025" t="s">
        <v>739</v>
      </c>
      <c r="D1025" t="s">
        <v>739</v>
      </c>
      <c r="E1025" t="s">
        <v>739</v>
      </c>
      <c r="F1025" t="s">
        <v>739</v>
      </c>
      <c r="G1025" t="s">
        <v>739</v>
      </c>
      <c r="H1025" t="s">
        <v>739</v>
      </c>
      <c r="I1025" t="s">
        <v>739</v>
      </c>
      <c r="J1025" t="s">
        <v>739</v>
      </c>
      <c r="K1025" t="s">
        <v>739</v>
      </c>
      <c r="L1025" t="s">
        <v>739</v>
      </c>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s="242">
        <v>0</v>
      </c>
      <c r="AR1025" s="242">
        <v>0</v>
      </c>
    </row>
    <row r="1026" spans="1:44" ht="16.8" x14ac:dyDescent="0.25">
      <c r="A1026" s="273">
        <v>123243</v>
      </c>
      <c r="B1026" t="s">
        <v>474</v>
      </c>
      <c r="C1026" t="s">
        <v>739</v>
      </c>
      <c r="D1026" t="s">
        <v>739</v>
      </c>
      <c r="E1026" t="s">
        <v>739</v>
      </c>
      <c r="F1026" t="s">
        <v>739</v>
      </c>
      <c r="G1026" t="s">
        <v>739</v>
      </c>
      <c r="H1026" t="s">
        <v>739</v>
      </c>
      <c r="I1026" t="s">
        <v>739</v>
      </c>
      <c r="J1026" t="s">
        <v>739</v>
      </c>
      <c r="K1026" t="s">
        <v>739</v>
      </c>
      <c r="L1026" t="s">
        <v>739</v>
      </c>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s="242">
        <v>0</v>
      </c>
      <c r="AR1026" s="242">
        <v>0</v>
      </c>
    </row>
    <row r="1027" spans="1:44" ht="16.8" x14ac:dyDescent="0.25">
      <c r="A1027" s="273">
        <v>123246</v>
      </c>
      <c r="B1027" t="s">
        <v>474</v>
      </c>
      <c r="C1027" t="s">
        <v>739</v>
      </c>
      <c r="D1027" t="s">
        <v>739</v>
      </c>
      <c r="E1027" t="s">
        <v>739</v>
      </c>
      <c r="F1027" t="s">
        <v>739</v>
      </c>
      <c r="G1027" t="s">
        <v>739</v>
      </c>
      <c r="H1027" t="s">
        <v>739</v>
      </c>
      <c r="I1027" t="s">
        <v>739</v>
      </c>
      <c r="J1027" t="s">
        <v>739</v>
      </c>
      <c r="K1027" t="s">
        <v>739</v>
      </c>
      <c r="L1027" t="s">
        <v>739</v>
      </c>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s="242">
        <v>0</v>
      </c>
      <c r="AR1027" s="242">
        <v>0</v>
      </c>
    </row>
    <row r="1028" spans="1:44" x14ac:dyDescent="0.25">
      <c r="A1028">
        <v>123248</v>
      </c>
      <c r="B1028" t="s">
        <v>474</v>
      </c>
      <c r="C1028" t="s">
        <v>739</v>
      </c>
      <c r="D1028" t="s">
        <v>739</v>
      </c>
      <c r="E1028" t="s">
        <v>739</v>
      </c>
      <c r="F1028" t="s">
        <v>739</v>
      </c>
      <c r="G1028" t="s">
        <v>739</v>
      </c>
      <c r="H1028" t="s">
        <v>739</v>
      </c>
      <c r="I1028" t="s">
        <v>739</v>
      </c>
      <c r="J1028" t="s">
        <v>739</v>
      </c>
      <c r="K1028" t="s">
        <v>739</v>
      </c>
      <c r="L1028" t="s">
        <v>739</v>
      </c>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s="242">
        <v>0</v>
      </c>
      <c r="AR1028" s="242">
        <v>0</v>
      </c>
    </row>
    <row r="1029" spans="1:44" ht="16.8" x14ac:dyDescent="0.25">
      <c r="A1029" s="273">
        <v>123249</v>
      </c>
      <c r="B1029" t="s">
        <v>474</v>
      </c>
      <c r="C1029" t="s">
        <v>739</v>
      </c>
      <c r="D1029" t="s">
        <v>739</v>
      </c>
      <c r="E1029" t="s">
        <v>739</v>
      </c>
      <c r="F1029" t="s">
        <v>739</v>
      </c>
      <c r="G1029" t="s">
        <v>739</v>
      </c>
      <c r="H1029" t="s">
        <v>739</v>
      </c>
      <c r="I1029" t="s">
        <v>739</v>
      </c>
      <c r="J1029" t="s">
        <v>739</v>
      </c>
      <c r="K1029" t="s">
        <v>739</v>
      </c>
      <c r="L1029" t="s">
        <v>739</v>
      </c>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s="242">
        <v>0</v>
      </c>
      <c r="AR1029" s="242">
        <v>0</v>
      </c>
    </row>
    <row r="1030" spans="1:44" ht="16.8" x14ac:dyDescent="0.25">
      <c r="A1030" s="273">
        <v>123250</v>
      </c>
      <c r="B1030" t="s">
        <v>474</v>
      </c>
      <c r="C1030" t="s">
        <v>739</v>
      </c>
      <c r="D1030" t="s">
        <v>739</v>
      </c>
      <c r="E1030" t="s">
        <v>739</v>
      </c>
      <c r="F1030" t="s">
        <v>739</v>
      </c>
      <c r="G1030" t="s">
        <v>739</v>
      </c>
      <c r="H1030" t="s">
        <v>739</v>
      </c>
      <c r="I1030" t="s">
        <v>739</v>
      </c>
      <c r="J1030" t="s">
        <v>739</v>
      </c>
      <c r="K1030" t="s">
        <v>739</v>
      </c>
      <c r="L1030" t="s">
        <v>739</v>
      </c>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s="242">
        <v>0</v>
      </c>
      <c r="AR1030" s="242">
        <v>0</v>
      </c>
    </row>
    <row r="1031" spans="1:44" ht="16.8" x14ac:dyDescent="0.25">
      <c r="A1031" s="273">
        <v>123258</v>
      </c>
      <c r="B1031" t="s">
        <v>474</v>
      </c>
      <c r="C1031" t="s">
        <v>739</v>
      </c>
      <c r="D1031" t="s">
        <v>739</v>
      </c>
      <c r="E1031" t="s">
        <v>739</v>
      </c>
      <c r="F1031" t="s">
        <v>739</v>
      </c>
      <c r="G1031" t="s">
        <v>739</v>
      </c>
      <c r="H1031" t="s">
        <v>739</v>
      </c>
      <c r="I1031" t="s">
        <v>739</v>
      </c>
      <c r="J1031" t="s">
        <v>739</v>
      </c>
      <c r="K1031" t="s">
        <v>739</v>
      </c>
      <c r="L1031" t="s">
        <v>739</v>
      </c>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s="242">
        <v>0</v>
      </c>
      <c r="AR1031" s="242">
        <v>0</v>
      </c>
    </row>
    <row r="1032" spans="1:44" ht="16.8" x14ac:dyDescent="0.25">
      <c r="A1032" s="273">
        <v>123260</v>
      </c>
      <c r="B1032" t="s">
        <v>474</v>
      </c>
      <c r="C1032" t="s">
        <v>739</v>
      </c>
      <c r="D1032" t="s">
        <v>739</v>
      </c>
      <c r="E1032" t="s">
        <v>739</v>
      </c>
      <c r="F1032" t="s">
        <v>739</v>
      </c>
      <c r="G1032" t="s">
        <v>739</v>
      </c>
      <c r="H1032" t="s">
        <v>739</v>
      </c>
      <c r="I1032" t="s">
        <v>739</v>
      </c>
      <c r="J1032" t="s">
        <v>739</v>
      </c>
      <c r="K1032" t="s">
        <v>739</v>
      </c>
      <c r="L1032" t="s">
        <v>739</v>
      </c>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s="242">
        <v>0</v>
      </c>
      <c r="AR1032" s="242">
        <v>0</v>
      </c>
    </row>
    <row r="1033" spans="1:44" ht="16.8" x14ac:dyDescent="0.25">
      <c r="A1033" s="273">
        <v>123261</v>
      </c>
      <c r="B1033" t="s">
        <v>474</v>
      </c>
      <c r="C1033" t="s">
        <v>739</v>
      </c>
      <c r="D1033" t="s">
        <v>739</v>
      </c>
      <c r="E1033" t="s">
        <v>739</v>
      </c>
      <c r="F1033" t="s">
        <v>739</v>
      </c>
      <c r="G1033" t="s">
        <v>739</v>
      </c>
      <c r="H1033" t="s">
        <v>739</v>
      </c>
      <c r="I1033" t="s">
        <v>739</v>
      </c>
      <c r="J1033" t="s">
        <v>739</v>
      </c>
      <c r="K1033" t="s">
        <v>739</v>
      </c>
      <c r="L1033" t="s">
        <v>739</v>
      </c>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s="242">
        <v>0</v>
      </c>
      <c r="AR1033" s="242">
        <v>0</v>
      </c>
    </row>
    <row r="1034" spans="1:44" ht="16.8" x14ac:dyDescent="0.25">
      <c r="A1034" s="273">
        <v>123262</v>
      </c>
      <c r="B1034" t="s">
        <v>474</v>
      </c>
      <c r="C1034" t="s">
        <v>739</v>
      </c>
      <c r="D1034" t="s">
        <v>739</v>
      </c>
      <c r="E1034" t="s">
        <v>739</v>
      </c>
      <c r="F1034" t="s">
        <v>739</v>
      </c>
      <c r="G1034" t="s">
        <v>739</v>
      </c>
      <c r="H1034" t="s">
        <v>739</v>
      </c>
      <c r="I1034" t="s">
        <v>739</v>
      </c>
      <c r="J1034" t="s">
        <v>739</v>
      </c>
      <c r="K1034" t="s">
        <v>739</v>
      </c>
      <c r="L1034" t="s">
        <v>739</v>
      </c>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s="242">
        <v>0</v>
      </c>
      <c r="AR1034" s="242">
        <v>0</v>
      </c>
    </row>
    <row r="1035" spans="1:44" ht="16.8" x14ac:dyDescent="0.25">
      <c r="A1035" s="273">
        <v>123264</v>
      </c>
      <c r="B1035" t="s">
        <v>474</v>
      </c>
      <c r="C1035" t="s">
        <v>739</v>
      </c>
      <c r="D1035" t="s">
        <v>739</v>
      </c>
      <c r="E1035" t="s">
        <v>739</v>
      </c>
      <c r="F1035" t="s">
        <v>739</v>
      </c>
      <c r="G1035" t="s">
        <v>739</v>
      </c>
      <c r="H1035" t="s">
        <v>739</v>
      </c>
      <c r="I1035" t="s">
        <v>739</v>
      </c>
      <c r="J1035" t="s">
        <v>739</v>
      </c>
      <c r="K1035" t="s">
        <v>739</v>
      </c>
      <c r="L1035" t="s">
        <v>739</v>
      </c>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s="242">
        <v>0</v>
      </c>
      <c r="AR1035" s="242">
        <v>0</v>
      </c>
    </row>
    <row r="1036" spans="1:44" ht="16.8" x14ac:dyDescent="0.25">
      <c r="A1036" s="273">
        <v>123265</v>
      </c>
      <c r="B1036" t="s">
        <v>474</v>
      </c>
      <c r="C1036" t="s">
        <v>739</v>
      </c>
      <c r="D1036" t="s">
        <v>739</v>
      </c>
      <c r="E1036" t="s">
        <v>739</v>
      </c>
      <c r="F1036" t="s">
        <v>739</v>
      </c>
      <c r="G1036" t="s">
        <v>739</v>
      </c>
      <c r="H1036" t="s">
        <v>739</v>
      </c>
      <c r="I1036" t="s">
        <v>739</v>
      </c>
      <c r="J1036" t="s">
        <v>739</v>
      </c>
      <c r="K1036" t="s">
        <v>739</v>
      </c>
      <c r="L1036" t="s">
        <v>739</v>
      </c>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s="242">
        <v>0</v>
      </c>
      <c r="AR1036" s="242">
        <v>0</v>
      </c>
    </row>
    <row r="1037" spans="1:44" ht="16.8" x14ac:dyDescent="0.25">
      <c r="A1037" s="273">
        <v>123266</v>
      </c>
      <c r="B1037" t="s">
        <v>474</v>
      </c>
      <c r="C1037" t="s">
        <v>739</v>
      </c>
      <c r="D1037" t="s">
        <v>739</v>
      </c>
      <c r="E1037" t="s">
        <v>739</v>
      </c>
      <c r="F1037" t="s">
        <v>739</v>
      </c>
      <c r="G1037" t="s">
        <v>739</v>
      </c>
      <c r="H1037" t="s">
        <v>739</v>
      </c>
      <c r="I1037" t="s">
        <v>739</v>
      </c>
      <c r="J1037" t="s">
        <v>739</v>
      </c>
      <c r="K1037" t="s">
        <v>739</v>
      </c>
      <c r="L1037" t="s">
        <v>739</v>
      </c>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s="242">
        <v>0</v>
      </c>
      <c r="AR1037" s="242">
        <v>0</v>
      </c>
    </row>
    <row r="1038" spans="1:44" ht="16.8" x14ac:dyDescent="0.25">
      <c r="A1038" s="273">
        <v>123269</v>
      </c>
      <c r="B1038" t="s">
        <v>474</v>
      </c>
      <c r="C1038" t="s">
        <v>739</v>
      </c>
      <c r="D1038" t="s">
        <v>739</v>
      </c>
      <c r="E1038" t="s">
        <v>739</v>
      </c>
      <c r="F1038" t="s">
        <v>739</v>
      </c>
      <c r="G1038" t="s">
        <v>739</v>
      </c>
      <c r="H1038" t="s">
        <v>739</v>
      </c>
      <c r="I1038" t="s">
        <v>739</v>
      </c>
      <c r="J1038" t="s">
        <v>739</v>
      </c>
      <c r="K1038" t="s">
        <v>739</v>
      </c>
      <c r="L1038" t="s">
        <v>739</v>
      </c>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s="242">
        <v>0</v>
      </c>
      <c r="AR1038" s="242">
        <v>0</v>
      </c>
    </row>
    <row r="1039" spans="1:44" x14ac:dyDescent="0.25">
      <c r="A1039" s="288">
        <v>123271</v>
      </c>
      <c r="B1039" t="s">
        <v>474</v>
      </c>
      <c r="C1039" t="s">
        <v>739</v>
      </c>
      <c r="D1039" t="s">
        <v>739</v>
      </c>
      <c r="E1039" t="s">
        <v>739</v>
      </c>
      <c r="F1039" t="s">
        <v>739</v>
      </c>
      <c r="G1039" t="s">
        <v>739</v>
      </c>
      <c r="H1039" t="s">
        <v>739</v>
      </c>
      <c r="I1039" t="s">
        <v>739</v>
      </c>
      <c r="J1039" t="s">
        <v>739</v>
      </c>
      <c r="K1039" t="s">
        <v>739</v>
      </c>
      <c r="L1039" t="s">
        <v>739</v>
      </c>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s="242">
        <v>0</v>
      </c>
      <c r="AR1039" s="242">
        <v>0</v>
      </c>
    </row>
    <row r="1040" spans="1:44" ht="16.8" x14ac:dyDescent="0.25">
      <c r="A1040" s="273">
        <v>123272</v>
      </c>
      <c r="B1040" t="s">
        <v>474</v>
      </c>
      <c r="C1040" t="s">
        <v>739</v>
      </c>
      <c r="D1040" t="s">
        <v>739</v>
      </c>
      <c r="E1040" t="s">
        <v>739</v>
      </c>
      <c r="F1040" t="s">
        <v>739</v>
      </c>
      <c r="G1040" t="s">
        <v>739</v>
      </c>
      <c r="H1040" t="s">
        <v>739</v>
      </c>
      <c r="I1040" t="s">
        <v>739</v>
      </c>
      <c r="J1040" t="s">
        <v>739</v>
      </c>
      <c r="K1040" t="s">
        <v>739</v>
      </c>
      <c r="L1040" t="s">
        <v>739</v>
      </c>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s="242">
        <v>0</v>
      </c>
      <c r="AR1040" s="242">
        <v>0</v>
      </c>
    </row>
    <row r="1041" spans="1:44" ht="16.8" x14ac:dyDescent="0.25">
      <c r="A1041" s="273">
        <v>123273</v>
      </c>
      <c r="B1041" t="s">
        <v>474</v>
      </c>
      <c r="C1041" t="s">
        <v>739</v>
      </c>
      <c r="D1041" t="s">
        <v>739</v>
      </c>
      <c r="E1041" t="s">
        <v>739</v>
      </c>
      <c r="F1041" t="s">
        <v>739</v>
      </c>
      <c r="G1041" t="s">
        <v>739</v>
      </c>
      <c r="H1041" t="s">
        <v>739</v>
      </c>
      <c r="I1041" t="s">
        <v>739</v>
      </c>
      <c r="J1041" t="s">
        <v>739</v>
      </c>
      <c r="K1041" t="s">
        <v>739</v>
      </c>
      <c r="L1041" t="s">
        <v>739</v>
      </c>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s="242">
        <v>0</v>
      </c>
      <c r="AR1041" s="242">
        <v>0</v>
      </c>
    </row>
    <row r="1042" spans="1:44" ht="16.8" x14ac:dyDescent="0.25">
      <c r="A1042" s="273">
        <v>123274</v>
      </c>
      <c r="B1042" t="s">
        <v>474</v>
      </c>
      <c r="C1042" t="s">
        <v>739</v>
      </c>
      <c r="D1042" t="s">
        <v>739</v>
      </c>
      <c r="E1042" t="s">
        <v>739</v>
      </c>
      <c r="F1042" t="s">
        <v>739</v>
      </c>
      <c r="G1042" t="s">
        <v>739</v>
      </c>
      <c r="H1042" t="s">
        <v>739</v>
      </c>
      <c r="I1042" t="s">
        <v>739</v>
      </c>
      <c r="J1042" t="s">
        <v>739</v>
      </c>
      <c r="K1042" t="s">
        <v>739</v>
      </c>
      <c r="L1042" t="s">
        <v>739</v>
      </c>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s="242">
        <v>0</v>
      </c>
      <c r="AR1042" s="242">
        <v>0</v>
      </c>
    </row>
    <row r="1043" spans="1:44" ht="16.8" x14ac:dyDescent="0.25">
      <c r="A1043" s="273">
        <v>123275</v>
      </c>
      <c r="B1043" t="s">
        <v>474</v>
      </c>
      <c r="C1043" t="s">
        <v>739</v>
      </c>
      <c r="D1043" t="s">
        <v>739</v>
      </c>
      <c r="E1043" t="s">
        <v>739</v>
      </c>
      <c r="F1043" t="s">
        <v>739</v>
      </c>
      <c r="G1043" t="s">
        <v>739</v>
      </c>
      <c r="H1043" t="s">
        <v>739</v>
      </c>
      <c r="I1043" t="s">
        <v>739</v>
      </c>
      <c r="J1043" t="s">
        <v>739</v>
      </c>
      <c r="K1043" t="s">
        <v>739</v>
      </c>
      <c r="L1043" t="s">
        <v>739</v>
      </c>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s="242">
        <v>0</v>
      </c>
      <c r="AR1043" s="242">
        <v>0</v>
      </c>
    </row>
    <row r="1044" spans="1:44" ht="16.8" x14ac:dyDescent="0.25">
      <c r="A1044" s="273">
        <v>123276</v>
      </c>
      <c r="B1044" t="s">
        <v>474</v>
      </c>
      <c r="C1044" t="s">
        <v>739</v>
      </c>
      <c r="D1044" t="s">
        <v>739</v>
      </c>
      <c r="E1044" t="s">
        <v>739</v>
      </c>
      <c r="F1044" t="s">
        <v>739</v>
      </c>
      <c r="G1044" t="s">
        <v>739</v>
      </c>
      <c r="H1044" t="s">
        <v>739</v>
      </c>
      <c r="I1044" t="s">
        <v>739</v>
      </c>
      <c r="J1044" t="s">
        <v>739</v>
      </c>
      <c r="K1044" t="s">
        <v>739</v>
      </c>
      <c r="L1044" t="s">
        <v>739</v>
      </c>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s="242">
        <v>0</v>
      </c>
      <c r="AR1044" s="242">
        <v>0</v>
      </c>
    </row>
    <row r="1045" spans="1:44" x14ac:dyDescent="0.25">
      <c r="A1045" s="288">
        <v>123280</v>
      </c>
      <c r="B1045" t="s">
        <v>474</v>
      </c>
      <c r="C1045" t="s">
        <v>739</v>
      </c>
      <c r="D1045" t="s">
        <v>739</v>
      </c>
      <c r="E1045" t="s">
        <v>739</v>
      </c>
      <c r="F1045" t="s">
        <v>739</v>
      </c>
      <c r="G1045" t="s">
        <v>739</v>
      </c>
      <c r="H1045" t="s">
        <v>739</v>
      </c>
      <c r="I1045" t="s">
        <v>739</v>
      </c>
      <c r="J1045" t="s">
        <v>739</v>
      </c>
      <c r="K1045" t="s">
        <v>739</v>
      </c>
      <c r="L1045" t="s">
        <v>739</v>
      </c>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s="242">
        <v>0</v>
      </c>
      <c r="AR1045" s="242">
        <v>0</v>
      </c>
    </row>
    <row r="1046" spans="1:44" ht="16.8" x14ac:dyDescent="0.25">
      <c r="A1046" s="273">
        <v>123282</v>
      </c>
      <c r="B1046" t="s">
        <v>474</v>
      </c>
      <c r="C1046" t="s">
        <v>739</v>
      </c>
      <c r="D1046" t="s">
        <v>739</v>
      </c>
      <c r="E1046" t="s">
        <v>739</v>
      </c>
      <c r="F1046" t="s">
        <v>739</v>
      </c>
      <c r="G1046" t="s">
        <v>739</v>
      </c>
      <c r="H1046" t="s">
        <v>739</v>
      </c>
      <c r="I1046" t="s">
        <v>739</v>
      </c>
      <c r="J1046" t="s">
        <v>739</v>
      </c>
      <c r="K1046" t="s">
        <v>739</v>
      </c>
      <c r="L1046" t="s">
        <v>739</v>
      </c>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s="242">
        <v>0</v>
      </c>
      <c r="AR1046" s="242">
        <v>0</v>
      </c>
    </row>
    <row r="1047" spans="1:44" ht="16.8" x14ac:dyDescent="0.25">
      <c r="A1047" s="273">
        <v>123306</v>
      </c>
      <c r="B1047" t="s">
        <v>474</v>
      </c>
      <c r="C1047" t="s">
        <v>739</v>
      </c>
      <c r="D1047" t="s">
        <v>739</v>
      </c>
      <c r="E1047" t="s">
        <v>739</v>
      </c>
      <c r="F1047" t="s">
        <v>739</v>
      </c>
      <c r="G1047" t="s">
        <v>739</v>
      </c>
      <c r="H1047" t="s">
        <v>739</v>
      </c>
      <c r="I1047" t="s">
        <v>739</v>
      </c>
      <c r="J1047" t="s">
        <v>739</v>
      </c>
      <c r="K1047" t="s">
        <v>739</v>
      </c>
      <c r="L1047" t="s">
        <v>739</v>
      </c>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s="242">
        <v>0</v>
      </c>
      <c r="AR1047" s="242">
        <v>0</v>
      </c>
    </row>
    <row r="1048" spans="1:44" ht="16.8" x14ac:dyDescent="0.25">
      <c r="A1048" s="273">
        <v>123310</v>
      </c>
      <c r="B1048" t="s">
        <v>474</v>
      </c>
      <c r="C1048" t="s">
        <v>739</v>
      </c>
      <c r="D1048" t="s">
        <v>739</v>
      </c>
      <c r="E1048" t="s">
        <v>739</v>
      </c>
      <c r="F1048" t="s">
        <v>739</v>
      </c>
      <c r="G1048" t="s">
        <v>739</v>
      </c>
      <c r="H1048" t="s">
        <v>739</v>
      </c>
      <c r="I1048" t="s">
        <v>739</v>
      </c>
      <c r="J1048" t="s">
        <v>739</v>
      </c>
      <c r="K1048" t="s">
        <v>739</v>
      </c>
      <c r="L1048" t="s">
        <v>739</v>
      </c>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s="242">
        <v>0</v>
      </c>
      <c r="AR1048" s="242">
        <v>0</v>
      </c>
    </row>
    <row r="1049" spans="1:44" ht="16.8" x14ac:dyDescent="0.25">
      <c r="A1049" s="273">
        <v>123311</v>
      </c>
      <c r="B1049" t="s">
        <v>474</v>
      </c>
      <c r="C1049" t="s">
        <v>739</v>
      </c>
      <c r="D1049" t="s">
        <v>739</v>
      </c>
      <c r="E1049" t="s">
        <v>739</v>
      </c>
      <c r="F1049" t="s">
        <v>739</v>
      </c>
      <c r="G1049" t="s">
        <v>739</v>
      </c>
      <c r="H1049" t="s">
        <v>739</v>
      </c>
      <c r="I1049" t="s">
        <v>739</v>
      </c>
      <c r="J1049" t="s">
        <v>739</v>
      </c>
      <c r="K1049" t="s">
        <v>739</v>
      </c>
      <c r="L1049" t="s">
        <v>739</v>
      </c>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s="242">
        <v>0</v>
      </c>
      <c r="AR1049" s="242">
        <v>0</v>
      </c>
    </row>
    <row r="1050" spans="1:44" ht="16.8" x14ac:dyDescent="0.25">
      <c r="A1050" s="273">
        <v>123312</v>
      </c>
      <c r="B1050" t="s">
        <v>474</v>
      </c>
      <c r="C1050" t="s">
        <v>739</v>
      </c>
      <c r="D1050" t="s">
        <v>739</v>
      </c>
      <c r="E1050" t="s">
        <v>739</v>
      </c>
      <c r="F1050" t="s">
        <v>739</v>
      </c>
      <c r="G1050" t="s">
        <v>739</v>
      </c>
      <c r="H1050" t="s">
        <v>739</v>
      </c>
      <c r="I1050" t="s">
        <v>739</v>
      </c>
      <c r="J1050" t="s">
        <v>739</v>
      </c>
      <c r="K1050" t="s">
        <v>739</v>
      </c>
      <c r="L1050" t="s">
        <v>739</v>
      </c>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s="242">
        <v>0</v>
      </c>
      <c r="AR1050" s="242">
        <v>0</v>
      </c>
    </row>
    <row r="1051" spans="1:44" ht="16.8" x14ac:dyDescent="0.25">
      <c r="A1051" s="273">
        <v>123313</v>
      </c>
      <c r="B1051" t="s">
        <v>474</v>
      </c>
      <c r="C1051" t="s">
        <v>739</v>
      </c>
      <c r="D1051" t="s">
        <v>739</v>
      </c>
      <c r="E1051" t="s">
        <v>739</v>
      </c>
      <c r="F1051" t="s">
        <v>739</v>
      </c>
      <c r="G1051" t="s">
        <v>739</v>
      </c>
      <c r="H1051" t="s">
        <v>739</v>
      </c>
      <c r="I1051" t="s">
        <v>739</v>
      </c>
      <c r="J1051" t="s">
        <v>739</v>
      </c>
      <c r="K1051" t="s">
        <v>739</v>
      </c>
      <c r="L1051" t="s">
        <v>739</v>
      </c>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s="242">
        <v>0</v>
      </c>
      <c r="AR1051" s="242">
        <v>0</v>
      </c>
    </row>
    <row r="1052" spans="1:44" ht="16.8" x14ac:dyDescent="0.25">
      <c r="A1052" s="273">
        <v>123314</v>
      </c>
      <c r="B1052" t="s">
        <v>474</v>
      </c>
      <c r="C1052" t="s">
        <v>739</v>
      </c>
      <c r="D1052" t="s">
        <v>739</v>
      </c>
      <c r="E1052" t="s">
        <v>739</v>
      </c>
      <c r="F1052" t="s">
        <v>739</v>
      </c>
      <c r="G1052" t="s">
        <v>739</v>
      </c>
      <c r="H1052" t="s">
        <v>739</v>
      </c>
      <c r="I1052" t="s">
        <v>739</v>
      </c>
      <c r="J1052" t="s">
        <v>739</v>
      </c>
      <c r="K1052" t="s">
        <v>739</v>
      </c>
      <c r="L1052" t="s">
        <v>739</v>
      </c>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s="242">
        <v>0</v>
      </c>
      <c r="AR1052" s="242">
        <v>0</v>
      </c>
    </row>
    <row r="1053" spans="1:44" ht="16.8" x14ac:dyDescent="0.25">
      <c r="A1053" s="273">
        <v>123315</v>
      </c>
      <c r="B1053" t="s">
        <v>474</v>
      </c>
      <c r="C1053" t="s">
        <v>739</v>
      </c>
      <c r="D1053" t="s">
        <v>739</v>
      </c>
      <c r="E1053" t="s">
        <v>739</v>
      </c>
      <c r="F1053" t="s">
        <v>739</v>
      </c>
      <c r="G1053" t="s">
        <v>739</v>
      </c>
      <c r="H1053" t="s">
        <v>739</v>
      </c>
      <c r="I1053" t="s">
        <v>739</v>
      </c>
      <c r="J1053" t="s">
        <v>739</v>
      </c>
      <c r="K1053" t="s">
        <v>739</v>
      </c>
      <c r="L1053" t="s">
        <v>739</v>
      </c>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s="242">
        <v>0</v>
      </c>
      <c r="AR1053" s="242">
        <v>0</v>
      </c>
    </row>
    <row r="1054" spans="1:44" x14ac:dyDescent="0.25">
      <c r="A1054" s="288">
        <v>123317</v>
      </c>
      <c r="B1054" t="s">
        <v>474</v>
      </c>
      <c r="C1054" t="s">
        <v>739</v>
      </c>
      <c r="D1054" t="s">
        <v>739</v>
      </c>
      <c r="E1054" t="s">
        <v>739</v>
      </c>
      <c r="F1054" t="s">
        <v>739</v>
      </c>
      <c r="G1054" t="s">
        <v>739</v>
      </c>
      <c r="H1054" t="s">
        <v>739</v>
      </c>
      <c r="I1054" t="s">
        <v>739</v>
      </c>
      <c r="J1054" t="s">
        <v>739</v>
      </c>
      <c r="K1054" t="s">
        <v>739</v>
      </c>
      <c r="L1054" t="s">
        <v>739</v>
      </c>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s="242">
        <v>0</v>
      </c>
      <c r="AR1054" s="242">
        <v>0</v>
      </c>
    </row>
    <row r="1055" spans="1:44" ht="16.8" x14ac:dyDescent="0.25">
      <c r="A1055" s="273">
        <v>123318</v>
      </c>
      <c r="B1055" t="s">
        <v>474</v>
      </c>
      <c r="C1055" t="s">
        <v>739</v>
      </c>
      <c r="D1055" t="s">
        <v>739</v>
      </c>
      <c r="E1055" t="s">
        <v>739</v>
      </c>
      <c r="F1055" t="s">
        <v>739</v>
      </c>
      <c r="G1055" t="s">
        <v>739</v>
      </c>
      <c r="H1055" t="s">
        <v>739</v>
      </c>
      <c r="I1055" t="s">
        <v>739</v>
      </c>
      <c r="J1055" t="s">
        <v>739</v>
      </c>
      <c r="K1055" t="s">
        <v>739</v>
      </c>
      <c r="L1055" t="s">
        <v>739</v>
      </c>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s="242">
        <v>0</v>
      </c>
      <c r="AR1055" s="242">
        <v>0</v>
      </c>
    </row>
    <row r="1056" spans="1:44" ht="16.8" x14ac:dyDescent="0.25">
      <c r="A1056" s="273">
        <v>123320</v>
      </c>
      <c r="B1056" t="s">
        <v>474</v>
      </c>
      <c r="C1056" t="s">
        <v>739</v>
      </c>
      <c r="D1056" t="s">
        <v>739</v>
      </c>
      <c r="E1056" t="s">
        <v>739</v>
      </c>
      <c r="F1056" t="s">
        <v>739</v>
      </c>
      <c r="G1056" t="s">
        <v>739</v>
      </c>
      <c r="H1056" t="s">
        <v>739</v>
      </c>
      <c r="I1056" t="s">
        <v>739</v>
      </c>
      <c r="J1056" t="s">
        <v>739</v>
      </c>
      <c r="K1056" t="s">
        <v>739</v>
      </c>
      <c r="L1056" t="s">
        <v>739</v>
      </c>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s="242">
        <v>0</v>
      </c>
      <c r="AR1056" s="242">
        <v>0</v>
      </c>
    </row>
    <row r="1057" spans="1:44" x14ac:dyDescent="0.25">
      <c r="A1057" s="288">
        <v>123321</v>
      </c>
      <c r="B1057" t="s">
        <v>474</v>
      </c>
      <c r="C1057" t="s">
        <v>739</v>
      </c>
      <c r="D1057" t="s">
        <v>739</v>
      </c>
      <c r="E1057" t="s">
        <v>739</v>
      </c>
      <c r="F1057" t="s">
        <v>739</v>
      </c>
      <c r="G1057" t="s">
        <v>739</v>
      </c>
      <c r="H1057" t="s">
        <v>739</v>
      </c>
      <c r="I1057" t="s">
        <v>739</v>
      </c>
      <c r="J1057" t="s">
        <v>739</v>
      </c>
      <c r="K1057" t="s">
        <v>739</v>
      </c>
      <c r="L1057" t="s">
        <v>739</v>
      </c>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s="242">
        <v>0</v>
      </c>
      <c r="AR1057" s="242">
        <v>0</v>
      </c>
    </row>
    <row r="1058" spans="1:44" ht="16.8" x14ac:dyDescent="0.25">
      <c r="A1058" s="273">
        <v>123324</v>
      </c>
      <c r="B1058" t="s">
        <v>474</v>
      </c>
      <c r="C1058" t="s">
        <v>739</v>
      </c>
      <c r="D1058" t="s">
        <v>739</v>
      </c>
      <c r="E1058" t="s">
        <v>739</v>
      </c>
      <c r="F1058" t="s">
        <v>739</v>
      </c>
      <c r="G1058" t="s">
        <v>739</v>
      </c>
      <c r="H1058" t="s">
        <v>739</v>
      </c>
      <c r="I1058" t="s">
        <v>739</v>
      </c>
      <c r="J1058" t="s">
        <v>739</v>
      </c>
      <c r="K1058" t="s">
        <v>739</v>
      </c>
      <c r="L1058" t="s">
        <v>739</v>
      </c>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s="242">
        <v>0</v>
      </c>
      <c r="AR1058" s="242">
        <v>0</v>
      </c>
    </row>
    <row r="1059" spans="1:44" ht="16.8" x14ac:dyDescent="0.25">
      <c r="A1059" s="273">
        <v>123325</v>
      </c>
      <c r="B1059" t="s">
        <v>474</v>
      </c>
      <c r="C1059" t="s">
        <v>739</v>
      </c>
      <c r="D1059" t="s">
        <v>739</v>
      </c>
      <c r="E1059" t="s">
        <v>739</v>
      </c>
      <c r="F1059" t="s">
        <v>739</v>
      </c>
      <c r="G1059" t="s">
        <v>739</v>
      </c>
      <c r="H1059" t="s">
        <v>739</v>
      </c>
      <c r="I1059" t="s">
        <v>739</v>
      </c>
      <c r="J1059" t="s">
        <v>739</v>
      </c>
      <c r="K1059" t="s">
        <v>739</v>
      </c>
      <c r="L1059" t="s">
        <v>739</v>
      </c>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s="242">
        <v>0</v>
      </c>
      <c r="AR1059" s="242">
        <v>0</v>
      </c>
    </row>
    <row r="1060" spans="1:44" ht="16.8" x14ac:dyDescent="0.25">
      <c r="A1060" s="273">
        <v>123327</v>
      </c>
      <c r="B1060" t="s">
        <v>474</v>
      </c>
      <c r="C1060" t="s">
        <v>739</v>
      </c>
      <c r="D1060" t="s">
        <v>739</v>
      </c>
      <c r="E1060" t="s">
        <v>739</v>
      </c>
      <c r="F1060" t="s">
        <v>739</v>
      </c>
      <c r="G1060" t="s">
        <v>739</v>
      </c>
      <c r="H1060" t="s">
        <v>739</v>
      </c>
      <c r="I1060" t="s">
        <v>739</v>
      </c>
      <c r="J1060" t="s">
        <v>739</v>
      </c>
      <c r="K1060" t="s">
        <v>739</v>
      </c>
      <c r="L1060" t="s">
        <v>739</v>
      </c>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s="242">
        <v>0</v>
      </c>
      <c r="AR1060" s="242">
        <v>0</v>
      </c>
    </row>
    <row r="1061" spans="1:44" ht="16.8" x14ac:dyDescent="0.25">
      <c r="A1061" s="273">
        <v>123329</v>
      </c>
      <c r="B1061" t="s">
        <v>474</v>
      </c>
      <c r="C1061" t="s">
        <v>739</v>
      </c>
      <c r="D1061" t="s">
        <v>739</v>
      </c>
      <c r="E1061" t="s">
        <v>739</v>
      </c>
      <c r="F1061" t="s">
        <v>739</v>
      </c>
      <c r="G1061" t="s">
        <v>739</v>
      </c>
      <c r="H1061" t="s">
        <v>739</v>
      </c>
      <c r="I1061" t="s">
        <v>739</v>
      </c>
      <c r="J1061" t="s">
        <v>739</v>
      </c>
      <c r="K1061" t="s">
        <v>739</v>
      </c>
      <c r="L1061" t="s">
        <v>739</v>
      </c>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s="242">
        <v>0</v>
      </c>
      <c r="AR1061" s="242">
        <v>0</v>
      </c>
    </row>
    <row r="1062" spans="1:44" x14ac:dyDescent="0.25">
      <c r="A1062" s="288">
        <v>123333</v>
      </c>
      <c r="B1062" t="s">
        <v>474</v>
      </c>
      <c r="C1062" t="s">
        <v>739</v>
      </c>
      <c r="D1062" t="s">
        <v>739</v>
      </c>
      <c r="E1062" t="s">
        <v>739</v>
      </c>
      <c r="F1062" t="s">
        <v>739</v>
      </c>
      <c r="G1062" t="s">
        <v>739</v>
      </c>
      <c r="H1062" t="s">
        <v>739</v>
      </c>
      <c r="I1062" t="s">
        <v>739</v>
      </c>
      <c r="J1062" t="s">
        <v>739</v>
      </c>
      <c r="K1062" t="s">
        <v>739</v>
      </c>
      <c r="L1062" t="s">
        <v>739</v>
      </c>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s="242">
        <v>0</v>
      </c>
      <c r="AR1062" s="242">
        <v>0</v>
      </c>
    </row>
    <row r="1063" spans="1:44" x14ac:dyDescent="0.25">
      <c r="A1063" s="288">
        <v>123339</v>
      </c>
      <c r="B1063" t="s">
        <v>474</v>
      </c>
      <c r="C1063" t="s">
        <v>739</v>
      </c>
      <c r="D1063" t="s">
        <v>739</v>
      </c>
      <c r="E1063" t="s">
        <v>739</v>
      </c>
      <c r="F1063" t="s">
        <v>739</v>
      </c>
      <c r="G1063" t="s">
        <v>739</v>
      </c>
      <c r="H1063" t="s">
        <v>739</v>
      </c>
      <c r="I1063" t="s">
        <v>739</v>
      </c>
      <c r="J1063" t="s">
        <v>739</v>
      </c>
      <c r="K1063" t="s">
        <v>739</v>
      </c>
      <c r="L1063" t="s">
        <v>739</v>
      </c>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s="242">
        <v>0</v>
      </c>
      <c r="AR1063" s="242">
        <v>0</v>
      </c>
    </row>
    <row r="1064" spans="1:44" x14ac:dyDescent="0.25">
      <c r="A1064" s="288">
        <v>123340</v>
      </c>
      <c r="B1064" t="s">
        <v>474</v>
      </c>
      <c r="C1064" t="s">
        <v>739</v>
      </c>
      <c r="D1064" t="s">
        <v>739</v>
      </c>
      <c r="E1064" t="s">
        <v>739</v>
      </c>
      <c r="F1064" t="s">
        <v>739</v>
      </c>
      <c r="G1064" t="s">
        <v>739</v>
      </c>
      <c r="H1064" t="s">
        <v>739</v>
      </c>
      <c r="I1064" t="s">
        <v>739</v>
      </c>
      <c r="J1064" t="s">
        <v>739</v>
      </c>
      <c r="K1064" t="s">
        <v>739</v>
      </c>
      <c r="L1064" t="s">
        <v>739</v>
      </c>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s="242">
        <v>0</v>
      </c>
      <c r="AR1064" s="242">
        <v>0</v>
      </c>
    </row>
    <row r="1065" spans="1:44" x14ac:dyDescent="0.25">
      <c r="A1065" s="288">
        <v>123343</v>
      </c>
      <c r="B1065" t="s">
        <v>474</v>
      </c>
      <c r="C1065" t="s">
        <v>739</v>
      </c>
      <c r="D1065" t="s">
        <v>739</v>
      </c>
      <c r="E1065" t="s">
        <v>739</v>
      </c>
      <c r="F1065" t="s">
        <v>739</v>
      </c>
      <c r="G1065" t="s">
        <v>739</v>
      </c>
      <c r="H1065" t="s">
        <v>739</v>
      </c>
      <c r="I1065" t="s">
        <v>739</v>
      </c>
      <c r="J1065" t="s">
        <v>739</v>
      </c>
      <c r="K1065" t="s">
        <v>739</v>
      </c>
      <c r="L1065" t="s">
        <v>739</v>
      </c>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s="242">
        <v>0</v>
      </c>
      <c r="AR1065" s="242">
        <v>0</v>
      </c>
    </row>
    <row r="1066" spans="1:44" x14ac:dyDescent="0.25">
      <c r="A1066" s="288">
        <v>123344</v>
      </c>
      <c r="B1066" t="s">
        <v>474</v>
      </c>
      <c r="C1066" t="s">
        <v>739</v>
      </c>
      <c r="D1066" t="s">
        <v>739</v>
      </c>
      <c r="E1066" t="s">
        <v>739</v>
      </c>
      <c r="F1066" t="s">
        <v>739</v>
      </c>
      <c r="G1066" t="s">
        <v>739</v>
      </c>
      <c r="H1066" t="s">
        <v>739</v>
      </c>
      <c r="I1066" t="s">
        <v>739</v>
      </c>
      <c r="J1066" t="s">
        <v>739</v>
      </c>
      <c r="K1066" t="s">
        <v>739</v>
      </c>
      <c r="L1066" t="s">
        <v>739</v>
      </c>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s="242">
        <v>0</v>
      </c>
      <c r="AR1066" s="242">
        <v>0</v>
      </c>
    </row>
    <row r="1067" spans="1:44" x14ac:dyDescent="0.25">
      <c r="A1067" s="288">
        <v>123346</v>
      </c>
      <c r="B1067" t="s">
        <v>474</v>
      </c>
      <c r="C1067" t="s">
        <v>739</v>
      </c>
      <c r="D1067" t="s">
        <v>739</v>
      </c>
      <c r="E1067" t="s">
        <v>739</v>
      </c>
      <c r="F1067" t="s">
        <v>739</v>
      </c>
      <c r="G1067" t="s">
        <v>739</v>
      </c>
      <c r="H1067" t="s">
        <v>739</v>
      </c>
      <c r="I1067" t="s">
        <v>739</v>
      </c>
      <c r="J1067" t="s">
        <v>739</v>
      </c>
      <c r="K1067" t="s">
        <v>739</v>
      </c>
      <c r="L1067" t="s">
        <v>739</v>
      </c>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s="242">
        <v>0</v>
      </c>
      <c r="AR1067" s="242">
        <v>0</v>
      </c>
    </row>
    <row r="1068" spans="1:44" x14ac:dyDescent="0.25">
      <c r="A1068" s="288">
        <v>123347</v>
      </c>
      <c r="B1068" t="s">
        <v>474</v>
      </c>
      <c r="C1068" t="s">
        <v>739</v>
      </c>
      <c r="D1068" t="s">
        <v>739</v>
      </c>
      <c r="E1068" t="s">
        <v>739</v>
      </c>
      <c r="F1068" t="s">
        <v>739</v>
      </c>
      <c r="G1068" t="s">
        <v>739</v>
      </c>
      <c r="H1068" t="s">
        <v>739</v>
      </c>
      <c r="I1068" t="s">
        <v>739</v>
      </c>
      <c r="J1068" t="s">
        <v>739</v>
      </c>
      <c r="K1068" t="s">
        <v>739</v>
      </c>
      <c r="L1068" t="s">
        <v>739</v>
      </c>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s="242">
        <v>0</v>
      </c>
      <c r="AR1068" s="242">
        <v>0</v>
      </c>
    </row>
    <row r="1069" spans="1:44" x14ac:dyDescent="0.25">
      <c r="A1069" s="288">
        <v>123349</v>
      </c>
      <c r="B1069" t="s">
        <v>474</v>
      </c>
      <c r="C1069" t="s">
        <v>739</v>
      </c>
      <c r="D1069" t="s">
        <v>739</v>
      </c>
      <c r="E1069" t="s">
        <v>739</v>
      </c>
      <c r="F1069" t="s">
        <v>739</v>
      </c>
      <c r="G1069" t="s">
        <v>739</v>
      </c>
      <c r="H1069" t="s">
        <v>739</v>
      </c>
      <c r="I1069" t="s">
        <v>739</v>
      </c>
      <c r="J1069" t="s">
        <v>739</v>
      </c>
      <c r="K1069" t="s">
        <v>739</v>
      </c>
      <c r="L1069" t="s">
        <v>739</v>
      </c>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s="242">
        <v>0</v>
      </c>
      <c r="AR1069" s="242">
        <v>0</v>
      </c>
    </row>
    <row r="1070" spans="1:44" x14ac:dyDescent="0.25">
      <c r="A1070" s="288">
        <v>123350</v>
      </c>
      <c r="B1070" t="s">
        <v>474</v>
      </c>
      <c r="C1070" t="s">
        <v>739</v>
      </c>
      <c r="D1070" t="s">
        <v>739</v>
      </c>
      <c r="E1070" t="s">
        <v>739</v>
      </c>
      <c r="F1070" t="s">
        <v>739</v>
      </c>
      <c r="G1070" t="s">
        <v>739</v>
      </c>
      <c r="H1070" t="s">
        <v>739</v>
      </c>
      <c r="I1070" t="s">
        <v>739</v>
      </c>
      <c r="J1070" t="s">
        <v>739</v>
      </c>
      <c r="K1070" t="s">
        <v>739</v>
      </c>
      <c r="L1070" t="s">
        <v>739</v>
      </c>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s="242">
        <v>0</v>
      </c>
      <c r="AR1070" s="242">
        <v>0</v>
      </c>
    </row>
    <row r="1071" spans="1:44" x14ac:dyDescent="0.25">
      <c r="A1071" s="288">
        <v>123352</v>
      </c>
      <c r="B1071" t="s">
        <v>474</v>
      </c>
      <c r="C1071" t="s">
        <v>739</v>
      </c>
      <c r="D1071" t="s">
        <v>739</v>
      </c>
      <c r="E1071" t="s">
        <v>739</v>
      </c>
      <c r="F1071" t="s">
        <v>739</v>
      </c>
      <c r="G1071" t="s">
        <v>739</v>
      </c>
      <c r="H1071" t="s">
        <v>739</v>
      </c>
      <c r="I1071" t="s">
        <v>739</v>
      </c>
      <c r="J1071" t="s">
        <v>739</v>
      </c>
      <c r="K1071" t="s">
        <v>739</v>
      </c>
      <c r="L1071" t="s">
        <v>739</v>
      </c>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s="242">
        <v>0</v>
      </c>
      <c r="AR1071" s="242">
        <v>0</v>
      </c>
    </row>
    <row r="1072" spans="1:44" x14ac:dyDescent="0.25">
      <c r="A1072" s="288">
        <v>123355</v>
      </c>
      <c r="B1072" t="s">
        <v>474</v>
      </c>
      <c r="C1072" t="s">
        <v>739</v>
      </c>
      <c r="D1072" t="s">
        <v>739</v>
      </c>
      <c r="E1072" t="s">
        <v>739</v>
      </c>
      <c r="F1072" t="s">
        <v>739</v>
      </c>
      <c r="G1072" t="s">
        <v>739</v>
      </c>
      <c r="H1072" t="s">
        <v>739</v>
      </c>
      <c r="I1072" t="s">
        <v>739</v>
      </c>
      <c r="J1072" t="s">
        <v>739</v>
      </c>
      <c r="K1072" t="s">
        <v>739</v>
      </c>
      <c r="L1072" t="s">
        <v>739</v>
      </c>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s="242">
        <v>0</v>
      </c>
      <c r="AR1072" s="242">
        <v>0</v>
      </c>
    </row>
    <row r="1073" spans="1:44" x14ac:dyDescent="0.25">
      <c r="A1073" s="288">
        <v>123357</v>
      </c>
      <c r="B1073" t="s">
        <v>474</v>
      </c>
      <c r="C1073" t="s">
        <v>739</v>
      </c>
      <c r="D1073" t="s">
        <v>739</v>
      </c>
      <c r="E1073" t="s">
        <v>739</v>
      </c>
      <c r="F1073" t="s">
        <v>739</v>
      </c>
      <c r="G1073" t="s">
        <v>739</v>
      </c>
      <c r="H1073" t="s">
        <v>739</v>
      </c>
      <c r="I1073" t="s">
        <v>739</v>
      </c>
      <c r="J1073" t="s">
        <v>739</v>
      </c>
      <c r="K1073" t="s">
        <v>739</v>
      </c>
      <c r="L1073" t="s">
        <v>739</v>
      </c>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s="242">
        <v>0</v>
      </c>
      <c r="AR1073" s="242">
        <v>0</v>
      </c>
    </row>
    <row r="1074" spans="1:44" ht="14.4" x14ac:dyDescent="0.3">
      <c r="A1074" s="262">
        <v>123358</v>
      </c>
      <c r="B1074" t="s">
        <v>474</v>
      </c>
      <c r="C1074" s="246" t="s">
        <v>739</v>
      </c>
      <c r="D1074" s="246" t="s">
        <v>739</v>
      </c>
      <c r="E1074" s="246" t="s">
        <v>739</v>
      </c>
      <c r="F1074" s="246" t="s">
        <v>739</v>
      </c>
      <c r="G1074" s="246" t="s">
        <v>739</v>
      </c>
      <c r="H1074" s="246" t="s">
        <v>739</v>
      </c>
      <c r="I1074" s="246" t="s">
        <v>739</v>
      </c>
      <c r="J1074" s="246" t="s">
        <v>739</v>
      </c>
      <c r="K1074" s="246" t="s">
        <v>739</v>
      </c>
      <c r="L1074" s="246" t="s">
        <v>739</v>
      </c>
      <c r="AN1074" s="248"/>
      <c r="AQ1074" s="242" t="s">
        <v>1545</v>
      </c>
      <c r="AR1074" s="242">
        <v>0</v>
      </c>
    </row>
    <row r="1075" spans="1:44" ht="14.4" x14ac:dyDescent="0.3">
      <c r="A1075" s="262">
        <v>123362</v>
      </c>
      <c r="B1075" t="s">
        <v>474</v>
      </c>
      <c r="C1075" s="246" t="s">
        <v>739</v>
      </c>
      <c r="D1075" s="246" t="s">
        <v>739</v>
      </c>
      <c r="E1075" s="246" t="s">
        <v>739</v>
      </c>
      <c r="F1075" s="246" t="s">
        <v>739</v>
      </c>
      <c r="G1075" s="246" t="s">
        <v>739</v>
      </c>
      <c r="H1075" s="246" t="s">
        <v>739</v>
      </c>
      <c r="I1075" s="246" t="s">
        <v>739</v>
      </c>
      <c r="J1075" s="246" t="s">
        <v>739</v>
      </c>
      <c r="K1075" s="246" t="s">
        <v>739</v>
      </c>
      <c r="L1075" s="246" t="s">
        <v>739</v>
      </c>
      <c r="AN1075" s="248"/>
      <c r="AQ1075" s="242" t="s">
        <v>1545</v>
      </c>
      <c r="AR1075" s="242">
        <v>0</v>
      </c>
    </row>
    <row r="1076" spans="1:44" x14ac:dyDescent="0.25">
      <c r="A1076" s="288">
        <v>123363</v>
      </c>
      <c r="B1076" t="s">
        <v>474</v>
      </c>
      <c r="C1076" t="s">
        <v>739</v>
      </c>
      <c r="D1076" t="s">
        <v>739</v>
      </c>
      <c r="E1076" t="s">
        <v>739</v>
      </c>
      <c r="F1076" t="s">
        <v>739</v>
      </c>
      <c r="G1076" t="s">
        <v>739</v>
      </c>
      <c r="H1076" t="s">
        <v>739</v>
      </c>
      <c r="I1076" t="s">
        <v>739</v>
      </c>
      <c r="J1076" t="s">
        <v>739</v>
      </c>
      <c r="K1076" t="s">
        <v>739</v>
      </c>
      <c r="L1076" t="s">
        <v>739</v>
      </c>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s="242">
        <v>0</v>
      </c>
      <c r="AR1076" s="242">
        <v>0</v>
      </c>
    </row>
    <row r="1077" spans="1:44" ht="21.6" x14ac:dyDescent="0.65">
      <c r="A1077" s="262">
        <v>123364</v>
      </c>
      <c r="B1077" t="s">
        <v>474</v>
      </c>
      <c r="C1077" s="246" t="s">
        <v>739</v>
      </c>
      <c r="D1077" s="246" t="s">
        <v>739</v>
      </c>
      <c r="E1077" s="246" t="s">
        <v>739</v>
      </c>
      <c r="F1077" s="246" t="s">
        <v>739</v>
      </c>
      <c r="G1077" s="246" t="s">
        <v>739</v>
      </c>
      <c r="H1077" s="246" t="s">
        <v>739</v>
      </c>
      <c r="I1077" s="246" t="s">
        <v>739</v>
      </c>
      <c r="J1077" s="246" t="s">
        <v>739</v>
      </c>
      <c r="K1077" s="246" t="s">
        <v>739</v>
      </c>
      <c r="L1077" s="246" t="s">
        <v>739</v>
      </c>
      <c r="AN1077" s="251"/>
      <c r="AO1077" s="249"/>
      <c r="AP1077" s="249"/>
      <c r="AQ1077" s="242" t="s">
        <v>1545</v>
      </c>
      <c r="AR1077" s="242">
        <v>0</v>
      </c>
    </row>
    <row r="1078" spans="1:44" x14ac:dyDescent="0.25">
      <c r="A1078" s="288">
        <v>123366</v>
      </c>
      <c r="B1078" t="s">
        <v>474</v>
      </c>
      <c r="C1078" t="s">
        <v>739</v>
      </c>
      <c r="D1078" t="s">
        <v>739</v>
      </c>
      <c r="E1078" t="s">
        <v>739</v>
      </c>
      <c r="F1078" t="s">
        <v>739</v>
      </c>
      <c r="G1078" t="s">
        <v>739</v>
      </c>
      <c r="H1078" t="s">
        <v>739</v>
      </c>
      <c r="I1078" t="s">
        <v>739</v>
      </c>
      <c r="J1078" t="s">
        <v>739</v>
      </c>
      <c r="K1078" t="s">
        <v>739</v>
      </c>
      <c r="L1078" t="s">
        <v>739</v>
      </c>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s="242">
        <v>0</v>
      </c>
      <c r="AR1078" s="242">
        <v>0</v>
      </c>
    </row>
    <row r="1079" spans="1:44" x14ac:dyDescent="0.25">
      <c r="A1079" s="288">
        <v>123368</v>
      </c>
      <c r="B1079" t="s">
        <v>474</v>
      </c>
      <c r="C1079" t="s">
        <v>739</v>
      </c>
      <c r="D1079" t="s">
        <v>739</v>
      </c>
      <c r="E1079" t="s">
        <v>739</v>
      </c>
      <c r="F1079" t="s">
        <v>739</v>
      </c>
      <c r="G1079" t="s">
        <v>739</v>
      </c>
      <c r="H1079" t="s">
        <v>739</v>
      </c>
      <c r="I1079" t="s">
        <v>739</v>
      </c>
      <c r="J1079" t="s">
        <v>739</v>
      </c>
      <c r="K1079" t="s">
        <v>739</v>
      </c>
      <c r="L1079" t="s">
        <v>739</v>
      </c>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s="242">
        <v>0</v>
      </c>
      <c r="AR1079" s="242">
        <v>0</v>
      </c>
    </row>
    <row r="1080" spans="1:44" x14ac:dyDescent="0.25">
      <c r="A1080" s="288">
        <v>123372</v>
      </c>
      <c r="B1080" t="s">
        <v>474</v>
      </c>
      <c r="C1080" t="s">
        <v>739</v>
      </c>
      <c r="D1080" t="s">
        <v>739</v>
      </c>
      <c r="E1080" t="s">
        <v>739</v>
      </c>
      <c r="F1080" t="s">
        <v>739</v>
      </c>
      <c r="G1080" t="s">
        <v>739</v>
      </c>
      <c r="H1080" t="s">
        <v>739</v>
      </c>
      <c r="I1080" t="s">
        <v>739</v>
      </c>
      <c r="J1080" t="s">
        <v>739</v>
      </c>
      <c r="K1080" t="s">
        <v>739</v>
      </c>
      <c r="L1080" t="s">
        <v>739</v>
      </c>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s="242">
        <v>0</v>
      </c>
      <c r="AR1080" s="242">
        <v>0</v>
      </c>
    </row>
    <row r="1081" spans="1:44" x14ac:dyDescent="0.25">
      <c r="A1081" s="288">
        <v>123373</v>
      </c>
      <c r="B1081" t="s">
        <v>474</v>
      </c>
      <c r="C1081" t="s">
        <v>739</v>
      </c>
      <c r="D1081" t="s">
        <v>739</v>
      </c>
      <c r="E1081" t="s">
        <v>739</v>
      </c>
      <c r="F1081" t="s">
        <v>739</v>
      </c>
      <c r="G1081" t="s">
        <v>739</v>
      </c>
      <c r="H1081" t="s">
        <v>739</v>
      </c>
      <c r="I1081" t="s">
        <v>739</v>
      </c>
      <c r="J1081" t="s">
        <v>739</v>
      </c>
      <c r="K1081" t="s">
        <v>739</v>
      </c>
      <c r="L1081" t="s">
        <v>739</v>
      </c>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s="242">
        <v>0</v>
      </c>
      <c r="AR1081" s="242">
        <v>0</v>
      </c>
    </row>
    <row r="1082" spans="1:44" x14ac:dyDescent="0.25">
      <c r="A1082" s="288">
        <v>123377</v>
      </c>
      <c r="B1082" t="s">
        <v>474</v>
      </c>
      <c r="C1082" t="s">
        <v>739</v>
      </c>
      <c r="D1082" t="s">
        <v>739</v>
      </c>
      <c r="E1082" t="s">
        <v>739</v>
      </c>
      <c r="F1082" t="s">
        <v>739</v>
      </c>
      <c r="G1082" t="s">
        <v>739</v>
      </c>
      <c r="H1082" t="s">
        <v>739</v>
      </c>
      <c r="I1082" t="s">
        <v>739</v>
      </c>
      <c r="J1082" t="s">
        <v>739</v>
      </c>
      <c r="K1082" t="s">
        <v>739</v>
      </c>
      <c r="L1082" t="s">
        <v>739</v>
      </c>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s="242">
        <v>0</v>
      </c>
      <c r="AR1082" s="242">
        <v>0</v>
      </c>
    </row>
    <row r="1083" spans="1:44" x14ac:dyDescent="0.25">
      <c r="A1083" s="288">
        <v>123383</v>
      </c>
      <c r="B1083" t="s">
        <v>474</v>
      </c>
      <c r="C1083" t="s">
        <v>739</v>
      </c>
      <c r="D1083" t="s">
        <v>739</v>
      </c>
      <c r="E1083" t="s">
        <v>739</v>
      </c>
      <c r="F1083" t="s">
        <v>739</v>
      </c>
      <c r="G1083" t="s">
        <v>739</v>
      </c>
      <c r="H1083" t="s">
        <v>739</v>
      </c>
      <c r="I1083" t="s">
        <v>739</v>
      </c>
      <c r="J1083" t="s">
        <v>739</v>
      </c>
      <c r="K1083" t="s">
        <v>739</v>
      </c>
      <c r="L1083" t="s">
        <v>739</v>
      </c>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s="242">
        <v>0</v>
      </c>
      <c r="AR1083" s="242">
        <v>0</v>
      </c>
    </row>
    <row r="1084" spans="1:44" x14ac:dyDescent="0.25">
      <c r="A1084" s="288">
        <v>123384</v>
      </c>
      <c r="B1084" t="s">
        <v>474</v>
      </c>
      <c r="C1084" t="s">
        <v>739</v>
      </c>
      <c r="D1084" t="s">
        <v>739</v>
      </c>
      <c r="E1084" t="s">
        <v>739</v>
      </c>
      <c r="F1084" t="s">
        <v>739</v>
      </c>
      <c r="G1084" t="s">
        <v>739</v>
      </c>
      <c r="H1084" t="s">
        <v>739</v>
      </c>
      <c r="I1084" t="s">
        <v>739</v>
      </c>
      <c r="J1084" t="s">
        <v>739</v>
      </c>
      <c r="K1084" t="s">
        <v>739</v>
      </c>
      <c r="L1084" t="s">
        <v>739</v>
      </c>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s="242">
        <v>0</v>
      </c>
      <c r="AR1084" s="242">
        <v>0</v>
      </c>
    </row>
    <row r="1085" spans="1:44" x14ac:dyDescent="0.25">
      <c r="A1085" s="288">
        <v>123385</v>
      </c>
      <c r="B1085" t="s">
        <v>474</v>
      </c>
      <c r="C1085" t="s">
        <v>739</v>
      </c>
      <c r="D1085" t="s">
        <v>739</v>
      </c>
      <c r="E1085" t="s">
        <v>739</v>
      </c>
      <c r="F1085" t="s">
        <v>739</v>
      </c>
      <c r="G1085" t="s">
        <v>739</v>
      </c>
      <c r="H1085" t="s">
        <v>739</v>
      </c>
      <c r="I1085" t="s">
        <v>739</v>
      </c>
      <c r="J1085" t="s">
        <v>739</v>
      </c>
      <c r="K1085" t="s">
        <v>739</v>
      </c>
      <c r="L1085" t="s">
        <v>739</v>
      </c>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s="242">
        <v>0</v>
      </c>
      <c r="AR1085" s="242">
        <v>0</v>
      </c>
    </row>
    <row r="1086" spans="1:44" x14ac:dyDescent="0.25">
      <c r="A1086" s="288">
        <v>123388</v>
      </c>
      <c r="B1086" t="s">
        <v>474</v>
      </c>
      <c r="C1086" t="s">
        <v>739</v>
      </c>
      <c r="D1086" t="s">
        <v>739</v>
      </c>
      <c r="E1086" t="s">
        <v>739</v>
      </c>
      <c r="F1086" t="s">
        <v>739</v>
      </c>
      <c r="G1086" t="s">
        <v>739</v>
      </c>
      <c r="H1086" t="s">
        <v>739</v>
      </c>
      <c r="I1086" t="s">
        <v>739</v>
      </c>
      <c r="J1086" t="s">
        <v>739</v>
      </c>
      <c r="K1086" t="s">
        <v>739</v>
      </c>
      <c r="L1086" t="s">
        <v>739</v>
      </c>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s="242">
        <v>0</v>
      </c>
      <c r="AR1086" s="242">
        <v>0</v>
      </c>
    </row>
    <row r="1087" spans="1:44" x14ac:dyDescent="0.25">
      <c r="A1087" s="288">
        <v>123392</v>
      </c>
      <c r="B1087" t="s">
        <v>474</v>
      </c>
      <c r="C1087" t="s">
        <v>739</v>
      </c>
      <c r="D1087" t="s">
        <v>739</v>
      </c>
      <c r="E1087" t="s">
        <v>739</v>
      </c>
      <c r="F1087" t="s">
        <v>739</v>
      </c>
      <c r="G1087" t="s">
        <v>739</v>
      </c>
      <c r="H1087" t="s">
        <v>739</v>
      </c>
      <c r="I1087" t="s">
        <v>739</v>
      </c>
      <c r="J1087" t="s">
        <v>739</v>
      </c>
      <c r="K1087" t="s">
        <v>739</v>
      </c>
      <c r="L1087" t="s">
        <v>739</v>
      </c>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s="242">
        <v>0</v>
      </c>
      <c r="AR1087" s="242">
        <v>0</v>
      </c>
    </row>
    <row r="1088" spans="1:44" x14ac:dyDescent="0.25">
      <c r="A1088" s="288">
        <v>123396</v>
      </c>
      <c r="B1088" t="s">
        <v>474</v>
      </c>
      <c r="C1088" t="s">
        <v>739</v>
      </c>
      <c r="D1088" t="s">
        <v>739</v>
      </c>
      <c r="E1088" t="s">
        <v>739</v>
      </c>
      <c r="F1088" t="s">
        <v>739</v>
      </c>
      <c r="G1088" t="s">
        <v>739</v>
      </c>
      <c r="H1088" t="s">
        <v>739</v>
      </c>
      <c r="I1088" t="s">
        <v>739</v>
      </c>
      <c r="J1088" t="s">
        <v>739</v>
      </c>
      <c r="K1088" t="s">
        <v>739</v>
      </c>
      <c r="L1088" t="s">
        <v>739</v>
      </c>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s="242">
        <v>0</v>
      </c>
      <c r="AR1088" s="242">
        <v>0</v>
      </c>
    </row>
    <row r="1089" spans="1:44" x14ac:dyDescent="0.25">
      <c r="A1089" s="288">
        <v>123399</v>
      </c>
      <c r="B1089" t="s">
        <v>474</v>
      </c>
      <c r="C1089" t="s">
        <v>739</v>
      </c>
      <c r="D1089" t="s">
        <v>739</v>
      </c>
      <c r="E1089" t="s">
        <v>739</v>
      </c>
      <c r="F1089" t="s">
        <v>739</v>
      </c>
      <c r="G1089" t="s">
        <v>739</v>
      </c>
      <c r="H1089" t="s">
        <v>739</v>
      </c>
      <c r="I1089" t="s">
        <v>739</v>
      </c>
      <c r="J1089" t="s">
        <v>739</v>
      </c>
      <c r="K1089" t="s">
        <v>739</v>
      </c>
      <c r="L1089" t="s">
        <v>739</v>
      </c>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s="242">
        <v>0</v>
      </c>
      <c r="AR1089" s="242">
        <v>0</v>
      </c>
    </row>
    <row r="1090" spans="1:44" x14ac:dyDescent="0.25">
      <c r="A1090" s="288">
        <v>123401</v>
      </c>
      <c r="B1090" t="s">
        <v>474</v>
      </c>
      <c r="C1090" t="s">
        <v>739</v>
      </c>
      <c r="D1090" t="s">
        <v>739</v>
      </c>
      <c r="E1090" t="s">
        <v>739</v>
      </c>
      <c r="F1090" t="s">
        <v>739</v>
      </c>
      <c r="G1090" t="s">
        <v>739</v>
      </c>
      <c r="H1090" t="s">
        <v>739</v>
      </c>
      <c r="I1090" t="s">
        <v>739</v>
      </c>
      <c r="J1090" t="s">
        <v>739</v>
      </c>
      <c r="K1090" t="s">
        <v>739</v>
      </c>
      <c r="L1090" t="s">
        <v>739</v>
      </c>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s="242">
        <v>0</v>
      </c>
      <c r="AR1090" s="242">
        <v>0</v>
      </c>
    </row>
    <row r="1091" spans="1:44" x14ac:dyDescent="0.25">
      <c r="A1091" s="288">
        <v>123405</v>
      </c>
      <c r="B1091" t="s">
        <v>474</v>
      </c>
      <c r="C1091" t="s">
        <v>739</v>
      </c>
      <c r="D1091" t="s">
        <v>739</v>
      </c>
      <c r="E1091" t="s">
        <v>739</v>
      </c>
      <c r="F1091" t="s">
        <v>739</v>
      </c>
      <c r="G1091" t="s">
        <v>739</v>
      </c>
      <c r="H1091" t="s">
        <v>739</v>
      </c>
      <c r="I1091" t="s">
        <v>739</v>
      </c>
      <c r="J1091" t="s">
        <v>739</v>
      </c>
      <c r="K1091" t="s">
        <v>739</v>
      </c>
      <c r="L1091" t="s">
        <v>739</v>
      </c>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s="242">
        <v>0</v>
      </c>
      <c r="AR1091" s="242">
        <v>0</v>
      </c>
    </row>
    <row r="1092" spans="1:44" ht="14.4" x14ac:dyDescent="0.3">
      <c r="A1092" s="263">
        <v>123406</v>
      </c>
      <c r="B1092" t="s">
        <v>474</v>
      </c>
      <c r="C1092" s="246" t="s">
        <v>205</v>
      </c>
      <c r="D1092" s="246" t="s">
        <v>205</v>
      </c>
      <c r="E1092" s="246" t="s">
        <v>205</v>
      </c>
      <c r="F1092" s="246" t="s">
        <v>205</v>
      </c>
      <c r="G1092" s="246" t="s">
        <v>205</v>
      </c>
      <c r="H1092" s="246" t="s">
        <v>205</v>
      </c>
      <c r="I1092" s="246" t="s">
        <v>205</v>
      </c>
      <c r="J1092" s="246" t="s">
        <v>205</v>
      </c>
      <c r="K1092" s="246" t="s">
        <v>205</v>
      </c>
      <c r="L1092" s="246" t="s">
        <v>205</v>
      </c>
      <c r="M1092" s="246"/>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246"/>
      <c r="AL1092" s="246"/>
      <c r="AM1092" s="246"/>
      <c r="AN1092" s="246"/>
      <c r="AO1092" s="246"/>
      <c r="AP1092" s="246"/>
      <c r="AQ1092" s="242">
        <v>0</v>
      </c>
      <c r="AR1092" s="242">
        <v>0</v>
      </c>
    </row>
    <row r="1093" spans="1:44" x14ac:dyDescent="0.25">
      <c r="A1093" s="288">
        <v>123411</v>
      </c>
      <c r="B1093" t="s">
        <v>474</v>
      </c>
      <c r="C1093" t="s">
        <v>739</v>
      </c>
      <c r="D1093" t="s">
        <v>739</v>
      </c>
      <c r="E1093" t="s">
        <v>739</v>
      </c>
      <c r="F1093" t="s">
        <v>739</v>
      </c>
      <c r="G1093" t="s">
        <v>739</v>
      </c>
      <c r="H1093" t="s">
        <v>739</v>
      </c>
      <c r="I1093" t="s">
        <v>739</v>
      </c>
      <c r="J1093" t="s">
        <v>739</v>
      </c>
      <c r="K1093" t="s">
        <v>739</v>
      </c>
      <c r="L1093" t="s">
        <v>739</v>
      </c>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s="242">
        <v>0</v>
      </c>
      <c r="AR1093" s="242">
        <v>0</v>
      </c>
    </row>
    <row r="1094" spans="1:44" x14ac:dyDescent="0.25">
      <c r="A1094" s="288">
        <v>123412</v>
      </c>
      <c r="B1094" t="s">
        <v>474</v>
      </c>
      <c r="C1094" t="s">
        <v>739</v>
      </c>
      <c r="D1094" t="s">
        <v>739</v>
      </c>
      <c r="E1094" t="s">
        <v>739</v>
      </c>
      <c r="F1094" t="s">
        <v>739</v>
      </c>
      <c r="G1094" t="s">
        <v>739</v>
      </c>
      <c r="H1094" t="s">
        <v>739</v>
      </c>
      <c r="I1094" t="s">
        <v>739</v>
      </c>
      <c r="J1094" t="s">
        <v>739</v>
      </c>
      <c r="K1094" t="s">
        <v>739</v>
      </c>
      <c r="L1094" t="s">
        <v>739</v>
      </c>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s="242">
        <v>0</v>
      </c>
      <c r="AR1094" s="242">
        <v>0</v>
      </c>
    </row>
    <row r="1095" spans="1:44" x14ac:dyDescent="0.25">
      <c r="A1095" s="288">
        <v>123414</v>
      </c>
      <c r="B1095" t="s">
        <v>474</v>
      </c>
      <c r="C1095" t="s">
        <v>739</v>
      </c>
      <c r="D1095" t="s">
        <v>739</v>
      </c>
      <c r="E1095" t="s">
        <v>739</v>
      </c>
      <c r="F1095" t="s">
        <v>739</v>
      </c>
      <c r="G1095" t="s">
        <v>739</v>
      </c>
      <c r="H1095" t="s">
        <v>739</v>
      </c>
      <c r="I1095" t="s">
        <v>739</v>
      </c>
      <c r="J1095" t="s">
        <v>739</v>
      </c>
      <c r="K1095" t="s">
        <v>739</v>
      </c>
      <c r="L1095" t="s">
        <v>739</v>
      </c>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s="242">
        <v>0</v>
      </c>
      <c r="AR1095" s="242">
        <v>0</v>
      </c>
    </row>
    <row r="1096" spans="1:44" ht="14.4" x14ac:dyDescent="0.3">
      <c r="A1096" s="263">
        <v>123420</v>
      </c>
      <c r="B1096" t="s">
        <v>474</v>
      </c>
      <c r="C1096" s="246" t="s">
        <v>739</v>
      </c>
      <c r="D1096" s="246" t="s">
        <v>739</v>
      </c>
      <c r="E1096" s="246" t="s">
        <v>739</v>
      </c>
      <c r="F1096" s="246" t="s">
        <v>739</v>
      </c>
      <c r="G1096" s="246" t="s">
        <v>739</v>
      </c>
      <c r="H1096" s="246" t="s">
        <v>739</v>
      </c>
      <c r="I1096" s="246" t="s">
        <v>739</v>
      </c>
      <c r="J1096" s="246" t="s">
        <v>739</v>
      </c>
      <c r="K1096" s="246" t="s">
        <v>739</v>
      </c>
      <c r="L1096" s="246" t="s">
        <v>739</v>
      </c>
      <c r="M1096" s="246"/>
      <c r="N1096" s="246"/>
      <c r="O1096" s="246"/>
      <c r="P1096" s="246"/>
      <c r="Q1096" s="246"/>
      <c r="R1096" s="246"/>
      <c r="S1096" s="246"/>
      <c r="T1096" s="246"/>
      <c r="U1096" s="246"/>
      <c r="V1096" s="246"/>
      <c r="W1096" s="246"/>
      <c r="X1096" s="246"/>
      <c r="Y1096" s="246"/>
      <c r="Z1096" s="246"/>
      <c r="AA1096" s="246"/>
      <c r="AB1096" s="246"/>
      <c r="AC1096" s="246"/>
      <c r="AD1096" s="246"/>
      <c r="AE1096" s="246"/>
      <c r="AF1096" s="246"/>
      <c r="AG1096" s="246"/>
      <c r="AH1096" s="246"/>
      <c r="AI1096" s="246"/>
      <c r="AJ1096" s="246"/>
      <c r="AK1096" s="246"/>
      <c r="AL1096" s="246"/>
      <c r="AM1096" s="246"/>
      <c r="AN1096" s="246"/>
      <c r="AO1096" s="246"/>
      <c r="AP1096" s="246"/>
      <c r="AQ1096" s="242" t="s">
        <v>1777</v>
      </c>
      <c r="AR1096" s="242">
        <v>0</v>
      </c>
    </row>
    <row r="1097" spans="1:44" x14ac:dyDescent="0.25">
      <c r="A1097" s="288">
        <v>123425</v>
      </c>
      <c r="B1097" t="s">
        <v>474</v>
      </c>
      <c r="C1097" t="s">
        <v>739</v>
      </c>
      <c r="D1097" t="s">
        <v>739</v>
      </c>
      <c r="E1097" t="s">
        <v>739</v>
      </c>
      <c r="F1097" t="s">
        <v>739</v>
      </c>
      <c r="G1097" t="s">
        <v>739</v>
      </c>
      <c r="H1097" t="s">
        <v>739</v>
      </c>
      <c r="I1097" t="s">
        <v>739</v>
      </c>
      <c r="J1097" t="s">
        <v>739</v>
      </c>
      <c r="K1097" t="s">
        <v>739</v>
      </c>
      <c r="L1097" t="s">
        <v>739</v>
      </c>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s="242">
        <v>0</v>
      </c>
      <c r="AR1097" s="242">
        <v>0</v>
      </c>
    </row>
    <row r="1098" spans="1:44" x14ac:dyDescent="0.25">
      <c r="A1098" s="288">
        <v>123434</v>
      </c>
      <c r="B1098" t="s">
        <v>474</v>
      </c>
      <c r="C1098" t="s">
        <v>739</v>
      </c>
      <c r="D1098" t="s">
        <v>739</v>
      </c>
      <c r="E1098" t="s">
        <v>739</v>
      </c>
      <c r="F1098" t="s">
        <v>739</v>
      </c>
      <c r="G1098" t="s">
        <v>739</v>
      </c>
      <c r="H1098" t="s">
        <v>739</v>
      </c>
      <c r="I1098" t="s">
        <v>739</v>
      </c>
      <c r="J1098" t="s">
        <v>739</v>
      </c>
      <c r="K1098" t="s">
        <v>739</v>
      </c>
      <c r="L1098" t="s">
        <v>739</v>
      </c>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s="242">
        <v>0</v>
      </c>
      <c r="AR1098" s="242">
        <v>0</v>
      </c>
    </row>
    <row r="1099" spans="1:44" x14ac:dyDescent="0.25">
      <c r="A1099" s="288">
        <v>123435</v>
      </c>
      <c r="B1099" t="s">
        <v>474</v>
      </c>
      <c r="C1099" t="s">
        <v>739</v>
      </c>
      <c r="D1099" t="s">
        <v>739</v>
      </c>
      <c r="E1099" t="s">
        <v>739</v>
      </c>
      <c r="F1099" t="s">
        <v>739</v>
      </c>
      <c r="G1099" t="s">
        <v>739</v>
      </c>
      <c r="H1099" t="s">
        <v>739</v>
      </c>
      <c r="I1099" t="s">
        <v>739</v>
      </c>
      <c r="J1099" t="s">
        <v>739</v>
      </c>
      <c r="K1099" t="s">
        <v>739</v>
      </c>
      <c r="L1099" t="s">
        <v>739</v>
      </c>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s="242">
        <v>0</v>
      </c>
      <c r="AR1099" s="242">
        <v>0</v>
      </c>
    </row>
    <row r="1100" spans="1:44" x14ac:dyDescent="0.25">
      <c r="A1100" s="288">
        <v>123441</v>
      </c>
      <c r="B1100" t="s">
        <v>474</v>
      </c>
      <c r="C1100" t="s">
        <v>739</v>
      </c>
      <c r="D1100" t="s">
        <v>739</v>
      </c>
      <c r="E1100" t="s">
        <v>739</v>
      </c>
      <c r="F1100" t="s">
        <v>739</v>
      </c>
      <c r="G1100" t="s">
        <v>739</v>
      </c>
      <c r="H1100" t="s">
        <v>739</v>
      </c>
      <c r="I1100" t="s">
        <v>739</v>
      </c>
      <c r="J1100" t="s">
        <v>739</v>
      </c>
      <c r="K1100" t="s">
        <v>739</v>
      </c>
      <c r="L1100" t="s">
        <v>739</v>
      </c>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s="242">
        <v>0</v>
      </c>
      <c r="AR1100" s="242">
        <v>0</v>
      </c>
    </row>
    <row r="1101" spans="1:44" ht="21.6" x14ac:dyDescent="0.3">
      <c r="A1101" s="262">
        <v>123442</v>
      </c>
      <c r="B1101" t="s">
        <v>474</v>
      </c>
      <c r="C1101" s="246" t="s">
        <v>739</v>
      </c>
      <c r="D1101" s="246" t="s">
        <v>739</v>
      </c>
      <c r="E1101" s="246" t="s">
        <v>739</v>
      </c>
      <c r="F1101" s="246" t="s">
        <v>739</v>
      </c>
      <c r="G1101" s="246" t="s">
        <v>739</v>
      </c>
      <c r="H1101" s="246" t="s">
        <v>739</v>
      </c>
      <c r="I1101" s="246" t="s">
        <v>739</v>
      </c>
      <c r="J1101" s="246" t="s">
        <v>739</v>
      </c>
      <c r="K1101" s="246" t="s">
        <v>739</v>
      </c>
      <c r="L1101" s="246" t="s">
        <v>739</v>
      </c>
      <c r="AN1101" s="248"/>
      <c r="AO1101" s="250"/>
      <c r="AP1101" s="247"/>
      <c r="AQ1101" s="242" t="s">
        <v>1545</v>
      </c>
      <c r="AR1101" s="242">
        <v>0</v>
      </c>
    </row>
    <row r="1102" spans="1:44" x14ac:dyDescent="0.25">
      <c r="A1102" s="288">
        <v>123447</v>
      </c>
      <c r="B1102" t="s">
        <v>474</v>
      </c>
      <c r="C1102" t="s">
        <v>739</v>
      </c>
      <c r="D1102" t="s">
        <v>739</v>
      </c>
      <c r="E1102" t="s">
        <v>739</v>
      </c>
      <c r="F1102" t="s">
        <v>739</v>
      </c>
      <c r="G1102" t="s">
        <v>739</v>
      </c>
      <c r="H1102" t="s">
        <v>739</v>
      </c>
      <c r="I1102" t="s">
        <v>739</v>
      </c>
      <c r="J1102" t="s">
        <v>739</v>
      </c>
      <c r="K1102" t="s">
        <v>739</v>
      </c>
      <c r="L1102" t="s">
        <v>739</v>
      </c>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s="242">
        <v>0</v>
      </c>
      <c r="AR1102" s="242">
        <v>0</v>
      </c>
    </row>
    <row r="1103" spans="1:44" x14ac:dyDescent="0.25">
      <c r="A1103" s="288">
        <v>123450</v>
      </c>
      <c r="B1103" t="s">
        <v>474</v>
      </c>
      <c r="C1103" t="s">
        <v>739</v>
      </c>
      <c r="D1103" t="s">
        <v>739</v>
      </c>
      <c r="E1103" t="s">
        <v>739</v>
      </c>
      <c r="F1103" t="s">
        <v>739</v>
      </c>
      <c r="G1103" t="s">
        <v>739</v>
      </c>
      <c r="H1103" t="s">
        <v>739</v>
      </c>
      <c r="I1103" t="s">
        <v>739</v>
      </c>
      <c r="J1103" t="s">
        <v>739</v>
      </c>
      <c r="K1103" t="s">
        <v>739</v>
      </c>
      <c r="L1103" t="s">
        <v>739</v>
      </c>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s="242">
        <v>0</v>
      </c>
      <c r="AR1103" s="242">
        <v>0</v>
      </c>
    </row>
    <row r="1104" spans="1:44" x14ac:dyDescent="0.25">
      <c r="A1104" s="288">
        <v>123452</v>
      </c>
      <c r="B1104" t="s">
        <v>474</v>
      </c>
      <c r="C1104" t="s">
        <v>739</v>
      </c>
      <c r="D1104" t="s">
        <v>739</v>
      </c>
      <c r="E1104" t="s">
        <v>739</v>
      </c>
      <c r="F1104" t="s">
        <v>739</v>
      </c>
      <c r="G1104" t="s">
        <v>739</v>
      </c>
      <c r="H1104" t="s">
        <v>739</v>
      </c>
      <c r="I1104" t="s">
        <v>739</v>
      </c>
      <c r="J1104" t="s">
        <v>739</v>
      </c>
      <c r="K1104" t="s">
        <v>739</v>
      </c>
      <c r="L1104" t="s">
        <v>739</v>
      </c>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s="242">
        <v>0</v>
      </c>
      <c r="AR1104" s="242">
        <v>0</v>
      </c>
    </row>
    <row r="1105" spans="1:44" x14ac:dyDescent="0.25">
      <c r="A1105" s="288">
        <v>123453</v>
      </c>
      <c r="B1105" t="s">
        <v>474</v>
      </c>
      <c r="C1105" t="s">
        <v>739</v>
      </c>
      <c r="D1105" t="s">
        <v>739</v>
      </c>
      <c r="E1105" t="s">
        <v>739</v>
      </c>
      <c r="F1105" t="s">
        <v>739</v>
      </c>
      <c r="G1105" t="s">
        <v>739</v>
      </c>
      <c r="H1105" t="s">
        <v>739</v>
      </c>
      <c r="I1105" t="s">
        <v>739</v>
      </c>
      <c r="J1105" t="s">
        <v>739</v>
      </c>
      <c r="K1105" t="s">
        <v>739</v>
      </c>
      <c r="L1105" t="s">
        <v>739</v>
      </c>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s="242">
        <v>0</v>
      </c>
      <c r="AR1105" s="242">
        <v>0</v>
      </c>
    </row>
    <row r="1106" spans="1:44" x14ac:dyDescent="0.25">
      <c r="A1106" s="288">
        <v>123454</v>
      </c>
      <c r="B1106" t="s">
        <v>474</v>
      </c>
      <c r="C1106" t="s">
        <v>739</v>
      </c>
      <c r="D1106" t="s">
        <v>739</v>
      </c>
      <c r="E1106" t="s">
        <v>739</v>
      </c>
      <c r="F1106" t="s">
        <v>739</v>
      </c>
      <c r="G1106" t="s">
        <v>739</v>
      </c>
      <c r="H1106" t="s">
        <v>739</v>
      </c>
      <c r="I1106" t="s">
        <v>739</v>
      </c>
      <c r="J1106" t="s">
        <v>739</v>
      </c>
      <c r="K1106" t="s">
        <v>739</v>
      </c>
      <c r="L1106" t="s">
        <v>739</v>
      </c>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s="242">
        <v>0</v>
      </c>
      <c r="AR1106" s="242">
        <v>0</v>
      </c>
    </row>
    <row r="1107" spans="1:44" x14ac:dyDescent="0.25">
      <c r="A1107" s="288">
        <v>123456</v>
      </c>
      <c r="B1107" t="s">
        <v>474</v>
      </c>
      <c r="C1107" t="s">
        <v>739</v>
      </c>
      <c r="D1107" t="s">
        <v>739</v>
      </c>
      <c r="E1107" t="s">
        <v>739</v>
      </c>
      <c r="F1107" t="s">
        <v>739</v>
      </c>
      <c r="G1107" t="s">
        <v>739</v>
      </c>
      <c r="H1107" t="s">
        <v>739</v>
      </c>
      <c r="I1107" t="s">
        <v>739</v>
      </c>
      <c r="J1107" t="s">
        <v>739</v>
      </c>
      <c r="K1107" t="s">
        <v>739</v>
      </c>
      <c r="L1107" t="s">
        <v>739</v>
      </c>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s="242">
        <v>0</v>
      </c>
      <c r="AR1107" s="242">
        <v>0</v>
      </c>
    </row>
    <row r="1108" spans="1:44" x14ac:dyDescent="0.25">
      <c r="A1108" s="288">
        <v>123466</v>
      </c>
      <c r="B1108" t="s">
        <v>474</v>
      </c>
      <c r="C1108" t="s">
        <v>739</v>
      </c>
      <c r="D1108" t="s">
        <v>739</v>
      </c>
      <c r="E1108" t="s">
        <v>739</v>
      </c>
      <c r="F1108" t="s">
        <v>739</v>
      </c>
      <c r="G1108" t="s">
        <v>739</v>
      </c>
      <c r="H1108" t="s">
        <v>739</v>
      </c>
      <c r="I1108" t="s">
        <v>739</v>
      </c>
      <c r="J1108" t="s">
        <v>739</v>
      </c>
      <c r="K1108" t="s">
        <v>739</v>
      </c>
      <c r="L1108" t="s">
        <v>739</v>
      </c>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s="242">
        <v>0</v>
      </c>
      <c r="AR1108" s="242">
        <v>0</v>
      </c>
    </row>
    <row r="1109" spans="1:44" x14ac:dyDescent="0.25">
      <c r="A1109" s="288">
        <v>123468</v>
      </c>
      <c r="B1109" t="s">
        <v>474</v>
      </c>
      <c r="C1109" t="s">
        <v>739</v>
      </c>
      <c r="D1109" t="s">
        <v>739</v>
      </c>
      <c r="E1109" t="s">
        <v>739</v>
      </c>
      <c r="F1109" t="s">
        <v>739</v>
      </c>
      <c r="G1109" t="s">
        <v>739</v>
      </c>
      <c r="H1109" t="s">
        <v>739</v>
      </c>
      <c r="I1109" t="s">
        <v>739</v>
      </c>
      <c r="J1109" t="s">
        <v>739</v>
      </c>
      <c r="K1109" t="s">
        <v>739</v>
      </c>
      <c r="L1109" t="s">
        <v>739</v>
      </c>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s="242">
        <v>0</v>
      </c>
      <c r="AR1109" s="242">
        <v>0</v>
      </c>
    </row>
    <row r="1110" spans="1:44" x14ac:dyDescent="0.25">
      <c r="A1110" s="288">
        <v>123469</v>
      </c>
      <c r="B1110" t="s">
        <v>474</v>
      </c>
      <c r="C1110" t="s">
        <v>739</v>
      </c>
      <c r="D1110" t="s">
        <v>739</v>
      </c>
      <c r="E1110" t="s">
        <v>739</v>
      </c>
      <c r="F1110" t="s">
        <v>739</v>
      </c>
      <c r="G1110" t="s">
        <v>739</v>
      </c>
      <c r="H1110" t="s">
        <v>739</v>
      </c>
      <c r="I1110" t="s">
        <v>739</v>
      </c>
      <c r="J1110" t="s">
        <v>739</v>
      </c>
      <c r="K1110" t="s">
        <v>739</v>
      </c>
      <c r="L1110" t="s">
        <v>739</v>
      </c>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s="242">
        <v>0</v>
      </c>
      <c r="AR1110" s="242">
        <v>0</v>
      </c>
    </row>
    <row r="1111" spans="1:44" x14ac:dyDescent="0.25">
      <c r="A1111" s="288">
        <v>123473</v>
      </c>
      <c r="B1111" t="s">
        <v>474</v>
      </c>
      <c r="C1111" t="s">
        <v>739</v>
      </c>
      <c r="D1111" t="s">
        <v>739</v>
      </c>
      <c r="E1111" t="s">
        <v>739</v>
      </c>
      <c r="F1111" t="s">
        <v>739</v>
      </c>
      <c r="G1111" t="s">
        <v>739</v>
      </c>
      <c r="H1111" t="s">
        <v>739</v>
      </c>
      <c r="I1111" t="s">
        <v>739</v>
      </c>
      <c r="J1111" t="s">
        <v>739</v>
      </c>
      <c r="K1111" t="s">
        <v>739</v>
      </c>
      <c r="L1111" t="s">
        <v>739</v>
      </c>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s="242">
        <v>0</v>
      </c>
      <c r="AR1111" s="242">
        <v>0</v>
      </c>
    </row>
    <row r="1112" spans="1:44" ht="14.4" x14ac:dyDescent="0.3">
      <c r="A1112" s="262">
        <v>123478</v>
      </c>
      <c r="B1112" t="s">
        <v>474</v>
      </c>
      <c r="C1112" s="246" t="s">
        <v>739</v>
      </c>
      <c r="D1112" s="246" t="s">
        <v>739</v>
      </c>
      <c r="E1112" s="246" t="s">
        <v>739</v>
      </c>
      <c r="F1112" s="246" t="s">
        <v>739</v>
      </c>
      <c r="G1112" s="246" t="s">
        <v>739</v>
      </c>
      <c r="H1112" s="246" t="s">
        <v>739</v>
      </c>
      <c r="I1112" s="246" t="s">
        <v>739</v>
      </c>
      <c r="J1112" s="246" t="s">
        <v>739</v>
      </c>
      <c r="K1112" s="246" t="s">
        <v>739</v>
      </c>
      <c r="L1112" s="246" t="s">
        <v>739</v>
      </c>
      <c r="AN1112" s="248"/>
      <c r="AQ1112" s="242" t="s">
        <v>1545</v>
      </c>
      <c r="AR1112" s="242">
        <v>0</v>
      </c>
    </row>
    <row r="1113" spans="1:44" x14ac:dyDescent="0.25">
      <c r="A1113" s="288">
        <v>123479</v>
      </c>
      <c r="B1113" t="s">
        <v>474</v>
      </c>
      <c r="C1113" t="s">
        <v>739</v>
      </c>
      <c r="D1113" t="s">
        <v>739</v>
      </c>
      <c r="E1113" t="s">
        <v>739</v>
      </c>
      <c r="F1113" t="s">
        <v>739</v>
      </c>
      <c r="G1113" t="s">
        <v>739</v>
      </c>
      <c r="H1113" t="s">
        <v>739</v>
      </c>
      <c r="I1113" t="s">
        <v>739</v>
      </c>
      <c r="J1113" t="s">
        <v>739</v>
      </c>
      <c r="K1113" t="s">
        <v>739</v>
      </c>
      <c r="L1113" t="s">
        <v>739</v>
      </c>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s="242">
        <v>0</v>
      </c>
      <c r="AR1113" s="242">
        <v>0</v>
      </c>
    </row>
    <row r="1114" spans="1:44" x14ac:dyDescent="0.25">
      <c r="A1114" s="288">
        <v>123480</v>
      </c>
      <c r="B1114" t="s">
        <v>474</v>
      </c>
      <c r="C1114" t="s">
        <v>739</v>
      </c>
      <c r="D1114" t="s">
        <v>739</v>
      </c>
      <c r="E1114" t="s">
        <v>739</v>
      </c>
      <c r="F1114" t="s">
        <v>739</v>
      </c>
      <c r="G1114" t="s">
        <v>739</v>
      </c>
      <c r="H1114" t="s">
        <v>739</v>
      </c>
      <c r="I1114" t="s">
        <v>739</v>
      </c>
      <c r="J1114" t="s">
        <v>739</v>
      </c>
      <c r="K1114" t="s">
        <v>739</v>
      </c>
      <c r="L1114" t="s">
        <v>739</v>
      </c>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s="242">
        <v>0</v>
      </c>
      <c r="AR1114" s="242">
        <v>0</v>
      </c>
    </row>
    <row r="1115" spans="1:44" ht="14.4" x14ac:dyDescent="0.3">
      <c r="A1115" s="262">
        <v>123484</v>
      </c>
      <c r="B1115" t="s">
        <v>474</v>
      </c>
      <c r="C1115" s="246" t="s">
        <v>739</v>
      </c>
      <c r="D1115" s="246" t="s">
        <v>739</v>
      </c>
      <c r="E1115" s="246" t="s">
        <v>739</v>
      </c>
      <c r="F1115" s="246" t="s">
        <v>739</v>
      </c>
      <c r="G1115" s="246" t="s">
        <v>739</v>
      </c>
      <c r="H1115" s="246" t="s">
        <v>739</v>
      </c>
      <c r="I1115" s="246" t="s">
        <v>739</v>
      </c>
      <c r="J1115" s="246" t="s">
        <v>739</v>
      </c>
      <c r="K1115" s="246" t="s">
        <v>739</v>
      </c>
      <c r="L1115" s="246" t="s">
        <v>739</v>
      </c>
      <c r="AN1115" s="248"/>
      <c r="AQ1115" s="242" t="s">
        <v>1545</v>
      </c>
      <c r="AR1115" s="242">
        <v>0</v>
      </c>
    </row>
    <row r="1116" spans="1:44" x14ac:dyDescent="0.25">
      <c r="A1116" s="288">
        <v>123486</v>
      </c>
      <c r="B1116" t="s">
        <v>474</v>
      </c>
      <c r="C1116" t="s">
        <v>739</v>
      </c>
      <c r="D1116" t="s">
        <v>739</v>
      </c>
      <c r="E1116" t="s">
        <v>739</v>
      </c>
      <c r="F1116" t="s">
        <v>739</v>
      </c>
      <c r="G1116" t="s">
        <v>739</v>
      </c>
      <c r="H1116" t="s">
        <v>739</v>
      </c>
      <c r="I1116" t="s">
        <v>739</v>
      </c>
      <c r="J1116" t="s">
        <v>739</v>
      </c>
      <c r="K1116" t="s">
        <v>739</v>
      </c>
      <c r="L1116" t="s">
        <v>739</v>
      </c>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s="242">
        <v>0</v>
      </c>
      <c r="AR1116" s="242">
        <v>0</v>
      </c>
    </row>
    <row r="1117" spans="1:44" x14ac:dyDescent="0.25">
      <c r="A1117" s="288">
        <v>123491</v>
      </c>
      <c r="B1117" t="s">
        <v>474</v>
      </c>
      <c r="C1117" t="s">
        <v>739</v>
      </c>
      <c r="D1117" t="s">
        <v>739</v>
      </c>
      <c r="E1117" t="s">
        <v>739</v>
      </c>
      <c r="F1117" t="s">
        <v>739</v>
      </c>
      <c r="G1117" t="s">
        <v>739</v>
      </c>
      <c r="H1117" t="s">
        <v>739</v>
      </c>
      <c r="I1117" t="s">
        <v>739</v>
      </c>
      <c r="J1117" t="s">
        <v>739</v>
      </c>
      <c r="K1117" t="s">
        <v>739</v>
      </c>
      <c r="L1117" t="s">
        <v>739</v>
      </c>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s="242">
        <v>0</v>
      </c>
      <c r="AR1117" s="242">
        <v>0</v>
      </c>
    </row>
    <row r="1118" spans="1:44" x14ac:dyDescent="0.25">
      <c r="A1118" s="288">
        <v>123492</v>
      </c>
      <c r="B1118" t="s">
        <v>474</v>
      </c>
      <c r="C1118" t="s">
        <v>739</v>
      </c>
      <c r="D1118" t="s">
        <v>739</v>
      </c>
      <c r="E1118" t="s">
        <v>739</v>
      </c>
      <c r="F1118" t="s">
        <v>739</v>
      </c>
      <c r="G1118" t="s">
        <v>739</v>
      </c>
      <c r="H1118" t="s">
        <v>739</v>
      </c>
      <c r="I1118" t="s">
        <v>739</v>
      </c>
      <c r="J1118" t="s">
        <v>739</v>
      </c>
      <c r="K1118" t="s">
        <v>739</v>
      </c>
      <c r="L1118" t="s">
        <v>739</v>
      </c>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s="242">
        <v>0</v>
      </c>
      <c r="AR1118" s="242">
        <v>0</v>
      </c>
    </row>
    <row r="1119" spans="1:44" x14ac:dyDescent="0.25">
      <c r="A1119" s="288">
        <v>123493</v>
      </c>
      <c r="B1119" t="s">
        <v>474</v>
      </c>
      <c r="C1119" t="s">
        <v>739</v>
      </c>
      <c r="D1119" t="s">
        <v>739</v>
      </c>
      <c r="E1119" t="s">
        <v>739</v>
      </c>
      <c r="F1119" t="s">
        <v>739</v>
      </c>
      <c r="G1119" t="s">
        <v>739</v>
      </c>
      <c r="H1119" t="s">
        <v>739</v>
      </c>
      <c r="I1119" t="s">
        <v>739</v>
      </c>
      <c r="J1119" t="s">
        <v>739</v>
      </c>
      <c r="K1119" t="s">
        <v>739</v>
      </c>
      <c r="L1119" t="s">
        <v>739</v>
      </c>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s="242">
        <v>0</v>
      </c>
      <c r="AR1119" s="242">
        <v>0</v>
      </c>
    </row>
    <row r="1120" spans="1:44" x14ac:dyDescent="0.25">
      <c r="A1120" s="288">
        <v>123494</v>
      </c>
      <c r="B1120" t="s">
        <v>474</v>
      </c>
      <c r="C1120" t="s">
        <v>739</v>
      </c>
      <c r="D1120" t="s">
        <v>739</v>
      </c>
      <c r="E1120" t="s">
        <v>739</v>
      </c>
      <c r="F1120" t="s">
        <v>739</v>
      </c>
      <c r="G1120" t="s">
        <v>739</v>
      </c>
      <c r="H1120" t="s">
        <v>739</v>
      </c>
      <c r="I1120" t="s">
        <v>739</v>
      </c>
      <c r="J1120" t="s">
        <v>739</v>
      </c>
      <c r="K1120" t="s">
        <v>739</v>
      </c>
      <c r="L1120" t="s">
        <v>739</v>
      </c>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s="242">
        <v>0</v>
      </c>
      <c r="AR1120" s="242">
        <v>0</v>
      </c>
    </row>
    <row r="1121" spans="1:44" x14ac:dyDescent="0.25">
      <c r="A1121" s="288">
        <v>123495</v>
      </c>
      <c r="B1121" t="s">
        <v>474</v>
      </c>
      <c r="C1121" t="s">
        <v>739</v>
      </c>
      <c r="D1121" t="s">
        <v>739</v>
      </c>
      <c r="E1121" t="s">
        <v>739</v>
      </c>
      <c r="F1121" t="s">
        <v>739</v>
      </c>
      <c r="G1121" t="s">
        <v>739</v>
      </c>
      <c r="H1121" t="s">
        <v>739</v>
      </c>
      <c r="I1121" t="s">
        <v>739</v>
      </c>
      <c r="J1121" t="s">
        <v>739</v>
      </c>
      <c r="K1121" t="s">
        <v>739</v>
      </c>
      <c r="L1121" t="s">
        <v>739</v>
      </c>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s="242">
        <v>0</v>
      </c>
      <c r="AR1121" s="242">
        <v>0</v>
      </c>
    </row>
    <row r="1122" spans="1:44" x14ac:dyDescent="0.25">
      <c r="A1122" s="288">
        <v>123497</v>
      </c>
      <c r="B1122" t="s">
        <v>474</v>
      </c>
      <c r="C1122" t="s">
        <v>739</v>
      </c>
      <c r="D1122" t="s">
        <v>739</v>
      </c>
      <c r="E1122" t="s">
        <v>739</v>
      </c>
      <c r="F1122" t="s">
        <v>739</v>
      </c>
      <c r="G1122" t="s">
        <v>739</v>
      </c>
      <c r="H1122" t="s">
        <v>739</v>
      </c>
      <c r="I1122" t="s">
        <v>739</v>
      </c>
      <c r="J1122" t="s">
        <v>739</v>
      </c>
      <c r="K1122" t="s">
        <v>739</v>
      </c>
      <c r="L1122" t="s">
        <v>739</v>
      </c>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s="242">
        <v>0</v>
      </c>
      <c r="AR1122" s="242">
        <v>0</v>
      </c>
    </row>
    <row r="1123" spans="1:44" x14ac:dyDescent="0.25">
      <c r="A1123" s="288">
        <v>123498</v>
      </c>
      <c r="B1123" t="s">
        <v>474</v>
      </c>
      <c r="C1123" t="s">
        <v>739</v>
      </c>
      <c r="D1123" t="s">
        <v>739</v>
      </c>
      <c r="E1123" t="s">
        <v>739</v>
      </c>
      <c r="F1123" t="s">
        <v>739</v>
      </c>
      <c r="G1123" t="s">
        <v>739</v>
      </c>
      <c r="H1123" t="s">
        <v>739</v>
      </c>
      <c r="I1123" t="s">
        <v>739</v>
      </c>
      <c r="J1123" t="s">
        <v>739</v>
      </c>
      <c r="K1123" t="s">
        <v>739</v>
      </c>
      <c r="L1123" t="s">
        <v>739</v>
      </c>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s="242">
        <v>0</v>
      </c>
      <c r="AR1123" s="242">
        <v>0</v>
      </c>
    </row>
    <row r="1124" spans="1:44" x14ac:dyDescent="0.25">
      <c r="A1124">
        <v>123499</v>
      </c>
      <c r="B1124" t="s">
        <v>474</v>
      </c>
      <c r="C1124" t="s">
        <v>739</v>
      </c>
      <c r="D1124" t="s">
        <v>739</v>
      </c>
      <c r="E1124" t="s">
        <v>739</v>
      </c>
      <c r="F1124" t="s">
        <v>739</v>
      </c>
      <c r="G1124" t="s">
        <v>739</v>
      </c>
      <c r="H1124" t="s">
        <v>739</v>
      </c>
      <c r="I1124" t="s">
        <v>739</v>
      </c>
      <c r="J1124" t="s">
        <v>739</v>
      </c>
      <c r="K1124" t="s">
        <v>739</v>
      </c>
      <c r="L1124" t="s">
        <v>739</v>
      </c>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s="242">
        <v>0</v>
      </c>
      <c r="AR1124" s="242">
        <v>0</v>
      </c>
    </row>
    <row r="1125" spans="1:44" x14ac:dyDescent="0.25">
      <c r="A1125" s="288">
        <v>123500</v>
      </c>
      <c r="B1125" t="s">
        <v>474</v>
      </c>
      <c r="C1125" t="s">
        <v>739</v>
      </c>
      <c r="D1125" t="s">
        <v>739</v>
      </c>
      <c r="E1125" t="s">
        <v>739</v>
      </c>
      <c r="F1125" t="s">
        <v>739</v>
      </c>
      <c r="G1125" t="s">
        <v>739</v>
      </c>
      <c r="H1125" t="s">
        <v>739</v>
      </c>
      <c r="I1125" t="s">
        <v>739</v>
      </c>
      <c r="J1125" t="s">
        <v>739</v>
      </c>
      <c r="K1125" t="s">
        <v>739</v>
      </c>
      <c r="L1125" t="s">
        <v>739</v>
      </c>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s="242">
        <v>0</v>
      </c>
      <c r="AR1125" s="242">
        <v>0</v>
      </c>
    </row>
    <row r="1126" spans="1:44" x14ac:dyDescent="0.25">
      <c r="A1126" s="288">
        <v>123503</v>
      </c>
      <c r="B1126" t="s">
        <v>474</v>
      </c>
      <c r="C1126" t="s">
        <v>739</v>
      </c>
      <c r="D1126" t="s">
        <v>739</v>
      </c>
      <c r="E1126" t="s">
        <v>739</v>
      </c>
      <c r="F1126" t="s">
        <v>739</v>
      </c>
      <c r="G1126" t="s">
        <v>739</v>
      </c>
      <c r="H1126" t="s">
        <v>739</v>
      </c>
      <c r="I1126" t="s">
        <v>739</v>
      </c>
      <c r="J1126" t="s">
        <v>739</v>
      </c>
      <c r="K1126" t="s">
        <v>739</v>
      </c>
      <c r="L1126" t="s">
        <v>739</v>
      </c>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s="242">
        <v>0</v>
      </c>
      <c r="AR1126" s="242">
        <v>0</v>
      </c>
    </row>
    <row r="1127" spans="1:44" x14ac:dyDescent="0.25">
      <c r="A1127" s="288">
        <v>123504</v>
      </c>
      <c r="B1127" t="s">
        <v>474</v>
      </c>
      <c r="C1127" t="s">
        <v>739</v>
      </c>
      <c r="D1127" t="s">
        <v>739</v>
      </c>
      <c r="E1127" t="s">
        <v>739</v>
      </c>
      <c r="F1127" t="s">
        <v>739</v>
      </c>
      <c r="G1127" t="s">
        <v>739</v>
      </c>
      <c r="H1127" t="s">
        <v>739</v>
      </c>
      <c r="I1127" t="s">
        <v>739</v>
      </c>
      <c r="J1127" t="s">
        <v>739</v>
      </c>
      <c r="K1127" t="s">
        <v>739</v>
      </c>
      <c r="L1127" t="s">
        <v>739</v>
      </c>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s="242">
        <v>0</v>
      </c>
      <c r="AR1127" s="242">
        <v>0</v>
      </c>
    </row>
    <row r="1128" spans="1:44" x14ac:dyDescent="0.25">
      <c r="A1128" s="288">
        <v>123512</v>
      </c>
      <c r="B1128" t="s">
        <v>474</v>
      </c>
      <c r="C1128" t="s">
        <v>739</v>
      </c>
      <c r="D1128" t="s">
        <v>739</v>
      </c>
      <c r="E1128" t="s">
        <v>739</v>
      </c>
      <c r="F1128" t="s">
        <v>739</v>
      </c>
      <c r="G1128" t="s">
        <v>739</v>
      </c>
      <c r="H1128" t="s">
        <v>739</v>
      </c>
      <c r="I1128" t="s">
        <v>739</v>
      </c>
      <c r="J1128" t="s">
        <v>739</v>
      </c>
      <c r="K1128" t="s">
        <v>739</v>
      </c>
      <c r="L1128" t="s">
        <v>739</v>
      </c>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s="242">
        <v>0</v>
      </c>
      <c r="AR1128" s="242">
        <v>0</v>
      </c>
    </row>
    <row r="1129" spans="1:44" ht="21.6" x14ac:dyDescent="0.3">
      <c r="A1129" s="262">
        <v>123516</v>
      </c>
      <c r="B1129" t="s">
        <v>474</v>
      </c>
      <c r="C1129" s="246" t="s">
        <v>739</v>
      </c>
      <c r="D1129" s="246" t="s">
        <v>739</v>
      </c>
      <c r="E1129" s="246" t="s">
        <v>739</v>
      </c>
      <c r="F1129" s="246" t="s">
        <v>739</v>
      </c>
      <c r="G1129" s="246" t="s">
        <v>739</v>
      </c>
      <c r="H1129" s="246" t="s">
        <v>739</v>
      </c>
      <c r="I1129" s="246" t="s">
        <v>739</v>
      </c>
      <c r="J1129" s="246" t="s">
        <v>739</v>
      </c>
      <c r="K1129" s="246" t="s">
        <v>739</v>
      </c>
      <c r="L1129" s="246" t="s">
        <v>739</v>
      </c>
      <c r="AN1129" s="248"/>
      <c r="AO1129" s="250"/>
      <c r="AP1129" s="247"/>
      <c r="AQ1129" s="242" t="s">
        <v>1545</v>
      </c>
      <c r="AR1129" s="242">
        <v>0</v>
      </c>
    </row>
    <row r="1130" spans="1:44" x14ac:dyDescent="0.25">
      <c r="A1130" s="288">
        <v>123517</v>
      </c>
      <c r="B1130" t="s">
        <v>474</v>
      </c>
      <c r="C1130" t="s">
        <v>739</v>
      </c>
      <c r="D1130" t="s">
        <v>739</v>
      </c>
      <c r="E1130" t="s">
        <v>739</v>
      </c>
      <c r="F1130" t="s">
        <v>739</v>
      </c>
      <c r="G1130" t="s">
        <v>739</v>
      </c>
      <c r="H1130" t="s">
        <v>739</v>
      </c>
      <c r="I1130" t="s">
        <v>739</v>
      </c>
      <c r="J1130" t="s">
        <v>739</v>
      </c>
      <c r="K1130" t="s">
        <v>739</v>
      </c>
      <c r="L1130" t="s">
        <v>739</v>
      </c>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s="242">
        <v>0</v>
      </c>
      <c r="AR1130" s="242">
        <v>0</v>
      </c>
    </row>
    <row r="1131" spans="1:44" x14ac:dyDescent="0.25">
      <c r="A1131" s="288">
        <v>123518</v>
      </c>
      <c r="B1131" t="s">
        <v>474</v>
      </c>
      <c r="C1131" t="s">
        <v>739</v>
      </c>
      <c r="D1131" t="s">
        <v>739</v>
      </c>
      <c r="E1131" t="s">
        <v>739</v>
      </c>
      <c r="F1131" t="s">
        <v>739</v>
      </c>
      <c r="G1131" t="s">
        <v>739</v>
      </c>
      <c r="H1131" t="s">
        <v>739</v>
      </c>
      <c r="I1131" t="s">
        <v>739</v>
      </c>
      <c r="J1131" t="s">
        <v>739</v>
      </c>
      <c r="K1131" t="s">
        <v>739</v>
      </c>
      <c r="L1131" t="s">
        <v>739</v>
      </c>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s="242">
        <v>0</v>
      </c>
      <c r="AR1131" s="242">
        <v>0</v>
      </c>
    </row>
    <row r="1132" spans="1:44" x14ac:dyDescent="0.25">
      <c r="A1132" s="288">
        <v>123520</v>
      </c>
      <c r="B1132" t="s">
        <v>474</v>
      </c>
      <c r="C1132" t="s">
        <v>739</v>
      </c>
      <c r="D1132" t="s">
        <v>739</v>
      </c>
      <c r="E1132" t="s">
        <v>739</v>
      </c>
      <c r="F1132" t="s">
        <v>739</v>
      </c>
      <c r="G1132" t="s">
        <v>739</v>
      </c>
      <c r="H1132" t="s">
        <v>739</v>
      </c>
      <c r="I1132" t="s">
        <v>739</v>
      </c>
      <c r="J1132" t="s">
        <v>739</v>
      </c>
      <c r="K1132" t="s">
        <v>739</v>
      </c>
      <c r="L1132" t="s">
        <v>739</v>
      </c>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s="242">
        <v>0</v>
      </c>
      <c r="AR1132" s="242">
        <v>0</v>
      </c>
    </row>
    <row r="1133" spans="1:44" x14ac:dyDescent="0.25">
      <c r="A1133" s="288">
        <v>123521</v>
      </c>
      <c r="B1133" t="s">
        <v>474</v>
      </c>
      <c r="C1133" t="s">
        <v>739</v>
      </c>
      <c r="D1133" t="s">
        <v>739</v>
      </c>
      <c r="E1133" t="s">
        <v>739</v>
      </c>
      <c r="F1133" t="s">
        <v>739</v>
      </c>
      <c r="G1133" t="s">
        <v>739</v>
      </c>
      <c r="H1133" t="s">
        <v>739</v>
      </c>
      <c r="I1133" t="s">
        <v>739</v>
      </c>
      <c r="J1133" t="s">
        <v>739</v>
      </c>
      <c r="K1133" t="s">
        <v>739</v>
      </c>
      <c r="L1133" t="s">
        <v>739</v>
      </c>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s="242">
        <v>0</v>
      </c>
      <c r="AR1133" s="242">
        <v>0</v>
      </c>
    </row>
    <row r="1134" spans="1:44" x14ac:dyDescent="0.25">
      <c r="A1134" s="288">
        <v>123527</v>
      </c>
      <c r="B1134" t="s">
        <v>474</v>
      </c>
      <c r="C1134" t="s">
        <v>739</v>
      </c>
      <c r="D1134" t="s">
        <v>739</v>
      </c>
      <c r="E1134" t="s">
        <v>739</v>
      </c>
      <c r="F1134" t="s">
        <v>739</v>
      </c>
      <c r="G1134" t="s">
        <v>739</v>
      </c>
      <c r="H1134" t="s">
        <v>739</v>
      </c>
      <c r="I1134" t="s">
        <v>739</v>
      </c>
      <c r="J1134" t="s">
        <v>739</v>
      </c>
      <c r="K1134" t="s">
        <v>739</v>
      </c>
      <c r="L1134" t="s">
        <v>739</v>
      </c>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s="242">
        <v>0</v>
      </c>
      <c r="AR1134" s="242">
        <v>0</v>
      </c>
    </row>
    <row r="1135" spans="1:44" x14ac:dyDescent="0.25">
      <c r="A1135" s="288">
        <v>123530</v>
      </c>
      <c r="B1135" t="s">
        <v>474</v>
      </c>
      <c r="C1135" t="s">
        <v>739</v>
      </c>
      <c r="D1135" t="s">
        <v>739</v>
      </c>
      <c r="E1135" t="s">
        <v>739</v>
      </c>
      <c r="F1135" t="s">
        <v>739</v>
      </c>
      <c r="G1135" t="s">
        <v>739</v>
      </c>
      <c r="H1135" t="s">
        <v>739</v>
      </c>
      <c r="I1135" t="s">
        <v>739</v>
      </c>
      <c r="J1135" t="s">
        <v>739</v>
      </c>
      <c r="K1135" t="s">
        <v>739</v>
      </c>
      <c r="L1135" t="s">
        <v>739</v>
      </c>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s="242">
        <v>0</v>
      </c>
      <c r="AR1135" s="242">
        <v>0</v>
      </c>
    </row>
    <row r="1136" spans="1:44" ht="14.4" x14ac:dyDescent="0.3">
      <c r="A1136" s="263">
        <v>123531</v>
      </c>
      <c r="B1136" t="s">
        <v>474</v>
      </c>
      <c r="C1136" s="246" t="s">
        <v>206</v>
      </c>
      <c r="D1136" s="246" t="s">
        <v>206</v>
      </c>
      <c r="E1136" s="246" t="s">
        <v>206</v>
      </c>
      <c r="F1136" s="246" t="s">
        <v>206</v>
      </c>
      <c r="G1136" s="246" t="s">
        <v>206</v>
      </c>
      <c r="H1136" s="246" t="s">
        <v>206</v>
      </c>
      <c r="I1136" s="246" t="s">
        <v>206</v>
      </c>
      <c r="J1136" s="246" t="s">
        <v>206</v>
      </c>
      <c r="K1136" s="246" t="s">
        <v>206</v>
      </c>
      <c r="L1136" s="246" t="s">
        <v>206</v>
      </c>
      <c r="M1136" s="246"/>
      <c r="N1136" s="246"/>
      <c r="O1136" s="246"/>
      <c r="P1136" s="246"/>
      <c r="Q1136" s="246"/>
      <c r="R1136" s="246"/>
      <c r="S1136" s="246"/>
      <c r="T1136" s="246"/>
      <c r="U1136" s="246"/>
      <c r="V1136" s="246"/>
      <c r="W1136" s="246"/>
      <c r="X1136" s="246"/>
      <c r="Y1136" s="246"/>
      <c r="Z1136" s="246"/>
      <c r="AA1136" s="246"/>
      <c r="AB1136" s="246"/>
      <c r="AC1136" s="246"/>
      <c r="AD1136" s="246"/>
      <c r="AE1136" s="246"/>
      <c r="AF1136" s="246"/>
      <c r="AG1136" s="246"/>
      <c r="AH1136" s="246"/>
      <c r="AI1136" s="246"/>
      <c r="AJ1136" s="246"/>
      <c r="AK1136" s="246"/>
      <c r="AL1136" s="246"/>
      <c r="AM1136" s="246"/>
      <c r="AN1136" s="246"/>
      <c r="AO1136" s="246"/>
      <c r="AP1136" s="246"/>
      <c r="AQ1136" s="242">
        <v>0</v>
      </c>
      <c r="AR1136" s="242">
        <v>0</v>
      </c>
    </row>
    <row r="1137" spans="1:44" x14ac:dyDescent="0.25">
      <c r="A1137" s="288">
        <v>123532</v>
      </c>
      <c r="B1137" t="s">
        <v>474</v>
      </c>
      <c r="C1137" t="s">
        <v>739</v>
      </c>
      <c r="D1137" t="s">
        <v>739</v>
      </c>
      <c r="E1137" t="s">
        <v>739</v>
      </c>
      <c r="F1137" t="s">
        <v>739</v>
      </c>
      <c r="G1137" t="s">
        <v>739</v>
      </c>
      <c r="H1137" t="s">
        <v>739</v>
      </c>
      <c r="I1137" t="s">
        <v>739</v>
      </c>
      <c r="J1137" t="s">
        <v>739</v>
      </c>
      <c r="K1137" t="s">
        <v>739</v>
      </c>
      <c r="L1137" t="s">
        <v>739</v>
      </c>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s="242">
        <v>0</v>
      </c>
      <c r="AR1137" s="242">
        <v>0</v>
      </c>
    </row>
    <row r="1138" spans="1:44" x14ac:dyDescent="0.25">
      <c r="A1138" s="288">
        <v>123537</v>
      </c>
      <c r="B1138" t="s">
        <v>474</v>
      </c>
      <c r="C1138" t="s">
        <v>739</v>
      </c>
      <c r="D1138" t="s">
        <v>739</v>
      </c>
      <c r="E1138" t="s">
        <v>739</v>
      </c>
      <c r="F1138" t="s">
        <v>739</v>
      </c>
      <c r="G1138" t="s">
        <v>739</v>
      </c>
      <c r="H1138" t="s">
        <v>739</v>
      </c>
      <c r="I1138" t="s">
        <v>739</v>
      </c>
      <c r="J1138" t="s">
        <v>739</v>
      </c>
      <c r="K1138" t="s">
        <v>739</v>
      </c>
      <c r="L1138" t="s">
        <v>739</v>
      </c>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s="242">
        <v>0</v>
      </c>
      <c r="AR1138" s="242">
        <v>0</v>
      </c>
    </row>
    <row r="1139" spans="1:44" x14ac:dyDescent="0.25">
      <c r="A1139" s="288">
        <v>123538</v>
      </c>
      <c r="B1139" t="s">
        <v>474</v>
      </c>
      <c r="C1139" t="s">
        <v>739</v>
      </c>
      <c r="D1139" t="s">
        <v>739</v>
      </c>
      <c r="E1139" t="s">
        <v>739</v>
      </c>
      <c r="F1139" t="s">
        <v>739</v>
      </c>
      <c r="G1139" t="s">
        <v>739</v>
      </c>
      <c r="H1139" t="s">
        <v>739</v>
      </c>
      <c r="I1139" t="s">
        <v>739</v>
      </c>
      <c r="J1139" t="s">
        <v>739</v>
      </c>
      <c r="K1139" t="s">
        <v>739</v>
      </c>
      <c r="L1139" t="s">
        <v>739</v>
      </c>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s="242">
        <v>0</v>
      </c>
      <c r="AR1139" s="242">
        <v>0</v>
      </c>
    </row>
    <row r="1140" spans="1:44" ht="14.4" x14ac:dyDescent="0.3">
      <c r="A1140" s="263">
        <v>123540</v>
      </c>
      <c r="B1140" t="s">
        <v>474</v>
      </c>
      <c r="C1140" s="246" t="s">
        <v>739</v>
      </c>
      <c r="D1140" s="246" t="s">
        <v>739</v>
      </c>
      <c r="E1140" s="246" t="s">
        <v>739</v>
      </c>
      <c r="F1140" s="246" t="s">
        <v>739</v>
      </c>
      <c r="G1140" s="246" t="s">
        <v>739</v>
      </c>
      <c r="H1140" s="246" t="s">
        <v>739</v>
      </c>
      <c r="I1140" s="246" t="s">
        <v>739</v>
      </c>
      <c r="J1140" s="246" t="s">
        <v>739</v>
      </c>
      <c r="K1140" s="246" t="s">
        <v>739</v>
      </c>
      <c r="L1140" s="246" t="s">
        <v>739</v>
      </c>
      <c r="M1140" s="246"/>
      <c r="N1140" s="246"/>
      <c r="O1140" s="246"/>
      <c r="P1140" s="246"/>
      <c r="Q1140" s="246"/>
      <c r="R1140" s="246"/>
      <c r="S1140" s="246"/>
      <c r="T1140" s="246"/>
      <c r="U1140" s="246"/>
      <c r="V1140" s="246"/>
      <c r="W1140" s="246"/>
      <c r="X1140" s="246"/>
      <c r="Y1140" s="246"/>
      <c r="Z1140" s="246"/>
      <c r="AA1140" s="246"/>
      <c r="AB1140" s="246"/>
      <c r="AC1140" s="246"/>
      <c r="AD1140" s="246"/>
      <c r="AE1140" s="246"/>
      <c r="AF1140" s="246"/>
      <c r="AG1140" s="246"/>
      <c r="AH1140" s="246"/>
      <c r="AI1140" s="246"/>
      <c r="AJ1140" s="246"/>
      <c r="AK1140" s="246"/>
      <c r="AL1140" s="246"/>
      <c r="AM1140" s="246"/>
      <c r="AN1140" s="246"/>
      <c r="AO1140" s="246"/>
      <c r="AP1140" s="246"/>
      <c r="AQ1140" s="242" t="s">
        <v>1777</v>
      </c>
      <c r="AR1140" s="242">
        <v>0</v>
      </c>
    </row>
    <row r="1141" spans="1:44" x14ac:dyDescent="0.25">
      <c r="A1141" s="288">
        <v>123542</v>
      </c>
      <c r="B1141" t="s">
        <v>474</v>
      </c>
      <c r="C1141" t="s">
        <v>739</v>
      </c>
      <c r="D1141" t="s">
        <v>739</v>
      </c>
      <c r="E1141" t="s">
        <v>739</v>
      </c>
      <c r="F1141" t="s">
        <v>739</v>
      </c>
      <c r="G1141" t="s">
        <v>739</v>
      </c>
      <c r="H1141" t="s">
        <v>739</v>
      </c>
      <c r="I1141" t="s">
        <v>739</v>
      </c>
      <c r="J1141" t="s">
        <v>739</v>
      </c>
      <c r="K1141" t="s">
        <v>739</v>
      </c>
      <c r="L1141" t="s">
        <v>739</v>
      </c>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s="242">
        <v>0</v>
      </c>
      <c r="AR1141" s="242">
        <v>0</v>
      </c>
    </row>
    <row r="1142" spans="1:44" x14ac:dyDescent="0.25">
      <c r="A1142" s="288">
        <v>123543</v>
      </c>
      <c r="B1142" t="s">
        <v>474</v>
      </c>
      <c r="C1142" t="s">
        <v>739</v>
      </c>
      <c r="D1142" t="s">
        <v>739</v>
      </c>
      <c r="E1142" t="s">
        <v>739</v>
      </c>
      <c r="F1142" t="s">
        <v>739</v>
      </c>
      <c r="G1142" t="s">
        <v>739</v>
      </c>
      <c r="H1142" t="s">
        <v>739</v>
      </c>
      <c r="I1142" t="s">
        <v>739</v>
      </c>
      <c r="J1142" t="s">
        <v>739</v>
      </c>
      <c r="K1142" t="s">
        <v>739</v>
      </c>
      <c r="L1142" t="s">
        <v>739</v>
      </c>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s="242">
        <v>0</v>
      </c>
      <c r="AR1142" s="242">
        <v>0</v>
      </c>
    </row>
    <row r="1143" spans="1:44" x14ac:dyDescent="0.25">
      <c r="A1143" s="288">
        <v>123545</v>
      </c>
      <c r="B1143" t="s">
        <v>474</v>
      </c>
      <c r="C1143" t="s">
        <v>739</v>
      </c>
      <c r="D1143" t="s">
        <v>739</v>
      </c>
      <c r="E1143" t="s">
        <v>739</v>
      </c>
      <c r="F1143" t="s">
        <v>739</v>
      </c>
      <c r="G1143" t="s">
        <v>739</v>
      </c>
      <c r="H1143" t="s">
        <v>739</v>
      </c>
      <c r="I1143" t="s">
        <v>739</v>
      </c>
      <c r="J1143" t="s">
        <v>739</v>
      </c>
      <c r="K1143" t="s">
        <v>739</v>
      </c>
      <c r="L1143" t="s">
        <v>739</v>
      </c>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s="242">
        <v>0</v>
      </c>
      <c r="AR1143" s="242">
        <v>0</v>
      </c>
    </row>
    <row r="1144" spans="1:44" x14ac:dyDescent="0.25">
      <c r="A1144" s="288">
        <v>123548</v>
      </c>
      <c r="B1144" t="s">
        <v>474</v>
      </c>
      <c r="C1144" t="s">
        <v>739</v>
      </c>
      <c r="D1144" t="s">
        <v>739</v>
      </c>
      <c r="E1144" t="s">
        <v>739</v>
      </c>
      <c r="F1144" t="s">
        <v>739</v>
      </c>
      <c r="G1144" t="s">
        <v>739</v>
      </c>
      <c r="H1144" t="s">
        <v>739</v>
      </c>
      <c r="I1144" t="s">
        <v>739</v>
      </c>
      <c r="J1144" t="s">
        <v>739</v>
      </c>
      <c r="K1144" t="s">
        <v>739</v>
      </c>
      <c r="L1144" t="s">
        <v>739</v>
      </c>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s="242">
        <v>0</v>
      </c>
      <c r="AR1144" s="242">
        <v>0</v>
      </c>
    </row>
    <row r="1145" spans="1:44" x14ac:dyDescent="0.25">
      <c r="A1145" s="288">
        <v>123549</v>
      </c>
      <c r="B1145" t="s">
        <v>474</v>
      </c>
      <c r="C1145" t="s">
        <v>739</v>
      </c>
      <c r="D1145" t="s">
        <v>739</v>
      </c>
      <c r="E1145" t="s">
        <v>739</v>
      </c>
      <c r="F1145" t="s">
        <v>739</v>
      </c>
      <c r="G1145" t="s">
        <v>739</v>
      </c>
      <c r="H1145" t="s">
        <v>739</v>
      </c>
      <c r="I1145" t="s">
        <v>739</v>
      </c>
      <c r="J1145" t="s">
        <v>739</v>
      </c>
      <c r="K1145" t="s">
        <v>739</v>
      </c>
      <c r="L1145" t="s">
        <v>739</v>
      </c>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s="242">
        <v>0</v>
      </c>
      <c r="AR1145" s="242">
        <v>0</v>
      </c>
    </row>
    <row r="1146" spans="1:44" x14ac:dyDescent="0.25">
      <c r="A1146" s="288">
        <v>123552</v>
      </c>
      <c r="B1146" t="s">
        <v>474</v>
      </c>
      <c r="C1146" t="s">
        <v>739</v>
      </c>
      <c r="D1146" t="s">
        <v>739</v>
      </c>
      <c r="E1146" t="s">
        <v>739</v>
      </c>
      <c r="F1146" t="s">
        <v>739</v>
      </c>
      <c r="G1146" t="s">
        <v>739</v>
      </c>
      <c r="H1146" t="s">
        <v>739</v>
      </c>
      <c r="I1146" t="s">
        <v>739</v>
      </c>
      <c r="J1146" t="s">
        <v>739</v>
      </c>
      <c r="K1146" t="s">
        <v>739</v>
      </c>
      <c r="L1146" t="s">
        <v>739</v>
      </c>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s="242">
        <v>0</v>
      </c>
      <c r="AR1146" s="242">
        <v>0</v>
      </c>
    </row>
    <row r="1147" spans="1:44" x14ac:dyDescent="0.25">
      <c r="A1147" s="288">
        <v>123557</v>
      </c>
      <c r="B1147" t="s">
        <v>474</v>
      </c>
      <c r="C1147" t="s">
        <v>739</v>
      </c>
      <c r="D1147" t="s">
        <v>739</v>
      </c>
      <c r="E1147" t="s">
        <v>739</v>
      </c>
      <c r="F1147" t="s">
        <v>739</v>
      </c>
      <c r="G1147" t="s">
        <v>739</v>
      </c>
      <c r="H1147" t="s">
        <v>739</v>
      </c>
      <c r="I1147" t="s">
        <v>739</v>
      </c>
      <c r="J1147" t="s">
        <v>739</v>
      </c>
      <c r="K1147" t="s">
        <v>739</v>
      </c>
      <c r="L1147" t="s">
        <v>739</v>
      </c>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s="242">
        <v>0</v>
      </c>
      <c r="AR1147" s="242">
        <v>0</v>
      </c>
    </row>
    <row r="1148" spans="1:44" x14ac:dyDescent="0.25">
      <c r="A1148" s="288">
        <v>123559</v>
      </c>
      <c r="B1148" t="s">
        <v>474</v>
      </c>
      <c r="C1148" t="s">
        <v>739</v>
      </c>
      <c r="D1148" t="s">
        <v>739</v>
      </c>
      <c r="E1148" t="s">
        <v>739</v>
      </c>
      <c r="F1148" t="s">
        <v>739</v>
      </c>
      <c r="G1148" t="s">
        <v>739</v>
      </c>
      <c r="H1148" t="s">
        <v>739</v>
      </c>
      <c r="I1148" t="s">
        <v>739</v>
      </c>
      <c r="J1148" t="s">
        <v>739</v>
      </c>
      <c r="K1148" t="s">
        <v>739</v>
      </c>
      <c r="L1148" t="s">
        <v>739</v>
      </c>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s="242">
        <v>0</v>
      </c>
      <c r="AR1148" s="242">
        <v>0</v>
      </c>
    </row>
    <row r="1149" spans="1:44" x14ac:dyDescent="0.25">
      <c r="A1149" s="288">
        <v>123564</v>
      </c>
      <c r="B1149" t="s">
        <v>474</v>
      </c>
      <c r="C1149" t="s">
        <v>739</v>
      </c>
      <c r="D1149" t="s">
        <v>739</v>
      </c>
      <c r="E1149" t="s">
        <v>739</v>
      </c>
      <c r="F1149" t="s">
        <v>739</v>
      </c>
      <c r="G1149" t="s">
        <v>739</v>
      </c>
      <c r="H1149" t="s">
        <v>739</v>
      </c>
      <c r="I1149" t="s">
        <v>739</v>
      </c>
      <c r="J1149" t="s">
        <v>739</v>
      </c>
      <c r="K1149" t="s">
        <v>739</v>
      </c>
      <c r="L1149" t="s">
        <v>739</v>
      </c>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s="242">
        <v>0</v>
      </c>
      <c r="AR1149" s="242">
        <v>0</v>
      </c>
    </row>
    <row r="1150" spans="1:44" x14ac:dyDescent="0.25">
      <c r="A1150" s="288">
        <v>123569</v>
      </c>
      <c r="B1150" t="s">
        <v>474</v>
      </c>
      <c r="C1150" t="s">
        <v>739</v>
      </c>
      <c r="D1150" t="s">
        <v>739</v>
      </c>
      <c r="E1150" t="s">
        <v>739</v>
      </c>
      <c r="F1150" t="s">
        <v>739</v>
      </c>
      <c r="G1150" t="s">
        <v>739</v>
      </c>
      <c r="H1150" t="s">
        <v>739</v>
      </c>
      <c r="I1150" t="s">
        <v>739</v>
      </c>
      <c r="J1150" t="s">
        <v>739</v>
      </c>
      <c r="K1150" t="s">
        <v>739</v>
      </c>
      <c r="L1150" t="s">
        <v>739</v>
      </c>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s="242">
        <v>0</v>
      </c>
      <c r="AR1150" s="242">
        <v>0</v>
      </c>
    </row>
    <row r="1151" spans="1:44" x14ac:dyDescent="0.25">
      <c r="A1151" s="288">
        <v>123570</v>
      </c>
      <c r="B1151" t="s">
        <v>474</v>
      </c>
      <c r="C1151" t="s">
        <v>739</v>
      </c>
      <c r="D1151" t="s">
        <v>739</v>
      </c>
      <c r="E1151" t="s">
        <v>739</v>
      </c>
      <c r="F1151" t="s">
        <v>739</v>
      </c>
      <c r="G1151" t="s">
        <v>739</v>
      </c>
      <c r="H1151" t="s">
        <v>739</v>
      </c>
      <c r="I1151" t="s">
        <v>739</v>
      </c>
      <c r="J1151" t="s">
        <v>739</v>
      </c>
      <c r="K1151" t="s">
        <v>739</v>
      </c>
      <c r="L1151" t="s">
        <v>739</v>
      </c>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s="242">
        <v>0</v>
      </c>
      <c r="AR1151" s="242">
        <v>0</v>
      </c>
    </row>
    <row r="1152" spans="1:44" x14ac:dyDescent="0.25">
      <c r="A1152" s="288">
        <v>123571</v>
      </c>
      <c r="B1152" t="s">
        <v>474</v>
      </c>
      <c r="C1152" t="s">
        <v>739</v>
      </c>
      <c r="D1152" t="s">
        <v>739</v>
      </c>
      <c r="E1152" t="s">
        <v>739</v>
      </c>
      <c r="F1152" t="s">
        <v>739</v>
      </c>
      <c r="G1152" t="s">
        <v>739</v>
      </c>
      <c r="H1152" t="s">
        <v>739</v>
      </c>
      <c r="I1152" t="s">
        <v>739</v>
      </c>
      <c r="J1152" t="s">
        <v>739</v>
      </c>
      <c r="K1152" t="s">
        <v>739</v>
      </c>
      <c r="L1152" t="s">
        <v>739</v>
      </c>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s="242">
        <v>0</v>
      </c>
      <c r="AR1152" s="242">
        <v>0</v>
      </c>
    </row>
    <row r="1153" spans="1:44" ht="14.4" x14ac:dyDescent="0.3">
      <c r="A1153" s="262">
        <v>123574</v>
      </c>
      <c r="B1153" t="s">
        <v>474</v>
      </c>
      <c r="C1153" s="246" t="s">
        <v>739</v>
      </c>
      <c r="D1153" s="246" t="s">
        <v>739</v>
      </c>
      <c r="E1153" s="246" t="s">
        <v>739</v>
      </c>
      <c r="F1153" s="246" t="s">
        <v>739</v>
      </c>
      <c r="G1153" s="246" t="s">
        <v>739</v>
      </c>
      <c r="H1153" s="246" t="s">
        <v>739</v>
      </c>
      <c r="I1153" s="246" t="s">
        <v>739</v>
      </c>
      <c r="J1153" s="246" t="s">
        <v>739</v>
      </c>
      <c r="K1153" s="246" t="s">
        <v>739</v>
      </c>
      <c r="L1153" s="246" t="s">
        <v>739</v>
      </c>
      <c r="AN1153" s="248"/>
      <c r="AQ1153" s="242" t="s">
        <v>1545</v>
      </c>
      <c r="AR1153" s="242">
        <v>0</v>
      </c>
    </row>
    <row r="1154" spans="1:44" ht="14.4" x14ac:dyDescent="0.3">
      <c r="A1154" s="263">
        <v>123580</v>
      </c>
      <c r="B1154" t="s">
        <v>474</v>
      </c>
      <c r="C1154" s="246" t="s">
        <v>739</v>
      </c>
      <c r="D1154" s="246" t="s">
        <v>739</v>
      </c>
      <c r="E1154" s="246" t="s">
        <v>739</v>
      </c>
      <c r="F1154" s="246" t="s">
        <v>739</v>
      </c>
      <c r="G1154" s="246" t="s">
        <v>739</v>
      </c>
      <c r="H1154" s="246" t="s">
        <v>739</v>
      </c>
      <c r="I1154" s="246" t="s">
        <v>739</v>
      </c>
      <c r="J1154" s="246" t="s">
        <v>739</v>
      </c>
      <c r="K1154" s="246" t="s">
        <v>739</v>
      </c>
      <c r="L1154" s="246" t="s">
        <v>739</v>
      </c>
      <c r="M1154" s="246"/>
      <c r="N1154" s="246"/>
      <c r="O1154" s="246"/>
      <c r="P1154" s="246"/>
      <c r="Q1154" s="246"/>
      <c r="R1154" s="246"/>
      <c r="S1154" s="246"/>
      <c r="T1154" s="246"/>
      <c r="U1154" s="246"/>
      <c r="V1154" s="246"/>
      <c r="W1154" s="246"/>
      <c r="X1154" s="246"/>
      <c r="Y1154" s="246"/>
      <c r="Z1154" s="246"/>
      <c r="AA1154" s="246"/>
      <c r="AB1154" s="246"/>
      <c r="AC1154" s="246"/>
      <c r="AD1154" s="246"/>
      <c r="AE1154" s="246"/>
      <c r="AF1154" s="246"/>
      <c r="AG1154" s="246"/>
      <c r="AH1154" s="246"/>
      <c r="AI1154" s="246"/>
      <c r="AJ1154" s="246"/>
      <c r="AK1154" s="246"/>
      <c r="AL1154" s="246"/>
      <c r="AM1154" s="246"/>
      <c r="AN1154" s="246"/>
      <c r="AO1154" s="246"/>
      <c r="AP1154" s="246"/>
      <c r="AQ1154" s="242" t="s">
        <v>1777</v>
      </c>
      <c r="AR1154" s="242">
        <v>0</v>
      </c>
    </row>
    <row r="1155" spans="1:44" x14ac:dyDescent="0.25">
      <c r="A1155" s="288">
        <v>123581</v>
      </c>
      <c r="B1155" t="s">
        <v>474</v>
      </c>
      <c r="C1155" t="s">
        <v>739</v>
      </c>
      <c r="D1155" t="s">
        <v>739</v>
      </c>
      <c r="E1155" t="s">
        <v>739</v>
      </c>
      <c r="F1155" t="s">
        <v>739</v>
      </c>
      <c r="G1155" t="s">
        <v>739</v>
      </c>
      <c r="H1155" t="s">
        <v>739</v>
      </c>
      <c r="I1155" t="s">
        <v>739</v>
      </c>
      <c r="J1155" t="s">
        <v>739</v>
      </c>
      <c r="K1155" t="s">
        <v>739</v>
      </c>
      <c r="L1155" t="s">
        <v>739</v>
      </c>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s="242">
        <v>0</v>
      </c>
      <c r="AR1155" s="242">
        <v>0</v>
      </c>
    </row>
    <row r="1156" spans="1:44" x14ac:dyDescent="0.25">
      <c r="A1156" s="288">
        <v>123585</v>
      </c>
      <c r="B1156" t="s">
        <v>474</v>
      </c>
      <c r="C1156" t="s">
        <v>739</v>
      </c>
      <c r="D1156" t="s">
        <v>739</v>
      </c>
      <c r="E1156" t="s">
        <v>739</v>
      </c>
      <c r="F1156" t="s">
        <v>739</v>
      </c>
      <c r="G1156" t="s">
        <v>739</v>
      </c>
      <c r="H1156" t="s">
        <v>739</v>
      </c>
      <c r="I1156" t="s">
        <v>739</v>
      </c>
      <c r="J1156" t="s">
        <v>739</v>
      </c>
      <c r="K1156" t="s">
        <v>739</v>
      </c>
      <c r="L1156" t="s">
        <v>739</v>
      </c>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s="242">
        <v>0</v>
      </c>
      <c r="AR1156" s="242">
        <v>0</v>
      </c>
    </row>
    <row r="1157" spans="1:44" x14ac:dyDescent="0.25">
      <c r="A1157" s="288">
        <v>123589</v>
      </c>
      <c r="B1157" t="s">
        <v>474</v>
      </c>
      <c r="C1157" t="s">
        <v>739</v>
      </c>
      <c r="D1157" t="s">
        <v>739</v>
      </c>
      <c r="E1157" t="s">
        <v>739</v>
      </c>
      <c r="F1157" t="s">
        <v>739</v>
      </c>
      <c r="G1157" t="s">
        <v>739</v>
      </c>
      <c r="H1157" t="s">
        <v>739</v>
      </c>
      <c r="I1157" t="s">
        <v>739</v>
      </c>
      <c r="J1157" t="s">
        <v>739</v>
      </c>
      <c r="K1157" t="s">
        <v>739</v>
      </c>
      <c r="L1157" t="s">
        <v>739</v>
      </c>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s="242">
        <v>0</v>
      </c>
      <c r="AR1157" s="242">
        <v>0</v>
      </c>
    </row>
    <row r="1158" spans="1:44" x14ac:dyDescent="0.25">
      <c r="A1158" s="288">
        <v>123590</v>
      </c>
      <c r="B1158" t="s">
        <v>474</v>
      </c>
      <c r="C1158" t="s">
        <v>739</v>
      </c>
      <c r="D1158" t="s">
        <v>739</v>
      </c>
      <c r="E1158" t="s">
        <v>739</v>
      </c>
      <c r="F1158" t="s">
        <v>739</v>
      </c>
      <c r="G1158" t="s">
        <v>739</v>
      </c>
      <c r="H1158" t="s">
        <v>739</v>
      </c>
      <c r="I1158" t="s">
        <v>739</v>
      </c>
      <c r="J1158" t="s">
        <v>739</v>
      </c>
      <c r="K1158" t="s">
        <v>739</v>
      </c>
      <c r="L1158" t="s">
        <v>739</v>
      </c>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s="242">
        <v>0</v>
      </c>
      <c r="AR1158" s="242">
        <v>0</v>
      </c>
    </row>
    <row r="1159" spans="1:44" x14ac:dyDescent="0.25">
      <c r="A1159" s="288">
        <v>123592</v>
      </c>
      <c r="B1159" t="s">
        <v>474</v>
      </c>
      <c r="C1159" t="s">
        <v>739</v>
      </c>
      <c r="D1159" t="s">
        <v>739</v>
      </c>
      <c r="E1159" t="s">
        <v>739</v>
      </c>
      <c r="F1159" t="s">
        <v>739</v>
      </c>
      <c r="G1159" t="s">
        <v>739</v>
      </c>
      <c r="H1159" t="s">
        <v>739</v>
      </c>
      <c r="I1159" t="s">
        <v>739</v>
      </c>
      <c r="J1159" t="s">
        <v>739</v>
      </c>
      <c r="K1159" t="s">
        <v>739</v>
      </c>
      <c r="L1159" t="s">
        <v>739</v>
      </c>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s="242">
        <v>0</v>
      </c>
      <c r="AR1159" s="242">
        <v>0</v>
      </c>
    </row>
    <row r="1160" spans="1:44" x14ac:dyDescent="0.25">
      <c r="A1160" s="288">
        <v>123594</v>
      </c>
      <c r="B1160" t="s">
        <v>474</v>
      </c>
      <c r="C1160" t="s">
        <v>739</v>
      </c>
      <c r="D1160" t="s">
        <v>739</v>
      </c>
      <c r="E1160" t="s">
        <v>739</v>
      </c>
      <c r="F1160" t="s">
        <v>739</v>
      </c>
      <c r="G1160" t="s">
        <v>739</v>
      </c>
      <c r="H1160" t="s">
        <v>739</v>
      </c>
      <c r="I1160" t="s">
        <v>739</v>
      </c>
      <c r="J1160" t="s">
        <v>739</v>
      </c>
      <c r="K1160" t="s">
        <v>739</v>
      </c>
      <c r="L1160" t="s">
        <v>739</v>
      </c>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s="242">
        <v>0</v>
      </c>
      <c r="AR1160" s="242">
        <v>0</v>
      </c>
    </row>
    <row r="1161" spans="1:44" ht="14.4" x14ac:dyDescent="0.3">
      <c r="A1161" s="263">
        <v>123595</v>
      </c>
      <c r="B1161" t="s">
        <v>474</v>
      </c>
      <c r="C1161" s="246" t="s">
        <v>739</v>
      </c>
      <c r="D1161" s="246" t="s">
        <v>739</v>
      </c>
      <c r="E1161" s="246" t="s">
        <v>739</v>
      </c>
      <c r="F1161" s="246" t="s">
        <v>739</v>
      </c>
      <c r="G1161" s="246" t="s">
        <v>739</v>
      </c>
      <c r="H1161" s="246" t="s">
        <v>739</v>
      </c>
      <c r="I1161" s="246" t="s">
        <v>739</v>
      </c>
      <c r="J1161" s="246" t="s">
        <v>739</v>
      </c>
      <c r="K1161" s="246" t="s">
        <v>739</v>
      </c>
      <c r="L1161" s="246" t="s">
        <v>739</v>
      </c>
      <c r="M1161" s="246"/>
      <c r="N1161" s="246"/>
      <c r="O1161" s="246"/>
      <c r="P1161" s="246"/>
      <c r="Q1161" s="246"/>
      <c r="R1161" s="246"/>
      <c r="S1161" s="246"/>
      <c r="T1161" s="246"/>
      <c r="U1161" s="246"/>
      <c r="V1161" s="246"/>
      <c r="W1161" s="246"/>
      <c r="X1161" s="246"/>
      <c r="Y1161" s="246"/>
      <c r="Z1161" s="246"/>
      <c r="AA1161" s="246"/>
      <c r="AB1161" s="246"/>
      <c r="AC1161" s="246"/>
      <c r="AD1161" s="246"/>
      <c r="AE1161" s="246"/>
      <c r="AF1161" s="246"/>
      <c r="AG1161" s="246"/>
      <c r="AH1161" s="246"/>
      <c r="AI1161" s="246"/>
      <c r="AJ1161" s="246"/>
      <c r="AK1161" s="246"/>
      <c r="AL1161" s="246"/>
      <c r="AM1161" s="246"/>
      <c r="AN1161" s="246"/>
      <c r="AO1161" s="246"/>
      <c r="AP1161" s="246"/>
      <c r="AQ1161" s="242" t="s">
        <v>1777</v>
      </c>
      <c r="AR1161" s="242">
        <v>0</v>
      </c>
    </row>
    <row r="1162" spans="1:44" x14ac:dyDescent="0.25">
      <c r="A1162" s="288">
        <v>123596</v>
      </c>
      <c r="B1162" t="s">
        <v>474</v>
      </c>
      <c r="C1162" t="s">
        <v>739</v>
      </c>
      <c r="D1162" t="s">
        <v>739</v>
      </c>
      <c r="E1162" t="s">
        <v>739</v>
      </c>
      <c r="F1162" t="s">
        <v>739</v>
      </c>
      <c r="G1162" t="s">
        <v>739</v>
      </c>
      <c r="H1162" t="s">
        <v>739</v>
      </c>
      <c r="I1162" t="s">
        <v>739</v>
      </c>
      <c r="J1162" t="s">
        <v>739</v>
      </c>
      <c r="K1162" t="s">
        <v>739</v>
      </c>
      <c r="L1162" t="s">
        <v>739</v>
      </c>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s="242">
        <v>0</v>
      </c>
      <c r="AR1162" s="242">
        <v>0</v>
      </c>
    </row>
    <row r="1163" spans="1:44" x14ac:dyDescent="0.25">
      <c r="A1163" s="288">
        <v>123599</v>
      </c>
      <c r="B1163" t="s">
        <v>474</v>
      </c>
      <c r="C1163" t="s">
        <v>739</v>
      </c>
      <c r="D1163" t="s">
        <v>739</v>
      </c>
      <c r="E1163" t="s">
        <v>739</v>
      </c>
      <c r="F1163" t="s">
        <v>739</v>
      </c>
      <c r="G1163" t="s">
        <v>739</v>
      </c>
      <c r="H1163" t="s">
        <v>739</v>
      </c>
      <c r="I1163" t="s">
        <v>739</v>
      </c>
      <c r="J1163" t="s">
        <v>739</v>
      </c>
      <c r="K1163" t="s">
        <v>739</v>
      </c>
      <c r="L1163" t="s">
        <v>739</v>
      </c>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s="242">
        <v>0</v>
      </c>
      <c r="AR1163" s="242">
        <v>0</v>
      </c>
    </row>
    <row r="1164" spans="1:44" x14ac:dyDescent="0.25">
      <c r="A1164" s="288">
        <v>123601</v>
      </c>
      <c r="B1164" t="s">
        <v>474</v>
      </c>
      <c r="C1164" t="s">
        <v>739</v>
      </c>
      <c r="D1164" t="s">
        <v>739</v>
      </c>
      <c r="E1164" t="s">
        <v>739</v>
      </c>
      <c r="F1164" t="s">
        <v>739</v>
      </c>
      <c r="G1164" t="s">
        <v>739</v>
      </c>
      <c r="H1164" t="s">
        <v>739</v>
      </c>
      <c r="I1164" t="s">
        <v>739</v>
      </c>
      <c r="J1164" t="s">
        <v>739</v>
      </c>
      <c r="K1164" t="s">
        <v>739</v>
      </c>
      <c r="L1164" t="s">
        <v>739</v>
      </c>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s="242">
        <v>0</v>
      </c>
      <c r="AR1164" s="242">
        <v>0</v>
      </c>
    </row>
    <row r="1165" spans="1:44" x14ac:dyDescent="0.25">
      <c r="A1165" s="288">
        <v>123603</v>
      </c>
      <c r="B1165" t="s">
        <v>474</v>
      </c>
      <c r="C1165" t="s">
        <v>739</v>
      </c>
      <c r="D1165" t="s">
        <v>739</v>
      </c>
      <c r="E1165" t="s">
        <v>739</v>
      </c>
      <c r="F1165" t="s">
        <v>739</v>
      </c>
      <c r="G1165" t="s">
        <v>739</v>
      </c>
      <c r="H1165" t="s">
        <v>739</v>
      </c>
      <c r="I1165" t="s">
        <v>739</v>
      </c>
      <c r="J1165" t="s">
        <v>739</v>
      </c>
      <c r="K1165" t="s">
        <v>739</v>
      </c>
      <c r="L1165" t="s">
        <v>739</v>
      </c>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s="242">
        <v>0</v>
      </c>
      <c r="AR1165" s="242">
        <v>0</v>
      </c>
    </row>
    <row r="1166" spans="1:44" x14ac:dyDescent="0.25">
      <c r="A1166" s="288">
        <v>123605</v>
      </c>
      <c r="B1166" t="s">
        <v>474</v>
      </c>
      <c r="C1166" t="s">
        <v>739</v>
      </c>
      <c r="D1166" t="s">
        <v>739</v>
      </c>
      <c r="E1166" t="s">
        <v>739</v>
      </c>
      <c r="F1166" t="s">
        <v>739</v>
      </c>
      <c r="G1166" t="s">
        <v>739</v>
      </c>
      <c r="H1166" t="s">
        <v>739</v>
      </c>
      <c r="I1166" t="s">
        <v>739</v>
      </c>
      <c r="J1166" t="s">
        <v>739</v>
      </c>
      <c r="K1166" t="s">
        <v>739</v>
      </c>
      <c r="L1166" t="s">
        <v>739</v>
      </c>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s="242">
        <v>0</v>
      </c>
      <c r="AR1166" s="242">
        <v>0</v>
      </c>
    </row>
    <row r="1167" spans="1:44" x14ac:dyDescent="0.25">
      <c r="A1167" s="288">
        <v>123607</v>
      </c>
      <c r="B1167" t="s">
        <v>474</v>
      </c>
      <c r="C1167" t="s">
        <v>739</v>
      </c>
      <c r="D1167" t="s">
        <v>739</v>
      </c>
      <c r="E1167" t="s">
        <v>739</v>
      </c>
      <c r="F1167" t="s">
        <v>739</v>
      </c>
      <c r="G1167" t="s">
        <v>739</v>
      </c>
      <c r="H1167" t="s">
        <v>739</v>
      </c>
      <c r="I1167" t="s">
        <v>739</v>
      </c>
      <c r="J1167" t="s">
        <v>739</v>
      </c>
      <c r="K1167" t="s">
        <v>739</v>
      </c>
      <c r="L1167" t="s">
        <v>739</v>
      </c>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s="242">
        <v>0</v>
      </c>
      <c r="AR1167" s="242">
        <v>0</v>
      </c>
    </row>
    <row r="1168" spans="1:44" x14ac:dyDescent="0.25">
      <c r="A1168" s="288">
        <v>123609</v>
      </c>
      <c r="B1168" t="s">
        <v>474</v>
      </c>
      <c r="C1168" t="s">
        <v>739</v>
      </c>
      <c r="D1168" t="s">
        <v>739</v>
      </c>
      <c r="E1168" t="s">
        <v>739</v>
      </c>
      <c r="F1168" t="s">
        <v>739</v>
      </c>
      <c r="G1168" t="s">
        <v>739</v>
      </c>
      <c r="H1168" t="s">
        <v>739</v>
      </c>
      <c r="I1168" t="s">
        <v>739</v>
      </c>
      <c r="J1168" t="s">
        <v>739</v>
      </c>
      <c r="K1168" t="s">
        <v>739</v>
      </c>
      <c r="L1168" t="s">
        <v>739</v>
      </c>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s="242">
        <v>0</v>
      </c>
      <c r="AR1168" s="242">
        <v>0</v>
      </c>
    </row>
    <row r="1169" spans="1:44" x14ac:dyDescent="0.25">
      <c r="A1169" s="288">
        <v>123610</v>
      </c>
      <c r="B1169" t="s">
        <v>474</v>
      </c>
      <c r="C1169" t="s">
        <v>739</v>
      </c>
      <c r="D1169" t="s">
        <v>739</v>
      </c>
      <c r="E1169" t="s">
        <v>739</v>
      </c>
      <c r="F1169" t="s">
        <v>739</v>
      </c>
      <c r="G1169" t="s">
        <v>739</v>
      </c>
      <c r="H1169" t="s">
        <v>739</v>
      </c>
      <c r="I1169" t="s">
        <v>739</v>
      </c>
      <c r="J1169" t="s">
        <v>739</v>
      </c>
      <c r="K1169" t="s">
        <v>739</v>
      </c>
      <c r="L1169" t="s">
        <v>739</v>
      </c>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s="242">
        <v>0</v>
      </c>
      <c r="AR1169" s="242">
        <v>0</v>
      </c>
    </row>
    <row r="1170" spans="1:44" x14ac:dyDescent="0.25">
      <c r="A1170" s="288">
        <v>123613</v>
      </c>
      <c r="B1170" t="s">
        <v>474</v>
      </c>
      <c r="C1170" t="s">
        <v>739</v>
      </c>
      <c r="D1170" t="s">
        <v>739</v>
      </c>
      <c r="E1170" t="s">
        <v>739</v>
      </c>
      <c r="F1170" t="s">
        <v>739</v>
      </c>
      <c r="G1170" t="s">
        <v>739</v>
      </c>
      <c r="H1170" t="s">
        <v>739</v>
      </c>
      <c r="I1170" t="s">
        <v>739</v>
      </c>
      <c r="J1170" t="s">
        <v>739</v>
      </c>
      <c r="K1170" t="s">
        <v>739</v>
      </c>
      <c r="L1170" t="s">
        <v>739</v>
      </c>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s="242">
        <v>0</v>
      </c>
      <c r="AR1170" s="242">
        <v>0</v>
      </c>
    </row>
    <row r="1171" spans="1:44" ht="14.4" x14ac:dyDescent="0.3">
      <c r="A1171" s="262">
        <v>123614</v>
      </c>
      <c r="B1171" t="s">
        <v>474</v>
      </c>
      <c r="C1171" s="246" t="s">
        <v>739</v>
      </c>
      <c r="D1171" s="246" t="s">
        <v>739</v>
      </c>
      <c r="E1171" s="246" t="s">
        <v>739</v>
      </c>
      <c r="F1171" s="246" t="s">
        <v>739</v>
      </c>
      <c r="G1171" s="246" t="s">
        <v>739</v>
      </c>
      <c r="H1171" s="246" t="s">
        <v>739</v>
      </c>
      <c r="I1171" s="246" t="s">
        <v>739</v>
      </c>
      <c r="J1171" s="246" t="s">
        <v>739</v>
      </c>
      <c r="K1171" s="246" t="s">
        <v>739</v>
      </c>
      <c r="L1171" s="246" t="s">
        <v>739</v>
      </c>
      <c r="AN1171" s="248"/>
      <c r="AQ1171" s="242" t="s">
        <v>1545</v>
      </c>
      <c r="AR1171" s="242">
        <v>0</v>
      </c>
    </row>
    <row r="1172" spans="1:44" x14ac:dyDescent="0.25">
      <c r="A1172" s="288">
        <v>123615</v>
      </c>
      <c r="B1172" t="s">
        <v>474</v>
      </c>
      <c r="C1172" t="s">
        <v>739</v>
      </c>
      <c r="D1172" t="s">
        <v>739</v>
      </c>
      <c r="E1172" t="s">
        <v>739</v>
      </c>
      <c r="F1172" t="s">
        <v>739</v>
      </c>
      <c r="G1172" t="s">
        <v>739</v>
      </c>
      <c r="H1172" t="s">
        <v>739</v>
      </c>
      <c r="I1172" t="s">
        <v>739</v>
      </c>
      <c r="J1172" t="s">
        <v>739</v>
      </c>
      <c r="K1172" t="s">
        <v>739</v>
      </c>
      <c r="L1172" t="s">
        <v>739</v>
      </c>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s="242">
        <v>0</v>
      </c>
      <c r="AR1172" s="242">
        <v>0</v>
      </c>
    </row>
    <row r="1173" spans="1:44" x14ac:dyDescent="0.25">
      <c r="A1173" s="288">
        <v>123625</v>
      </c>
      <c r="B1173" t="s">
        <v>474</v>
      </c>
      <c r="C1173" t="s">
        <v>739</v>
      </c>
      <c r="D1173" t="s">
        <v>739</v>
      </c>
      <c r="E1173" t="s">
        <v>739</v>
      </c>
      <c r="F1173" t="s">
        <v>739</v>
      </c>
      <c r="G1173" t="s">
        <v>739</v>
      </c>
      <c r="H1173" t="s">
        <v>739</v>
      </c>
      <c r="I1173" t="s">
        <v>739</v>
      </c>
      <c r="J1173" t="s">
        <v>739</v>
      </c>
      <c r="K1173" t="s">
        <v>739</v>
      </c>
      <c r="L1173" t="s">
        <v>739</v>
      </c>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s="242">
        <v>0</v>
      </c>
      <c r="AR1173" s="242">
        <v>0</v>
      </c>
    </row>
    <row r="1174" spans="1:44" x14ac:dyDescent="0.25">
      <c r="A1174" s="288">
        <v>123628</v>
      </c>
      <c r="B1174" t="s">
        <v>474</v>
      </c>
      <c r="C1174" t="s">
        <v>739</v>
      </c>
      <c r="D1174" t="s">
        <v>739</v>
      </c>
      <c r="E1174" t="s">
        <v>739</v>
      </c>
      <c r="F1174" t="s">
        <v>739</v>
      </c>
      <c r="G1174" t="s">
        <v>739</v>
      </c>
      <c r="H1174" t="s">
        <v>739</v>
      </c>
      <c r="I1174" t="s">
        <v>739</v>
      </c>
      <c r="J1174" t="s">
        <v>739</v>
      </c>
      <c r="K1174" t="s">
        <v>739</v>
      </c>
      <c r="L1174" t="s">
        <v>739</v>
      </c>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s="242">
        <v>0</v>
      </c>
      <c r="AR1174" s="242">
        <v>0</v>
      </c>
    </row>
    <row r="1175" spans="1:44" x14ac:dyDescent="0.25">
      <c r="A1175" s="288">
        <v>123629</v>
      </c>
      <c r="B1175" t="s">
        <v>474</v>
      </c>
      <c r="C1175" t="s">
        <v>739</v>
      </c>
      <c r="D1175" t="s">
        <v>739</v>
      </c>
      <c r="E1175" t="s">
        <v>739</v>
      </c>
      <c r="F1175" t="s">
        <v>739</v>
      </c>
      <c r="G1175" t="s">
        <v>739</v>
      </c>
      <c r="H1175" t="s">
        <v>739</v>
      </c>
      <c r="I1175" t="s">
        <v>739</v>
      </c>
      <c r="J1175" t="s">
        <v>739</v>
      </c>
      <c r="K1175" t="s">
        <v>739</v>
      </c>
      <c r="L1175" t="s">
        <v>739</v>
      </c>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s="242">
        <v>0</v>
      </c>
      <c r="AR1175" s="242">
        <v>0</v>
      </c>
    </row>
    <row r="1176" spans="1:44" x14ac:dyDescent="0.25">
      <c r="A1176" s="288">
        <v>123632</v>
      </c>
      <c r="B1176" t="s">
        <v>474</v>
      </c>
      <c r="C1176" t="s">
        <v>739</v>
      </c>
      <c r="D1176" t="s">
        <v>739</v>
      </c>
      <c r="E1176" t="s">
        <v>739</v>
      </c>
      <c r="F1176" t="s">
        <v>739</v>
      </c>
      <c r="G1176" t="s">
        <v>739</v>
      </c>
      <c r="H1176" t="s">
        <v>739</v>
      </c>
      <c r="I1176" t="s">
        <v>739</v>
      </c>
      <c r="J1176" t="s">
        <v>739</v>
      </c>
      <c r="K1176" t="s">
        <v>739</v>
      </c>
      <c r="L1176" t="s">
        <v>739</v>
      </c>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s="242">
        <v>0</v>
      </c>
      <c r="AR1176" s="242">
        <v>0</v>
      </c>
    </row>
    <row r="1177" spans="1:44" x14ac:dyDescent="0.25">
      <c r="A1177" s="288">
        <v>123635</v>
      </c>
      <c r="B1177" t="s">
        <v>474</v>
      </c>
      <c r="C1177" t="s">
        <v>739</v>
      </c>
      <c r="D1177" t="s">
        <v>739</v>
      </c>
      <c r="E1177" t="s">
        <v>739</v>
      </c>
      <c r="F1177" t="s">
        <v>739</v>
      </c>
      <c r="G1177" t="s">
        <v>739</v>
      </c>
      <c r="H1177" t="s">
        <v>739</v>
      </c>
      <c r="I1177" t="s">
        <v>739</v>
      </c>
      <c r="J1177" t="s">
        <v>739</v>
      </c>
      <c r="K1177" t="s">
        <v>739</v>
      </c>
      <c r="L1177" t="s">
        <v>739</v>
      </c>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s="242">
        <v>0</v>
      </c>
      <c r="AR1177" s="242">
        <v>0</v>
      </c>
    </row>
    <row r="1178" spans="1:44" x14ac:dyDescent="0.25">
      <c r="A1178" s="288">
        <v>123637</v>
      </c>
      <c r="B1178" t="s">
        <v>474</v>
      </c>
      <c r="C1178" t="s">
        <v>739</v>
      </c>
      <c r="D1178" t="s">
        <v>739</v>
      </c>
      <c r="E1178" t="s">
        <v>739</v>
      </c>
      <c r="F1178" t="s">
        <v>739</v>
      </c>
      <c r="G1178" t="s">
        <v>739</v>
      </c>
      <c r="H1178" t="s">
        <v>739</v>
      </c>
      <c r="I1178" t="s">
        <v>739</v>
      </c>
      <c r="J1178" t="s">
        <v>739</v>
      </c>
      <c r="K1178" t="s">
        <v>739</v>
      </c>
      <c r="L1178" t="s">
        <v>739</v>
      </c>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s="242">
        <v>0</v>
      </c>
      <c r="AR1178" s="242">
        <v>0</v>
      </c>
    </row>
    <row r="1179" spans="1:44" ht="14.4" x14ac:dyDescent="0.3">
      <c r="A1179" s="262">
        <v>123639</v>
      </c>
      <c r="B1179" t="s">
        <v>474</v>
      </c>
      <c r="C1179" s="246" t="s">
        <v>739</v>
      </c>
      <c r="D1179" s="246" t="s">
        <v>739</v>
      </c>
      <c r="E1179" s="246" t="s">
        <v>739</v>
      </c>
      <c r="F1179" s="246" t="s">
        <v>739</v>
      </c>
      <c r="G1179" s="246" t="s">
        <v>739</v>
      </c>
      <c r="H1179" s="246" t="s">
        <v>739</v>
      </c>
      <c r="I1179" s="246" t="s">
        <v>739</v>
      </c>
      <c r="J1179" s="246" t="s">
        <v>739</v>
      </c>
      <c r="K1179" s="246" t="s">
        <v>739</v>
      </c>
      <c r="L1179" s="246" t="s">
        <v>739</v>
      </c>
      <c r="AN1179" s="248"/>
      <c r="AQ1179" s="242" t="s">
        <v>1545</v>
      </c>
      <c r="AR1179" s="242">
        <v>0</v>
      </c>
    </row>
    <row r="1180" spans="1:44" x14ac:dyDescent="0.25">
      <c r="A1180" s="288">
        <v>123641</v>
      </c>
      <c r="B1180" t="s">
        <v>474</v>
      </c>
      <c r="C1180" t="s">
        <v>739</v>
      </c>
      <c r="D1180" t="s">
        <v>739</v>
      </c>
      <c r="E1180" t="s">
        <v>739</v>
      </c>
      <c r="F1180" t="s">
        <v>739</v>
      </c>
      <c r="G1180" t="s">
        <v>739</v>
      </c>
      <c r="H1180" t="s">
        <v>739</v>
      </c>
      <c r="I1180" t="s">
        <v>739</v>
      </c>
      <c r="J1180" t="s">
        <v>739</v>
      </c>
      <c r="K1180" t="s">
        <v>739</v>
      </c>
      <c r="L1180" t="s">
        <v>739</v>
      </c>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s="242">
        <v>0</v>
      </c>
      <c r="AR1180" s="242">
        <v>0</v>
      </c>
    </row>
    <row r="1181" spans="1:44" x14ac:dyDescent="0.25">
      <c r="A1181" s="288">
        <v>123654</v>
      </c>
      <c r="B1181" t="s">
        <v>474</v>
      </c>
      <c r="C1181" t="s">
        <v>739</v>
      </c>
      <c r="D1181" t="s">
        <v>739</v>
      </c>
      <c r="E1181" t="s">
        <v>739</v>
      </c>
      <c r="F1181" t="s">
        <v>739</v>
      </c>
      <c r="G1181" t="s">
        <v>739</v>
      </c>
      <c r="H1181" t="s">
        <v>739</v>
      </c>
      <c r="I1181" t="s">
        <v>739</v>
      </c>
      <c r="J1181" t="s">
        <v>739</v>
      </c>
      <c r="K1181" t="s">
        <v>739</v>
      </c>
      <c r="L1181" t="s">
        <v>739</v>
      </c>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s="242">
        <v>0</v>
      </c>
      <c r="AR1181" s="242">
        <v>0</v>
      </c>
    </row>
    <row r="1182" spans="1:44" x14ac:dyDescent="0.25">
      <c r="A1182" s="288">
        <v>123656</v>
      </c>
      <c r="B1182" t="s">
        <v>474</v>
      </c>
      <c r="C1182" t="s">
        <v>739</v>
      </c>
      <c r="D1182" t="s">
        <v>739</v>
      </c>
      <c r="E1182" t="s">
        <v>739</v>
      </c>
      <c r="F1182" t="s">
        <v>739</v>
      </c>
      <c r="G1182" t="s">
        <v>739</v>
      </c>
      <c r="H1182" t="s">
        <v>739</v>
      </c>
      <c r="I1182" t="s">
        <v>739</v>
      </c>
      <c r="J1182" t="s">
        <v>739</v>
      </c>
      <c r="K1182" t="s">
        <v>739</v>
      </c>
      <c r="L1182" t="s">
        <v>739</v>
      </c>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s="242">
        <v>0</v>
      </c>
      <c r="AR1182" s="242">
        <v>0</v>
      </c>
    </row>
    <row r="1183" spans="1:44" ht="14.4" x14ac:dyDescent="0.3">
      <c r="A1183" s="263">
        <v>123658</v>
      </c>
      <c r="B1183" t="s">
        <v>474</v>
      </c>
      <c r="C1183" s="246" t="s">
        <v>204</v>
      </c>
      <c r="D1183" s="246" t="s">
        <v>206</v>
      </c>
      <c r="E1183" s="246" t="s">
        <v>206</v>
      </c>
      <c r="F1183" s="246" t="s">
        <v>206</v>
      </c>
      <c r="G1183" s="246" t="s">
        <v>204</v>
      </c>
      <c r="H1183" s="246" t="s">
        <v>204</v>
      </c>
      <c r="I1183" s="246" t="s">
        <v>205</v>
      </c>
      <c r="J1183" s="246" t="s">
        <v>206</v>
      </c>
      <c r="K1183" s="246" t="s">
        <v>206</v>
      </c>
      <c r="L1183" s="246" t="s">
        <v>205</v>
      </c>
      <c r="M1183" s="246"/>
      <c r="N1183" s="246"/>
      <c r="O1183" s="246"/>
      <c r="P1183" s="246"/>
      <c r="Q1183" s="246"/>
      <c r="R1183" s="246"/>
      <c r="S1183" s="246"/>
      <c r="T1183" s="246"/>
      <c r="U1183" s="246"/>
      <c r="V1183" s="246"/>
      <c r="W1183" s="246"/>
      <c r="X1183" s="246"/>
      <c r="Y1183" s="246"/>
      <c r="Z1183" s="246"/>
      <c r="AA1183" s="246"/>
      <c r="AB1183" s="246"/>
      <c r="AC1183" s="246"/>
      <c r="AD1183" s="246"/>
      <c r="AE1183" s="246"/>
      <c r="AF1183" s="246"/>
      <c r="AG1183" s="246"/>
      <c r="AH1183" s="246"/>
      <c r="AI1183" s="246"/>
      <c r="AJ1183" s="246"/>
      <c r="AK1183" s="246"/>
      <c r="AL1183" s="246"/>
      <c r="AM1183" s="246"/>
      <c r="AN1183" s="246"/>
      <c r="AO1183" s="246"/>
      <c r="AP1183" s="246"/>
      <c r="AQ1183" s="242">
        <v>0</v>
      </c>
      <c r="AR1183" s="242">
        <v>0</v>
      </c>
    </row>
    <row r="1184" spans="1:44" x14ac:dyDescent="0.25">
      <c r="A1184" s="288">
        <v>123665</v>
      </c>
      <c r="B1184" t="s">
        <v>474</v>
      </c>
      <c r="C1184" t="s">
        <v>739</v>
      </c>
      <c r="D1184" t="s">
        <v>739</v>
      </c>
      <c r="E1184" t="s">
        <v>739</v>
      </c>
      <c r="F1184" t="s">
        <v>739</v>
      </c>
      <c r="G1184" t="s">
        <v>739</v>
      </c>
      <c r="H1184" t="s">
        <v>739</v>
      </c>
      <c r="I1184" t="s">
        <v>739</v>
      </c>
      <c r="J1184" t="s">
        <v>739</v>
      </c>
      <c r="K1184" t="s">
        <v>739</v>
      </c>
      <c r="L1184" t="s">
        <v>739</v>
      </c>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s="242">
        <v>0</v>
      </c>
      <c r="AR1184" s="242">
        <v>0</v>
      </c>
    </row>
    <row r="1185" spans="1:44" x14ac:dyDescent="0.25">
      <c r="A1185" s="288">
        <v>123666</v>
      </c>
      <c r="B1185" t="s">
        <v>474</v>
      </c>
      <c r="C1185" t="s">
        <v>739</v>
      </c>
      <c r="D1185" t="s">
        <v>739</v>
      </c>
      <c r="E1185" t="s">
        <v>739</v>
      </c>
      <c r="F1185" t="s">
        <v>739</v>
      </c>
      <c r="G1185" t="s">
        <v>739</v>
      </c>
      <c r="H1185" t="s">
        <v>739</v>
      </c>
      <c r="I1185" t="s">
        <v>739</v>
      </c>
      <c r="J1185" t="s">
        <v>739</v>
      </c>
      <c r="K1185" t="s">
        <v>739</v>
      </c>
      <c r="L1185" t="s">
        <v>739</v>
      </c>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s="242">
        <v>0</v>
      </c>
      <c r="AR1185" s="242">
        <v>0</v>
      </c>
    </row>
    <row r="1186" spans="1:44" x14ac:dyDescent="0.25">
      <c r="A1186" s="288">
        <v>123667</v>
      </c>
      <c r="B1186" t="s">
        <v>474</v>
      </c>
      <c r="C1186" t="s">
        <v>739</v>
      </c>
      <c r="D1186" t="s">
        <v>739</v>
      </c>
      <c r="E1186" t="s">
        <v>739</v>
      </c>
      <c r="F1186" t="s">
        <v>739</v>
      </c>
      <c r="G1186" t="s">
        <v>739</v>
      </c>
      <c r="H1186" t="s">
        <v>739</v>
      </c>
      <c r="I1186" t="s">
        <v>739</v>
      </c>
      <c r="J1186" t="s">
        <v>739</v>
      </c>
      <c r="K1186" t="s">
        <v>739</v>
      </c>
      <c r="L1186" t="s">
        <v>739</v>
      </c>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s="242">
        <v>0</v>
      </c>
      <c r="AR1186" s="242">
        <v>0</v>
      </c>
    </row>
    <row r="1187" spans="1:44" x14ac:dyDescent="0.25">
      <c r="A1187" s="288">
        <v>123670</v>
      </c>
      <c r="B1187" t="s">
        <v>474</v>
      </c>
      <c r="C1187" t="s">
        <v>739</v>
      </c>
      <c r="D1187" t="s">
        <v>739</v>
      </c>
      <c r="E1187" t="s">
        <v>739</v>
      </c>
      <c r="F1187" t="s">
        <v>739</v>
      </c>
      <c r="G1187" t="s">
        <v>739</v>
      </c>
      <c r="H1187" t="s">
        <v>739</v>
      </c>
      <c r="I1187" t="s">
        <v>739</v>
      </c>
      <c r="J1187" t="s">
        <v>739</v>
      </c>
      <c r="K1187" t="s">
        <v>739</v>
      </c>
      <c r="L1187" t="s">
        <v>739</v>
      </c>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s="242">
        <v>0</v>
      </c>
      <c r="AR1187" s="242">
        <v>0</v>
      </c>
    </row>
    <row r="1188" spans="1:44" x14ac:dyDescent="0.25">
      <c r="A1188" s="288">
        <v>123679</v>
      </c>
      <c r="B1188" t="s">
        <v>474</v>
      </c>
      <c r="C1188" t="s">
        <v>739</v>
      </c>
      <c r="D1188" t="s">
        <v>739</v>
      </c>
      <c r="E1188" t="s">
        <v>739</v>
      </c>
      <c r="F1188" t="s">
        <v>739</v>
      </c>
      <c r="G1188" t="s">
        <v>739</v>
      </c>
      <c r="H1188" t="s">
        <v>739</v>
      </c>
      <c r="I1188" t="s">
        <v>739</v>
      </c>
      <c r="J1188" t="s">
        <v>739</v>
      </c>
      <c r="K1188" t="s">
        <v>739</v>
      </c>
      <c r="L1188" t="s">
        <v>739</v>
      </c>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s="242">
        <v>0</v>
      </c>
      <c r="AR1188" s="242">
        <v>0</v>
      </c>
    </row>
    <row r="1189" spans="1:44" x14ac:dyDescent="0.25">
      <c r="A1189" s="288">
        <v>123687</v>
      </c>
      <c r="B1189" t="s">
        <v>474</v>
      </c>
      <c r="C1189" t="s">
        <v>739</v>
      </c>
      <c r="D1189" t="s">
        <v>739</v>
      </c>
      <c r="E1189" t="s">
        <v>739</v>
      </c>
      <c r="F1189" t="s">
        <v>739</v>
      </c>
      <c r="G1189" t="s">
        <v>739</v>
      </c>
      <c r="H1189" t="s">
        <v>739</v>
      </c>
      <c r="I1189" t="s">
        <v>739</v>
      </c>
      <c r="J1189" t="s">
        <v>739</v>
      </c>
      <c r="K1189" t="s">
        <v>739</v>
      </c>
      <c r="L1189" t="s">
        <v>739</v>
      </c>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s="242">
        <v>0</v>
      </c>
      <c r="AR1189" s="242">
        <v>0</v>
      </c>
    </row>
    <row r="1190" spans="1:44" ht="14.4" x14ac:dyDescent="0.3">
      <c r="A1190" s="262">
        <v>123690</v>
      </c>
      <c r="B1190" t="s">
        <v>474</v>
      </c>
      <c r="C1190" s="246" t="s">
        <v>739</v>
      </c>
      <c r="D1190" s="246" t="s">
        <v>739</v>
      </c>
      <c r="E1190" s="246" t="s">
        <v>739</v>
      </c>
      <c r="F1190" s="246" t="s">
        <v>739</v>
      </c>
      <c r="G1190" s="246" t="s">
        <v>739</v>
      </c>
      <c r="H1190" s="246" t="s">
        <v>739</v>
      </c>
      <c r="I1190" s="246" t="s">
        <v>739</v>
      </c>
      <c r="J1190" s="246" t="s">
        <v>739</v>
      </c>
      <c r="K1190" s="246" t="s">
        <v>739</v>
      </c>
      <c r="L1190" s="246" t="s">
        <v>739</v>
      </c>
      <c r="AN1190" s="248"/>
      <c r="AQ1190" s="242" t="s">
        <v>1545</v>
      </c>
      <c r="AR1190" s="242">
        <v>0</v>
      </c>
    </row>
    <row r="1191" spans="1:44" x14ac:dyDescent="0.25">
      <c r="A1191" s="288">
        <v>123693</v>
      </c>
      <c r="B1191" t="s">
        <v>474</v>
      </c>
      <c r="C1191" t="s">
        <v>739</v>
      </c>
      <c r="D1191" t="s">
        <v>739</v>
      </c>
      <c r="E1191" t="s">
        <v>739</v>
      </c>
      <c r="F1191" t="s">
        <v>739</v>
      </c>
      <c r="G1191" t="s">
        <v>739</v>
      </c>
      <c r="H1191" t="s">
        <v>739</v>
      </c>
      <c r="I1191" t="s">
        <v>739</v>
      </c>
      <c r="J1191" t="s">
        <v>739</v>
      </c>
      <c r="K1191" t="s">
        <v>739</v>
      </c>
      <c r="L1191" t="s">
        <v>739</v>
      </c>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s="242">
        <v>0</v>
      </c>
      <c r="AR1191" s="242">
        <v>0</v>
      </c>
    </row>
    <row r="1192" spans="1:44" x14ac:dyDescent="0.25">
      <c r="A1192" s="288">
        <v>123697</v>
      </c>
      <c r="B1192" t="s">
        <v>474</v>
      </c>
      <c r="C1192" t="s">
        <v>739</v>
      </c>
      <c r="D1192" t="s">
        <v>739</v>
      </c>
      <c r="E1192" t="s">
        <v>739</v>
      </c>
      <c r="F1192" t="s">
        <v>739</v>
      </c>
      <c r="G1192" t="s">
        <v>739</v>
      </c>
      <c r="H1192" t="s">
        <v>739</v>
      </c>
      <c r="I1192" t="s">
        <v>739</v>
      </c>
      <c r="J1192" t="s">
        <v>739</v>
      </c>
      <c r="K1192" t="s">
        <v>739</v>
      </c>
      <c r="L1192" t="s">
        <v>739</v>
      </c>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s="242">
        <v>0</v>
      </c>
      <c r="AR1192" s="242">
        <v>0</v>
      </c>
    </row>
    <row r="1193" spans="1:44" x14ac:dyDescent="0.25">
      <c r="A1193" s="288">
        <v>123698</v>
      </c>
      <c r="B1193" t="s">
        <v>474</v>
      </c>
      <c r="C1193" t="s">
        <v>739</v>
      </c>
      <c r="D1193" t="s">
        <v>739</v>
      </c>
      <c r="E1193" t="s">
        <v>739</v>
      </c>
      <c r="F1193" t="s">
        <v>739</v>
      </c>
      <c r="G1193" t="s">
        <v>739</v>
      </c>
      <c r="H1193" t="s">
        <v>739</v>
      </c>
      <c r="I1193" t="s">
        <v>739</v>
      </c>
      <c r="J1193" t="s">
        <v>739</v>
      </c>
      <c r="K1193" t="s">
        <v>739</v>
      </c>
      <c r="L1193" t="s">
        <v>739</v>
      </c>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s="242">
        <v>0</v>
      </c>
      <c r="AR1193" s="242">
        <v>0</v>
      </c>
    </row>
    <row r="1194" spans="1:44" x14ac:dyDescent="0.25">
      <c r="A1194" s="288">
        <v>123702</v>
      </c>
      <c r="B1194" t="s">
        <v>474</v>
      </c>
      <c r="C1194" t="s">
        <v>739</v>
      </c>
      <c r="D1194" t="s">
        <v>739</v>
      </c>
      <c r="E1194" t="s">
        <v>739</v>
      </c>
      <c r="F1194" t="s">
        <v>739</v>
      </c>
      <c r="G1194" t="s">
        <v>739</v>
      </c>
      <c r="H1194" t="s">
        <v>739</v>
      </c>
      <c r="I1194" t="s">
        <v>739</v>
      </c>
      <c r="J1194" t="s">
        <v>739</v>
      </c>
      <c r="K1194" t="s">
        <v>739</v>
      </c>
      <c r="L1194" t="s">
        <v>739</v>
      </c>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s="242">
        <v>0</v>
      </c>
      <c r="AR1194" s="242">
        <v>0</v>
      </c>
    </row>
    <row r="1195" spans="1:44" ht="21.6" x14ac:dyDescent="0.3">
      <c r="A1195" s="262">
        <v>123704</v>
      </c>
      <c r="B1195" t="s">
        <v>474</v>
      </c>
      <c r="C1195" s="246" t="s">
        <v>739</v>
      </c>
      <c r="D1195" s="246" t="s">
        <v>739</v>
      </c>
      <c r="E1195" s="246" t="s">
        <v>739</v>
      </c>
      <c r="F1195" s="246" t="s">
        <v>739</v>
      </c>
      <c r="G1195" s="246" t="s">
        <v>739</v>
      </c>
      <c r="H1195" s="246" t="s">
        <v>739</v>
      </c>
      <c r="I1195" s="246" t="s">
        <v>739</v>
      </c>
      <c r="J1195" s="246" t="s">
        <v>739</v>
      </c>
      <c r="K1195" s="246" t="s">
        <v>739</v>
      </c>
      <c r="L1195" s="246" t="s">
        <v>739</v>
      </c>
      <c r="AN1195" s="248"/>
      <c r="AO1195" s="250"/>
      <c r="AP1195" s="247"/>
      <c r="AQ1195" s="242" t="s">
        <v>1545</v>
      </c>
      <c r="AR1195" s="242">
        <v>0</v>
      </c>
    </row>
    <row r="1196" spans="1:44" ht="14.4" x14ac:dyDescent="0.3">
      <c r="A1196" s="262">
        <v>123705</v>
      </c>
      <c r="B1196" t="s">
        <v>474</v>
      </c>
      <c r="C1196" s="246" t="s">
        <v>739</v>
      </c>
      <c r="D1196" s="246" t="s">
        <v>739</v>
      </c>
      <c r="E1196" s="246" t="s">
        <v>739</v>
      </c>
      <c r="F1196" s="246" t="s">
        <v>739</v>
      </c>
      <c r="G1196" s="246" t="s">
        <v>739</v>
      </c>
      <c r="H1196" s="246" t="s">
        <v>739</v>
      </c>
      <c r="I1196" s="246" t="s">
        <v>739</v>
      </c>
      <c r="J1196" s="246" t="s">
        <v>739</v>
      </c>
      <c r="K1196" s="246" t="s">
        <v>739</v>
      </c>
      <c r="L1196" s="246" t="s">
        <v>739</v>
      </c>
      <c r="AN1196" s="248"/>
      <c r="AQ1196" s="242" t="s">
        <v>1545</v>
      </c>
      <c r="AR1196" s="242">
        <v>0</v>
      </c>
    </row>
    <row r="1197" spans="1:44" x14ac:dyDescent="0.25">
      <c r="A1197" s="288">
        <v>123712</v>
      </c>
      <c r="B1197" t="s">
        <v>474</v>
      </c>
      <c r="C1197" t="s">
        <v>739</v>
      </c>
      <c r="D1197" t="s">
        <v>739</v>
      </c>
      <c r="E1197" t="s">
        <v>739</v>
      </c>
      <c r="F1197" t="s">
        <v>739</v>
      </c>
      <c r="G1197" t="s">
        <v>739</v>
      </c>
      <c r="H1197" t="s">
        <v>739</v>
      </c>
      <c r="I1197" t="s">
        <v>739</v>
      </c>
      <c r="J1197" t="s">
        <v>739</v>
      </c>
      <c r="K1197" t="s">
        <v>739</v>
      </c>
      <c r="L1197" t="s">
        <v>739</v>
      </c>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s="242">
        <v>0</v>
      </c>
      <c r="AR1197" s="242">
        <v>0</v>
      </c>
    </row>
    <row r="1198" spans="1:44" x14ac:dyDescent="0.25">
      <c r="A1198" s="288">
        <v>123713</v>
      </c>
      <c r="B1198" t="s">
        <v>474</v>
      </c>
      <c r="C1198" t="s">
        <v>739</v>
      </c>
      <c r="D1198" t="s">
        <v>739</v>
      </c>
      <c r="E1198" t="s">
        <v>739</v>
      </c>
      <c r="F1198" t="s">
        <v>739</v>
      </c>
      <c r="G1198" t="s">
        <v>739</v>
      </c>
      <c r="H1198" t="s">
        <v>739</v>
      </c>
      <c r="I1198" t="s">
        <v>739</v>
      </c>
      <c r="J1198" t="s">
        <v>739</v>
      </c>
      <c r="K1198" t="s">
        <v>739</v>
      </c>
      <c r="L1198" t="s">
        <v>739</v>
      </c>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s="242">
        <v>0</v>
      </c>
      <c r="AR1198" s="242">
        <v>0</v>
      </c>
    </row>
    <row r="1199" spans="1:44" x14ac:dyDescent="0.25">
      <c r="A1199" s="288">
        <v>123714</v>
      </c>
      <c r="B1199" t="s">
        <v>474</v>
      </c>
      <c r="C1199" t="s">
        <v>739</v>
      </c>
      <c r="D1199" t="s">
        <v>739</v>
      </c>
      <c r="E1199" t="s">
        <v>739</v>
      </c>
      <c r="F1199" t="s">
        <v>739</v>
      </c>
      <c r="G1199" t="s">
        <v>739</v>
      </c>
      <c r="H1199" t="s">
        <v>739</v>
      </c>
      <c r="I1199" t="s">
        <v>739</v>
      </c>
      <c r="J1199" t="s">
        <v>739</v>
      </c>
      <c r="K1199" t="s">
        <v>739</v>
      </c>
      <c r="L1199" t="s">
        <v>739</v>
      </c>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s="242">
        <v>0</v>
      </c>
      <c r="AR1199" s="242">
        <v>0</v>
      </c>
    </row>
    <row r="1200" spans="1:44" x14ac:dyDescent="0.25">
      <c r="A1200" s="288">
        <v>123718</v>
      </c>
      <c r="B1200" t="s">
        <v>474</v>
      </c>
      <c r="C1200" t="s">
        <v>739</v>
      </c>
      <c r="D1200" t="s">
        <v>739</v>
      </c>
      <c r="E1200" t="s">
        <v>739</v>
      </c>
      <c r="F1200" t="s">
        <v>739</v>
      </c>
      <c r="G1200" t="s">
        <v>739</v>
      </c>
      <c r="H1200" t="s">
        <v>739</v>
      </c>
      <c r="I1200" t="s">
        <v>739</v>
      </c>
      <c r="J1200" t="s">
        <v>739</v>
      </c>
      <c r="K1200" t="s">
        <v>739</v>
      </c>
      <c r="L1200" t="s">
        <v>739</v>
      </c>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s="242">
        <v>0</v>
      </c>
      <c r="AR1200" s="242">
        <v>0</v>
      </c>
    </row>
    <row r="1201" spans="1:44" x14ac:dyDescent="0.25">
      <c r="A1201" s="288">
        <v>123719</v>
      </c>
      <c r="B1201" t="s">
        <v>474</v>
      </c>
      <c r="C1201" t="s">
        <v>739</v>
      </c>
      <c r="D1201" t="s">
        <v>739</v>
      </c>
      <c r="E1201" t="s">
        <v>739</v>
      </c>
      <c r="F1201" t="s">
        <v>739</v>
      </c>
      <c r="G1201" t="s">
        <v>739</v>
      </c>
      <c r="H1201" t="s">
        <v>739</v>
      </c>
      <c r="I1201" t="s">
        <v>739</v>
      </c>
      <c r="J1201" t="s">
        <v>739</v>
      </c>
      <c r="K1201" t="s">
        <v>739</v>
      </c>
      <c r="L1201" t="s">
        <v>739</v>
      </c>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s="242">
        <v>0</v>
      </c>
      <c r="AR1201" s="242">
        <v>0</v>
      </c>
    </row>
    <row r="1202" spans="1:44" x14ac:dyDescent="0.25">
      <c r="A1202" s="288">
        <v>123722</v>
      </c>
      <c r="B1202" t="s">
        <v>474</v>
      </c>
      <c r="C1202" t="s">
        <v>739</v>
      </c>
      <c r="D1202" t="s">
        <v>739</v>
      </c>
      <c r="E1202" t="s">
        <v>739</v>
      </c>
      <c r="F1202" t="s">
        <v>739</v>
      </c>
      <c r="G1202" t="s">
        <v>739</v>
      </c>
      <c r="H1202" t="s">
        <v>739</v>
      </c>
      <c r="I1202" t="s">
        <v>739</v>
      </c>
      <c r="J1202" t="s">
        <v>739</v>
      </c>
      <c r="K1202" t="s">
        <v>739</v>
      </c>
      <c r="L1202" t="s">
        <v>739</v>
      </c>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s="242">
        <v>0</v>
      </c>
      <c r="AR1202" s="242">
        <v>0</v>
      </c>
    </row>
    <row r="1203" spans="1:44" x14ac:dyDescent="0.25">
      <c r="A1203" s="288">
        <v>123723</v>
      </c>
      <c r="B1203" t="s">
        <v>474</v>
      </c>
      <c r="C1203" t="s">
        <v>739</v>
      </c>
      <c r="D1203" t="s">
        <v>739</v>
      </c>
      <c r="E1203" t="s">
        <v>739</v>
      </c>
      <c r="F1203" t="s">
        <v>739</v>
      </c>
      <c r="G1203" t="s">
        <v>739</v>
      </c>
      <c r="H1203" t="s">
        <v>739</v>
      </c>
      <c r="I1203" t="s">
        <v>739</v>
      </c>
      <c r="J1203" t="s">
        <v>739</v>
      </c>
      <c r="K1203" t="s">
        <v>739</v>
      </c>
      <c r="L1203" t="s">
        <v>739</v>
      </c>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s="242">
        <v>0</v>
      </c>
      <c r="AR1203" s="242">
        <v>0</v>
      </c>
    </row>
    <row r="1204" spans="1:44" x14ac:dyDescent="0.25">
      <c r="A1204" s="288">
        <v>123728</v>
      </c>
      <c r="B1204" t="s">
        <v>474</v>
      </c>
      <c r="C1204" t="s">
        <v>739</v>
      </c>
      <c r="D1204" t="s">
        <v>739</v>
      </c>
      <c r="E1204" t="s">
        <v>739</v>
      </c>
      <c r="F1204" t="s">
        <v>739</v>
      </c>
      <c r="G1204" t="s">
        <v>739</v>
      </c>
      <c r="H1204" t="s">
        <v>739</v>
      </c>
      <c r="I1204" t="s">
        <v>739</v>
      </c>
      <c r="J1204" t="s">
        <v>739</v>
      </c>
      <c r="K1204" t="s">
        <v>739</v>
      </c>
      <c r="L1204" t="s">
        <v>739</v>
      </c>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s="242">
        <v>0</v>
      </c>
      <c r="AR1204" s="242">
        <v>0</v>
      </c>
    </row>
    <row r="1205" spans="1:44" x14ac:dyDescent="0.25">
      <c r="A1205" s="288">
        <v>123730</v>
      </c>
      <c r="B1205" t="s">
        <v>474</v>
      </c>
      <c r="C1205" t="s">
        <v>739</v>
      </c>
      <c r="D1205" t="s">
        <v>739</v>
      </c>
      <c r="E1205" t="s">
        <v>739</v>
      </c>
      <c r="F1205" t="s">
        <v>739</v>
      </c>
      <c r="G1205" t="s">
        <v>739</v>
      </c>
      <c r="H1205" t="s">
        <v>739</v>
      </c>
      <c r="I1205" t="s">
        <v>739</v>
      </c>
      <c r="J1205" t="s">
        <v>739</v>
      </c>
      <c r="K1205" t="s">
        <v>739</v>
      </c>
      <c r="L1205" t="s">
        <v>739</v>
      </c>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s="242">
        <v>0</v>
      </c>
      <c r="AR1205" s="242">
        <v>0</v>
      </c>
    </row>
    <row r="1206" spans="1:44" ht="14.4" x14ac:dyDescent="0.3">
      <c r="A1206" s="262">
        <v>123733</v>
      </c>
      <c r="B1206" t="s">
        <v>474</v>
      </c>
      <c r="C1206" s="246" t="s">
        <v>739</v>
      </c>
      <c r="D1206" s="246" t="s">
        <v>739</v>
      </c>
      <c r="E1206" s="246" t="s">
        <v>739</v>
      </c>
      <c r="F1206" s="246" t="s">
        <v>739</v>
      </c>
      <c r="G1206" s="246" t="s">
        <v>739</v>
      </c>
      <c r="H1206" s="246" t="s">
        <v>739</v>
      </c>
      <c r="I1206" s="246" t="s">
        <v>739</v>
      </c>
      <c r="J1206" s="246" t="s">
        <v>739</v>
      </c>
      <c r="K1206" s="246" t="s">
        <v>739</v>
      </c>
      <c r="L1206" s="246" t="s">
        <v>739</v>
      </c>
      <c r="AN1206" s="248"/>
      <c r="AQ1206" s="242" t="s">
        <v>1545</v>
      </c>
      <c r="AR1206" s="242">
        <v>0</v>
      </c>
    </row>
    <row r="1207" spans="1:44" x14ac:dyDescent="0.25">
      <c r="A1207" s="288">
        <v>123734</v>
      </c>
      <c r="B1207" t="s">
        <v>474</v>
      </c>
      <c r="C1207" t="s">
        <v>739</v>
      </c>
      <c r="D1207" t="s">
        <v>739</v>
      </c>
      <c r="E1207" t="s">
        <v>739</v>
      </c>
      <c r="F1207" t="s">
        <v>739</v>
      </c>
      <c r="G1207" t="s">
        <v>739</v>
      </c>
      <c r="H1207" t="s">
        <v>739</v>
      </c>
      <c r="I1207" t="s">
        <v>739</v>
      </c>
      <c r="J1207" t="s">
        <v>739</v>
      </c>
      <c r="K1207" t="s">
        <v>739</v>
      </c>
      <c r="L1207" t="s">
        <v>739</v>
      </c>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s="242">
        <v>0</v>
      </c>
      <c r="AR1207" s="242">
        <v>0</v>
      </c>
    </row>
    <row r="1208" spans="1:44" x14ac:dyDescent="0.25">
      <c r="A1208" s="288">
        <v>123735</v>
      </c>
      <c r="B1208" t="s">
        <v>474</v>
      </c>
      <c r="C1208" t="s">
        <v>739</v>
      </c>
      <c r="D1208" t="s">
        <v>739</v>
      </c>
      <c r="E1208" t="s">
        <v>739</v>
      </c>
      <c r="F1208" t="s">
        <v>739</v>
      </c>
      <c r="G1208" t="s">
        <v>739</v>
      </c>
      <c r="H1208" t="s">
        <v>739</v>
      </c>
      <c r="I1208" t="s">
        <v>739</v>
      </c>
      <c r="J1208" t="s">
        <v>739</v>
      </c>
      <c r="K1208" t="s">
        <v>739</v>
      </c>
      <c r="L1208" t="s">
        <v>739</v>
      </c>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s="242">
        <v>0</v>
      </c>
      <c r="AR1208" s="242">
        <v>0</v>
      </c>
    </row>
    <row r="1209" spans="1:44" x14ac:dyDescent="0.25">
      <c r="A1209" s="288">
        <v>123736</v>
      </c>
      <c r="B1209" t="s">
        <v>474</v>
      </c>
      <c r="C1209" t="s">
        <v>739</v>
      </c>
      <c r="D1209" t="s">
        <v>739</v>
      </c>
      <c r="E1209" t="s">
        <v>739</v>
      </c>
      <c r="F1209" t="s">
        <v>739</v>
      </c>
      <c r="G1209" t="s">
        <v>739</v>
      </c>
      <c r="H1209" t="s">
        <v>739</v>
      </c>
      <c r="I1209" t="s">
        <v>739</v>
      </c>
      <c r="J1209" t="s">
        <v>739</v>
      </c>
      <c r="K1209" t="s">
        <v>739</v>
      </c>
      <c r="L1209" t="s">
        <v>739</v>
      </c>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s="242">
        <v>0</v>
      </c>
      <c r="AR1209" s="242">
        <v>0</v>
      </c>
    </row>
    <row r="1210" spans="1:44" ht="21.6" x14ac:dyDescent="0.65">
      <c r="A1210" s="262">
        <v>123737</v>
      </c>
      <c r="B1210" t="s">
        <v>474</v>
      </c>
      <c r="C1210" s="246" t="s">
        <v>739</v>
      </c>
      <c r="D1210" s="246" t="s">
        <v>739</v>
      </c>
      <c r="E1210" s="246" t="s">
        <v>739</v>
      </c>
      <c r="F1210" s="246" t="s">
        <v>739</v>
      </c>
      <c r="G1210" s="246" t="s">
        <v>739</v>
      </c>
      <c r="H1210" s="246" t="s">
        <v>739</v>
      </c>
      <c r="I1210" s="246" t="s">
        <v>739</v>
      </c>
      <c r="J1210" s="246" t="s">
        <v>739</v>
      </c>
      <c r="K1210" s="246" t="s">
        <v>739</v>
      </c>
      <c r="L1210" s="246" t="s">
        <v>739</v>
      </c>
      <c r="AN1210" s="251"/>
      <c r="AO1210" s="249"/>
      <c r="AP1210" s="249"/>
      <c r="AQ1210" s="242" t="s">
        <v>1545</v>
      </c>
      <c r="AR1210" s="242">
        <v>0</v>
      </c>
    </row>
    <row r="1211" spans="1:44" x14ac:dyDescent="0.25">
      <c r="A1211" s="288">
        <v>123738</v>
      </c>
      <c r="B1211" t="s">
        <v>474</v>
      </c>
      <c r="C1211" t="s">
        <v>739</v>
      </c>
      <c r="D1211" t="s">
        <v>739</v>
      </c>
      <c r="E1211" t="s">
        <v>739</v>
      </c>
      <c r="F1211" t="s">
        <v>739</v>
      </c>
      <c r="G1211" t="s">
        <v>739</v>
      </c>
      <c r="H1211" t="s">
        <v>739</v>
      </c>
      <c r="I1211" t="s">
        <v>739</v>
      </c>
      <c r="J1211" t="s">
        <v>739</v>
      </c>
      <c r="K1211" t="s">
        <v>739</v>
      </c>
      <c r="L1211" t="s">
        <v>739</v>
      </c>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s="242">
        <v>0</v>
      </c>
      <c r="AR1211" s="242">
        <v>0</v>
      </c>
    </row>
    <row r="1212" spans="1:44" x14ac:dyDescent="0.25">
      <c r="A1212" s="288">
        <v>123741</v>
      </c>
      <c r="B1212" t="s">
        <v>474</v>
      </c>
      <c r="C1212" t="s">
        <v>739</v>
      </c>
      <c r="D1212" t="s">
        <v>739</v>
      </c>
      <c r="E1212" t="s">
        <v>739</v>
      </c>
      <c r="F1212" t="s">
        <v>739</v>
      </c>
      <c r="G1212" t="s">
        <v>739</v>
      </c>
      <c r="H1212" t="s">
        <v>739</v>
      </c>
      <c r="I1212" t="s">
        <v>739</v>
      </c>
      <c r="J1212" t="s">
        <v>739</v>
      </c>
      <c r="K1212" t="s">
        <v>739</v>
      </c>
      <c r="L1212" t="s">
        <v>739</v>
      </c>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s="242">
        <v>0</v>
      </c>
      <c r="AR1212" s="242">
        <v>0</v>
      </c>
    </row>
    <row r="1213" spans="1:44" ht="14.4" x14ac:dyDescent="0.3">
      <c r="A1213" s="262">
        <v>123742</v>
      </c>
      <c r="B1213" t="s">
        <v>474</v>
      </c>
      <c r="C1213" s="246" t="s">
        <v>739</v>
      </c>
      <c r="D1213" s="246" t="s">
        <v>739</v>
      </c>
      <c r="E1213" s="246" t="s">
        <v>739</v>
      </c>
      <c r="F1213" s="246" t="s">
        <v>739</v>
      </c>
      <c r="G1213" s="246" t="s">
        <v>739</v>
      </c>
      <c r="H1213" s="246" t="s">
        <v>739</v>
      </c>
      <c r="I1213" s="246" t="s">
        <v>739</v>
      </c>
      <c r="J1213" s="246" t="s">
        <v>739</v>
      </c>
      <c r="K1213" s="246" t="s">
        <v>739</v>
      </c>
      <c r="L1213" s="246" t="s">
        <v>739</v>
      </c>
      <c r="AN1213" s="248"/>
      <c r="AQ1213" s="242" t="s">
        <v>1545</v>
      </c>
      <c r="AR1213" s="242">
        <v>0</v>
      </c>
    </row>
    <row r="1214" spans="1:44" x14ac:dyDescent="0.25">
      <c r="A1214" s="288">
        <v>123746</v>
      </c>
      <c r="B1214" t="s">
        <v>474</v>
      </c>
      <c r="C1214" t="s">
        <v>739</v>
      </c>
      <c r="D1214" t="s">
        <v>739</v>
      </c>
      <c r="E1214" t="s">
        <v>739</v>
      </c>
      <c r="F1214" t="s">
        <v>739</v>
      </c>
      <c r="G1214" t="s">
        <v>739</v>
      </c>
      <c r="H1214" t="s">
        <v>739</v>
      </c>
      <c r="I1214" t="s">
        <v>739</v>
      </c>
      <c r="J1214" t="s">
        <v>739</v>
      </c>
      <c r="K1214" t="s">
        <v>739</v>
      </c>
      <c r="L1214" t="s">
        <v>739</v>
      </c>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s="242">
        <v>0</v>
      </c>
      <c r="AR1214" s="242">
        <v>0</v>
      </c>
    </row>
    <row r="1215" spans="1:44" x14ac:dyDescent="0.25">
      <c r="A1215" s="288">
        <v>123748</v>
      </c>
      <c r="B1215" t="s">
        <v>474</v>
      </c>
      <c r="C1215" t="s">
        <v>739</v>
      </c>
      <c r="D1215" t="s">
        <v>739</v>
      </c>
      <c r="E1215" t="s">
        <v>739</v>
      </c>
      <c r="F1215" t="s">
        <v>739</v>
      </c>
      <c r="G1215" t="s">
        <v>739</v>
      </c>
      <c r="H1215" t="s">
        <v>739</v>
      </c>
      <c r="I1215" t="s">
        <v>739</v>
      </c>
      <c r="J1215" t="s">
        <v>739</v>
      </c>
      <c r="K1215" t="s">
        <v>739</v>
      </c>
      <c r="L1215" t="s">
        <v>739</v>
      </c>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s="242">
        <v>0</v>
      </c>
      <c r="AR1215" s="242">
        <v>0</v>
      </c>
    </row>
    <row r="1216" spans="1:44" x14ac:dyDescent="0.25">
      <c r="A1216" s="288">
        <v>123749</v>
      </c>
      <c r="B1216" t="s">
        <v>474</v>
      </c>
      <c r="C1216" t="s">
        <v>739</v>
      </c>
      <c r="D1216" t="s">
        <v>739</v>
      </c>
      <c r="E1216" t="s">
        <v>739</v>
      </c>
      <c r="F1216" t="s">
        <v>739</v>
      </c>
      <c r="G1216" t="s">
        <v>739</v>
      </c>
      <c r="H1216" t="s">
        <v>739</v>
      </c>
      <c r="I1216" t="s">
        <v>739</v>
      </c>
      <c r="J1216" t="s">
        <v>739</v>
      </c>
      <c r="K1216" t="s">
        <v>739</v>
      </c>
      <c r="L1216" t="s">
        <v>739</v>
      </c>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s="242">
        <v>0</v>
      </c>
      <c r="AR1216" s="242">
        <v>0</v>
      </c>
    </row>
    <row r="1217" spans="1:44" ht="21.6" x14ac:dyDescent="0.3">
      <c r="A1217" s="262">
        <v>123750</v>
      </c>
      <c r="B1217" t="s">
        <v>474</v>
      </c>
      <c r="C1217" s="246" t="s">
        <v>739</v>
      </c>
      <c r="D1217" s="246" t="s">
        <v>739</v>
      </c>
      <c r="E1217" s="246" t="s">
        <v>739</v>
      </c>
      <c r="F1217" s="246" t="s">
        <v>739</v>
      </c>
      <c r="G1217" s="246" t="s">
        <v>739</v>
      </c>
      <c r="H1217" s="246" t="s">
        <v>739</v>
      </c>
      <c r="I1217" s="246" t="s">
        <v>739</v>
      </c>
      <c r="J1217" s="246" t="s">
        <v>739</v>
      </c>
      <c r="K1217" s="246" t="s">
        <v>739</v>
      </c>
      <c r="L1217" s="246" t="s">
        <v>739</v>
      </c>
      <c r="AN1217" s="248"/>
      <c r="AO1217" s="250"/>
      <c r="AP1217" s="247"/>
      <c r="AQ1217" s="242" t="s">
        <v>1545</v>
      </c>
      <c r="AR1217" s="242">
        <v>0</v>
      </c>
    </row>
    <row r="1218" spans="1:44" x14ac:dyDescent="0.25">
      <c r="A1218" s="288">
        <v>123752</v>
      </c>
      <c r="B1218" t="s">
        <v>474</v>
      </c>
      <c r="C1218" t="s">
        <v>739</v>
      </c>
      <c r="D1218" t="s">
        <v>739</v>
      </c>
      <c r="E1218" t="s">
        <v>739</v>
      </c>
      <c r="F1218" t="s">
        <v>739</v>
      </c>
      <c r="G1218" t="s">
        <v>739</v>
      </c>
      <c r="H1218" t="s">
        <v>739</v>
      </c>
      <c r="I1218" t="s">
        <v>739</v>
      </c>
      <c r="J1218" t="s">
        <v>739</v>
      </c>
      <c r="K1218" t="s">
        <v>739</v>
      </c>
      <c r="L1218" t="s">
        <v>739</v>
      </c>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s="242">
        <v>0</v>
      </c>
      <c r="AR1218" s="242">
        <v>0</v>
      </c>
    </row>
    <row r="1219" spans="1:44" x14ac:dyDescent="0.25">
      <c r="A1219" s="288">
        <v>123758</v>
      </c>
      <c r="B1219" t="s">
        <v>474</v>
      </c>
      <c r="C1219" t="s">
        <v>739</v>
      </c>
      <c r="D1219" t="s">
        <v>739</v>
      </c>
      <c r="E1219" t="s">
        <v>739</v>
      </c>
      <c r="F1219" t="s">
        <v>739</v>
      </c>
      <c r="G1219" t="s">
        <v>739</v>
      </c>
      <c r="H1219" t="s">
        <v>739</v>
      </c>
      <c r="I1219" t="s">
        <v>739</v>
      </c>
      <c r="J1219" t="s">
        <v>739</v>
      </c>
      <c r="K1219" t="s">
        <v>739</v>
      </c>
      <c r="L1219" t="s">
        <v>739</v>
      </c>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s="242">
        <v>0</v>
      </c>
      <c r="AR1219" s="242">
        <v>0</v>
      </c>
    </row>
    <row r="1220" spans="1:44" x14ac:dyDescent="0.25">
      <c r="A1220" s="288">
        <v>123762</v>
      </c>
      <c r="B1220" t="s">
        <v>474</v>
      </c>
      <c r="C1220" t="s">
        <v>739</v>
      </c>
      <c r="D1220" t="s">
        <v>739</v>
      </c>
      <c r="E1220" t="s">
        <v>739</v>
      </c>
      <c r="F1220" t="s">
        <v>739</v>
      </c>
      <c r="G1220" t="s">
        <v>739</v>
      </c>
      <c r="H1220" t="s">
        <v>739</v>
      </c>
      <c r="I1220" t="s">
        <v>739</v>
      </c>
      <c r="J1220" t="s">
        <v>739</v>
      </c>
      <c r="K1220" t="s">
        <v>739</v>
      </c>
      <c r="L1220" t="s">
        <v>739</v>
      </c>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s="242">
        <v>0</v>
      </c>
      <c r="AR1220" s="242">
        <v>0</v>
      </c>
    </row>
    <row r="1221" spans="1:44" x14ac:dyDescent="0.25">
      <c r="A1221" s="288">
        <v>123763</v>
      </c>
      <c r="B1221" t="s">
        <v>474</v>
      </c>
      <c r="C1221" t="s">
        <v>739</v>
      </c>
      <c r="D1221" t="s">
        <v>739</v>
      </c>
      <c r="E1221" t="s">
        <v>739</v>
      </c>
      <c r="F1221" t="s">
        <v>739</v>
      </c>
      <c r="G1221" t="s">
        <v>739</v>
      </c>
      <c r="H1221" t="s">
        <v>739</v>
      </c>
      <c r="I1221" t="s">
        <v>739</v>
      </c>
      <c r="J1221" t="s">
        <v>739</v>
      </c>
      <c r="K1221" t="s">
        <v>739</v>
      </c>
      <c r="L1221" t="s">
        <v>739</v>
      </c>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s="242">
        <v>0</v>
      </c>
      <c r="AR1221" s="242">
        <v>0</v>
      </c>
    </row>
    <row r="1222" spans="1:44" x14ac:dyDescent="0.25">
      <c r="A1222" s="288">
        <v>123764</v>
      </c>
      <c r="B1222" t="s">
        <v>474</v>
      </c>
      <c r="C1222" t="s">
        <v>739</v>
      </c>
      <c r="D1222" t="s">
        <v>739</v>
      </c>
      <c r="E1222" t="s">
        <v>739</v>
      </c>
      <c r="F1222" t="s">
        <v>739</v>
      </c>
      <c r="G1222" t="s">
        <v>739</v>
      </c>
      <c r="H1222" t="s">
        <v>739</v>
      </c>
      <c r="I1222" t="s">
        <v>739</v>
      </c>
      <c r="J1222" t="s">
        <v>739</v>
      </c>
      <c r="K1222" t="s">
        <v>739</v>
      </c>
      <c r="L1222" t="s">
        <v>739</v>
      </c>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s="242">
        <v>0</v>
      </c>
      <c r="AR1222" s="242">
        <v>0</v>
      </c>
    </row>
    <row r="1223" spans="1:44" x14ac:dyDescent="0.25">
      <c r="A1223" s="288">
        <v>123765</v>
      </c>
      <c r="B1223" t="s">
        <v>474</v>
      </c>
      <c r="C1223" t="s">
        <v>739</v>
      </c>
      <c r="D1223" t="s">
        <v>739</v>
      </c>
      <c r="E1223" t="s">
        <v>739</v>
      </c>
      <c r="F1223" t="s">
        <v>739</v>
      </c>
      <c r="G1223" t="s">
        <v>739</v>
      </c>
      <c r="H1223" t="s">
        <v>739</v>
      </c>
      <c r="I1223" t="s">
        <v>739</v>
      </c>
      <c r="J1223" t="s">
        <v>739</v>
      </c>
      <c r="K1223" t="s">
        <v>739</v>
      </c>
      <c r="L1223" t="s">
        <v>739</v>
      </c>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s="242">
        <v>0</v>
      </c>
      <c r="AR1223" s="242">
        <v>0</v>
      </c>
    </row>
    <row r="1224" spans="1:44" x14ac:dyDescent="0.25">
      <c r="A1224" s="288">
        <v>123766</v>
      </c>
      <c r="B1224" t="s">
        <v>474</v>
      </c>
      <c r="C1224" t="s">
        <v>739</v>
      </c>
      <c r="D1224" t="s">
        <v>739</v>
      </c>
      <c r="E1224" t="s">
        <v>739</v>
      </c>
      <c r="F1224" t="s">
        <v>739</v>
      </c>
      <c r="G1224" t="s">
        <v>739</v>
      </c>
      <c r="H1224" t="s">
        <v>739</v>
      </c>
      <c r="I1224" t="s">
        <v>739</v>
      </c>
      <c r="J1224" t="s">
        <v>739</v>
      </c>
      <c r="K1224" t="s">
        <v>739</v>
      </c>
      <c r="L1224" t="s">
        <v>739</v>
      </c>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s="242">
        <v>0</v>
      </c>
      <c r="AR1224" s="242">
        <v>0</v>
      </c>
    </row>
    <row r="1225" spans="1:44" x14ac:dyDescent="0.25">
      <c r="A1225" s="288">
        <v>123767</v>
      </c>
      <c r="B1225" t="s">
        <v>474</v>
      </c>
      <c r="C1225" t="s">
        <v>739</v>
      </c>
      <c r="D1225" t="s">
        <v>739</v>
      </c>
      <c r="E1225" t="s">
        <v>739</v>
      </c>
      <c r="F1225" t="s">
        <v>739</v>
      </c>
      <c r="G1225" t="s">
        <v>739</v>
      </c>
      <c r="H1225" t="s">
        <v>739</v>
      </c>
      <c r="I1225" t="s">
        <v>739</v>
      </c>
      <c r="J1225" t="s">
        <v>739</v>
      </c>
      <c r="K1225" t="s">
        <v>739</v>
      </c>
      <c r="L1225" t="s">
        <v>739</v>
      </c>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s="242">
        <v>0</v>
      </c>
      <c r="AR1225" s="242">
        <v>0</v>
      </c>
    </row>
    <row r="1226" spans="1:44" ht="14.4" x14ac:dyDescent="0.3">
      <c r="A1226" s="262">
        <v>123768</v>
      </c>
      <c r="B1226" t="s">
        <v>474</v>
      </c>
      <c r="C1226" s="246" t="s">
        <v>739</v>
      </c>
      <c r="D1226" s="246" t="s">
        <v>739</v>
      </c>
      <c r="E1226" s="246" t="s">
        <v>739</v>
      </c>
      <c r="F1226" s="246" t="s">
        <v>739</v>
      </c>
      <c r="G1226" s="246" t="s">
        <v>739</v>
      </c>
      <c r="H1226" s="246" t="s">
        <v>739</v>
      </c>
      <c r="I1226" s="246" t="s">
        <v>739</v>
      </c>
      <c r="J1226" s="246" t="s">
        <v>739</v>
      </c>
      <c r="K1226" s="246" t="s">
        <v>739</v>
      </c>
      <c r="L1226" s="246" t="s">
        <v>739</v>
      </c>
      <c r="AN1226" s="248"/>
      <c r="AQ1226" s="242" t="s">
        <v>1545</v>
      </c>
      <c r="AR1226" s="242">
        <v>0</v>
      </c>
    </row>
    <row r="1227" spans="1:44" x14ac:dyDescent="0.25">
      <c r="A1227" s="242">
        <v>123769</v>
      </c>
      <c r="B1227" t="s">
        <v>474</v>
      </c>
      <c r="C1227" s="242" t="s">
        <v>204</v>
      </c>
      <c r="D1227" s="242" t="s">
        <v>204</v>
      </c>
      <c r="E1227" s="242" t="s">
        <v>204</v>
      </c>
      <c r="F1227" s="242" t="s">
        <v>204</v>
      </c>
      <c r="G1227" s="242" t="s">
        <v>204</v>
      </c>
      <c r="H1227" s="242" t="s">
        <v>206</v>
      </c>
      <c r="I1227" s="242" t="s">
        <v>206</v>
      </c>
      <c r="J1227" s="242" t="s">
        <v>206</v>
      </c>
      <c r="K1227" s="242" t="s">
        <v>206</v>
      </c>
      <c r="L1227" s="242" t="s">
        <v>206</v>
      </c>
      <c r="AQ1227" s="242">
        <v>0</v>
      </c>
      <c r="AR1227" s="242">
        <v>0</v>
      </c>
    </row>
    <row r="1228" spans="1:44" ht="14.4" x14ac:dyDescent="0.3">
      <c r="A1228" s="262">
        <v>123773</v>
      </c>
      <c r="B1228" t="s">
        <v>474</v>
      </c>
      <c r="C1228" s="246" t="s">
        <v>739</v>
      </c>
      <c r="D1228" s="246" t="s">
        <v>739</v>
      </c>
      <c r="E1228" s="246" t="s">
        <v>739</v>
      </c>
      <c r="F1228" s="246" t="s">
        <v>739</v>
      </c>
      <c r="G1228" s="246" t="s">
        <v>739</v>
      </c>
      <c r="H1228" s="246" t="s">
        <v>739</v>
      </c>
      <c r="I1228" s="246" t="s">
        <v>739</v>
      </c>
      <c r="J1228" s="246" t="s">
        <v>739</v>
      </c>
      <c r="K1228" s="246" t="s">
        <v>739</v>
      </c>
      <c r="L1228" s="246" t="s">
        <v>739</v>
      </c>
      <c r="AN1228" s="248"/>
      <c r="AQ1228" s="242" t="s">
        <v>1545</v>
      </c>
      <c r="AR1228" s="242">
        <v>0</v>
      </c>
    </row>
    <row r="1229" spans="1:44" x14ac:dyDescent="0.25">
      <c r="A1229" s="288">
        <v>123774</v>
      </c>
      <c r="B1229" t="s">
        <v>474</v>
      </c>
      <c r="C1229" t="s">
        <v>739</v>
      </c>
      <c r="D1229" t="s">
        <v>739</v>
      </c>
      <c r="E1229" t="s">
        <v>739</v>
      </c>
      <c r="F1229" t="s">
        <v>739</v>
      </c>
      <c r="G1229" t="s">
        <v>739</v>
      </c>
      <c r="H1229" t="s">
        <v>739</v>
      </c>
      <c r="I1229" t="s">
        <v>739</v>
      </c>
      <c r="J1229" t="s">
        <v>739</v>
      </c>
      <c r="K1229" t="s">
        <v>739</v>
      </c>
      <c r="L1229" t="s">
        <v>739</v>
      </c>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s="242">
        <v>0</v>
      </c>
      <c r="AR1229" s="242">
        <v>0</v>
      </c>
    </row>
    <row r="1230" spans="1:44" x14ac:dyDescent="0.25">
      <c r="A1230" s="288">
        <v>123776</v>
      </c>
      <c r="B1230" t="s">
        <v>474</v>
      </c>
      <c r="C1230" t="s">
        <v>739</v>
      </c>
      <c r="D1230" t="s">
        <v>739</v>
      </c>
      <c r="E1230" t="s">
        <v>739</v>
      </c>
      <c r="F1230" t="s">
        <v>739</v>
      </c>
      <c r="G1230" t="s">
        <v>739</v>
      </c>
      <c r="H1230" t="s">
        <v>739</v>
      </c>
      <c r="I1230" t="s">
        <v>739</v>
      </c>
      <c r="J1230" t="s">
        <v>739</v>
      </c>
      <c r="K1230" t="s">
        <v>739</v>
      </c>
      <c r="L1230" t="s">
        <v>739</v>
      </c>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s="242">
        <v>0</v>
      </c>
      <c r="AR1230" s="242">
        <v>0</v>
      </c>
    </row>
    <row r="1231" spans="1:44" x14ac:dyDescent="0.25">
      <c r="A1231" s="288">
        <v>123777</v>
      </c>
      <c r="B1231" t="s">
        <v>474</v>
      </c>
      <c r="C1231" t="s">
        <v>739</v>
      </c>
      <c r="D1231" t="s">
        <v>739</v>
      </c>
      <c r="E1231" t="s">
        <v>739</v>
      </c>
      <c r="F1231" t="s">
        <v>739</v>
      </c>
      <c r="G1231" t="s">
        <v>739</v>
      </c>
      <c r="H1231" t="s">
        <v>739</v>
      </c>
      <c r="I1231" t="s">
        <v>739</v>
      </c>
      <c r="J1231" t="s">
        <v>739</v>
      </c>
      <c r="K1231" t="s">
        <v>739</v>
      </c>
      <c r="L1231" t="s">
        <v>739</v>
      </c>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s="242">
        <v>0</v>
      </c>
      <c r="AR1231" s="242">
        <v>0</v>
      </c>
    </row>
    <row r="1232" spans="1:44" x14ac:dyDescent="0.25">
      <c r="A1232" s="288">
        <v>123780</v>
      </c>
      <c r="B1232" t="s">
        <v>474</v>
      </c>
      <c r="C1232" t="s">
        <v>739</v>
      </c>
      <c r="D1232" t="s">
        <v>739</v>
      </c>
      <c r="E1232" t="s">
        <v>739</v>
      </c>
      <c r="F1232" t="s">
        <v>739</v>
      </c>
      <c r="G1232" t="s">
        <v>739</v>
      </c>
      <c r="H1232" t="s">
        <v>739</v>
      </c>
      <c r="I1232" t="s">
        <v>739</v>
      </c>
      <c r="J1232" t="s">
        <v>739</v>
      </c>
      <c r="K1232" t="s">
        <v>739</v>
      </c>
      <c r="L1232" t="s">
        <v>739</v>
      </c>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s="242">
        <v>0</v>
      </c>
      <c r="AR1232" s="242">
        <v>0</v>
      </c>
    </row>
    <row r="1233" spans="1:44" x14ac:dyDescent="0.25">
      <c r="A1233" s="288">
        <v>123784</v>
      </c>
      <c r="B1233" t="s">
        <v>474</v>
      </c>
      <c r="C1233" t="s">
        <v>739</v>
      </c>
      <c r="D1233" t="s">
        <v>739</v>
      </c>
      <c r="E1233" t="s">
        <v>739</v>
      </c>
      <c r="F1233" t="s">
        <v>739</v>
      </c>
      <c r="G1233" t="s">
        <v>739</v>
      </c>
      <c r="H1233" t="s">
        <v>739</v>
      </c>
      <c r="I1233" t="s">
        <v>739</v>
      </c>
      <c r="J1233" t="s">
        <v>739</v>
      </c>
      <c r="K1233" t="s">
        <v>739</v>
      </c>
      <c r="L1233" t="s">
        <v>739</v>
      </c>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s="242">
        <v>0</v>
      </c>
      <c r="AR1233" s="242">
        <v>0</v>
      </c>
    </row>
    <row r="1234" spans="1:44" x14ac:dyDescent="0.25">
      <c r="A1234" s="288">
        <v>123787</v>
      </c>
      <c r="B1234" t="s">
        <v>474</v>
      </c>
      <c r="C1234" t="s">
        <v>739</v>
      </c>
      <c r="D1234" t="s">
        <v>739</v>
      </c>
      <c r="E1234" t="s">
        <v>739</v>
      </c>
      <c r="F1234" t="s">
        <v>739</v>
      </c>
      <c r="G1234" t="s">
        <v>739</v>
      </c>
      <c r="H1234" t="s">
        <v>739</v>
      </c>
      <c r="I1234" t="s">
        <v>739</v>
      </c>
      <c r="J1234" t="s">
        <v>739</v>
      </c>
      <c r="K1234" t="s">
        <v>739</v>
      </c>
      <c r="L1234" t="s">
        <v>739</v>
      </c>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s="242">
        <v>0</v>
      </c>
      <c r="AR1234" s="242">
        <v>0</v>
      </c>
    </row>
    <row r="1235" spans="1:44" x14ac:dyDescent="0.25">
      <c r="A1235" s="288">
        <v>123790</v>
      </c>
      <c r="B1235" t="s">
        <v>474</v>
      </c>
      <c r="C1235" t="s">
        <v>739</v>
      </c>
      <c r="D1235" t="s">
        <v>739</v>
      </c>
      <c r="E1235" t="s">
        <v>739</v>
      </c>
      <c r="F1235" t="s">
        <v>739</v>
      </c>
      <c r="G1235" t="s">
        <v>739</v>
      </c>
      <c r="H1235" t="s">
        <v>739</v>
      </c>
      <c r="I1235" t="s">
        <v>739</v>
      </c>
      <c r="J1235" t="s">
        <v>739</v>
      </c>
      <c r="K1235" t="s">
        <v>739</v>
      </c>
      <c r="L1235" t="s">
        <v>739</v>
      </c>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s="242">
        <v>0</v>
      </c>
      <c r="AR1235" s="242">
        <v>0</v>
      </c>
    </row>
    <row r="1236" spans="1:44" x14ac:dyDescent="0.25">
      <c r="A1236" s="288">
        <v>123794</v>
      </c>
      <c r="B1236" t="s">
        <v>474</v>
      </c>
      <c r="C1236" t="s">
        <v>739</v>
      </c>
      <c r="D1236" t="s">
        <v>739</v>
      </c>
      <c r="E1236" t="s">
        <v>739</v>
      </c>
      <c r="F1236" t="s">
        <v>739</v>
      </c>
      <c r="G1236" t="s">
        <v>739</v>
      </c>
      <c r="H1236" t="s">
        <v>739</v>
      </c>
      <c r="I1236" t="s">
        <v>739</v>
      </c>
      <c r="J1236" t="s">
        <v>739</v>
      </c>
      <c r="K1236" t="s">
        <v>739</v>
      </c>
      <c r="L1236" t="s">
        <v>739</v>
      </c>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s="242">
        <v>0</v>
      </c>
      <c r="AR1236" s="242">
        <v>0</v>
      </c>
    </row>
    <row r="1237" spans="1:44" x14ac:dyDescent="0.25">
      <c r="A1237" s="288">
        <v>123795</v>
      </c>
      <c r="B1237" t="s">
        <v>474</v>
      </c>
      <c r="C1237" t="s">
        <v>739</v>
      </c>
      <c r="D1237" t="s">
        <v>739</v>
      </c>
      <c r="E1237" t="s">
        <v>739</v>
      </c>
      <c r="F1237" t="s">
        <v>739</v>
      </c>
      <c r="G1237" t="s">
        <v>739</v>
      </c>
      <c r="H1237" t="s">
        <v>739</v>
      </c>
      <c r="I1237" t="s">
        <v>739</v>
      </c>
      <c r="J1237" t="s">
        <v>739</v>
      </c>
      <c r="K1237" t="s">
        <v>739</v>
      </c>
      <c r="L1237" t="s">
        <v>739</v>
      </c>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s="242">
        <v>0</v>
      </c>
      <c r="AR1237" s="242">
        <v>0</v>
      </c>
    </row>
    <row r="1238" spans="1:44" x14ac:dyDescent="0.25">
      <c r="A1238" s="288">
        <v>123802</v>
      </c>
      <c r="B1238" t="s">
        <v>474</v>
      </c>
      <c r="C1238" t="s">
        <v>739</v>
      </c>
      <c r="D1238" t="s">
        <v>739</v>
      </c>
      <c r="E1238" t="s">
        <v>739</v>
      </c>
      <c r="F1238" t="s">
        <v>739</v>
      </c>
      <c r="G1238" t="s">
        <v>739</v>
      </c>
      <c r="H1238" t="s">
        <v>739</v>
      </c>
      <c r="I1238" t="s">
        <v>739</v>
      </c>
      <c r="J1238" t="s">
        <v>739</v>
      </c>
      <c r="K1238" t="s">
        <v>739</v>
      </c>
      <c r="L1238" t="s">
        <v>739</v>
      </c>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s="242">
        <v>0</v>
      </c>
      <c r="AR1238" s="242">
        <v>0</v>
      </c>
    </row>
    <row r="1239" spans="1:44" x14ac:dyDescent="0.25">
      <c r="A1239" s="288">
        <v>123803</v>
      </c>
      <c r="B1239" t="s">
        <v>474</v>
      </c>
      <c r="C1239" t="s">
        <v>739</v>
      </c>
      <c r="D1239" t="s">
        <v>739</v>
      </c>
      <c r="E1239" t="s">
        <v>739</v>
      </c>
      <c r="F1239" t="s">
        <v>739</v>
      </c>
      <c r="G1239" t="s">
        <v>739</v>
      </c>
      <c r="H1239" t="s">
        <v>739</v>
      </c>
      <c r="I1239" t="s">
        <v>739</v>
      </c>
      <c r="J1239" t="s">
        <v>739</v>
      </c>
      <c r="K1239" t="s">
        <v>739</v>
      </c>
      <c r="L1239" t="s">
        <v>739</v>
      </c>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s="242">
        <v>0</v>
      </c>
      <c r="AR1239" s="242">
        <v>0</v>
      </c>
    </row>
    <row r="1240" spans="1:44" x14ac:dyDescent="0.25">
      <c r="A1240" s="288">
        <v>123805</v>
      </c>
      <c r="B1240" t="s">
        <v>474</v>
      </c>
      <c r="C1240" t="s">
        <v>739</v>
      </c>
      <c r="D1240" t="s">
        <v>739</v>
      </c>
      <c r="E1240" t="s">
        <v>739</v>
      </c>
      <c r="F1240" t="s">
        <v>739</v>
      </c>
      <c r="G1240" t="s">
        <v>739</v>
      </c>
      <c r="H1240" t="s">
        <v>739</v>
      </c>
      <c r="I1240" t="s">
        <v>739</v>
      </c>
      <c r="J1240" t="s">
        <v>739</v>
      </c>
      <c r="K1240" t="s">
        <v>739</v>
      </c>
      <c r="L1240" t="s">
        <v>739</v>
      </c>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s="242">
        <v>0</v>
      </c>
      <c r="AR1240" s="242">
        <v>0</v>
      </c>
    </row>
    <row r="1241" spans="1:44" x14ac:dyDescent="0.25">
      <c r="A1241" s="288">
        <v>123809</v>
      </c>
      <c r="B1241" t="s">
        <v>474</v>
      </c>
      <c r="C1241" t="s">
        <v>739</v>
      </c>
      <c r="D1241" t="s">
        <v>739</v>
      </c>
      <c r="E1241" t="s">
        <v>739</v>
      </c>
      <c r="F1241" t="s">
        <v>739</v>
      </c>
      <c r="G1241" t="s">
        <v>739</v>
      </c>
      <c r="H1241" t="s">
        <v>739</v>
      </c>
      <c r="I1241" t="s">
        <v>739</v>
      </c>
      <c r="J1241" t="s">
        <v>739</v>
      </c>
      <c r="K1241" t="s">
        <v>739</v>
      </c>
      <c r="L1241" t="s">
        <v>739</v>
      </c>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s="242">
        <v>0</v>
      </c>
      <c r="AR1241" s="242">
        <v>0</v>
      </c>
    </row>
    <row r="1242" spans="1:44" x14ac:dyDescent="0.25">
      <c r="A1242" s="288">
        <v>123811</v>
      </c>
      <c r="B1242" t="s">
        <v>474</v>
      </c>
      <c r="C1242" t="s">
        <v>739</v>
      </c>
      <c r="D1242" t="s">
        <v>739</v>
      </c>
      <c r="E1242" t="s">
        <v>739</v>
      </c>
      <c r="F1242" t="s">
        <v>739</v>
      </c>
      <c r="G1242" t="s">
        <v>739</v>
      </c>
      <c r="H1242" t="s">
        <v>739</v>
      </c>
      <c r="I1242" t="s">
        <v>739</v>
      </c>
      <c r="J1242" t="s">
        <v>739</v>
      </c>
      <c r="K1242" t="s">
        <v>739</v>
      </c>
      <c r="L1242" t="s">
        <v>739</v>
      </c>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s="242">
        <v>0</v>
      </c>
      <c r="AR1242" s="242">
        <v>0</v>
      </c>
    </row>
    <row r="1243" spans="1:44" x14ac:dyDescent="0.25">
      <c r="A1243" s="288">
        <v>123812</v>
      </c>
      <c r="B1243" t="s">
        <v>474</v>
      </c>
      <c r="C1243" t="s">
        <v>739</v>
      </c>
      <c r="D1243" t="s">
        <v>739</v>
      </c>
      <c r="E1243" t="s">
        <v>739</v>
      </c>
      <c r="F1243" t="s">
        <v>739</v>
      </c>
      <c r="G1243" t="s">
        <v>739</v>
      </c>
      <c r="H1243" t="s">
        <v>739</v>
      </c>
      <c r="I1243" t="s">
        <v>739</v>
      </c>
      <c r="J1243" t="s">
        <v>739</v>
      </c>
      <c r="K1243" t="s">
        <v>739</v>
      </c>
      <c r="L1243" t="s">
        <v>739</v>
      </c>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s="242">
        <v>0</v>
      </c>
      <c r="AR1243" s="242">
        <v>0</v>
      </c>
    </row>
    <row r="1244" spans="1:44" x14ac:dyDescent="0.25">
      <c r="A1244" s="288">
        <v>123813</v>
      </c>
      <c r="B1244" t="s">
        <v>474</v>
      </c>
      <c r="C1244" t="s">
        <v>739</v>
      </c>
      <c r="D1244" t="s">
        <v>739</v>
      </c>
      <c r="E1244" t="s">
        <v>739</v>
      </c>
      <c r="F1244" t="s">
        <v>739</v>
      </c>
      <c r="G1244" t="s">
        <v>739</v>
      </c>
      <c r="H1244" t="s">
        <v>739</v>
      </c>
      <c r="I1244" t="s">
        <v>739</v>
      </c>
      <c r="J1244" t="s">
        <v>739</v>
      </c>
      <c r="K1244" t="s">
        <v>739</v>
      </c>
      <c r="L1244" t="s">
        <v>739</v>
      </c>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s="242">
        <v>0</v>
      </c>
      <c r="AR1244" s="242">
        <v>0</v>
      </c>
    </row>
    <row r="1245" spans="1:44" x14ac:dyDescent="0.25">
      <c r="A1245" s="288">
        <v>123814</v>
      </c>
      <c r="B1245" t="s">
        <v>474</v>
      </c>
      <c r="C1245" t="s">
        <v>739</v>
      </c>
      <c r="D1245" t="s">
        <v>739</v>
      </c>
      <c r="E1245" t="s">
        <v>739</v>
      </c>
      <c r="F1245" t="s">
        <v>739</v>
      </c>
      <c r="G1245" t="s">
        <v>739</v>
      </c>
      <c r="H1245" t="s">
        <v>739</v>
      </c>
      <c r="I1245" t="s">
        <v>739</v>
      </c>
      <c r="J1245" t="s">
        <v>739</v>
      </c>
      <c r="K1245" t="s">
        <v>739</v>
      </c>
      <c r="L1245" t="s">
        <v>739</v>
      </c>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s="242">
        <v>0</v>
      </c>
      <c r="AR1245" s="242">
        <v>0</v>
      </c>
    </row>
    <row r="1246" spans="1:44" x14ac:dyDescent="0.25">
      <c r="A1246" s="288">
        <v>123822</v>
      </c>
      <c r="B1246" t="s">
        <v>474</v>
      </c>
      <c r="C1246" t="s">
        <v>739</v>
      </c>
      <c r="D1246" t="s">
        <v>739</v>
      </c>
      <c r="E1246" t="s">
        <v>739</v>
      </c>
      <c r="F1246" t="s">
        <v>739</v>
      </c>
      <c r="G1246" t="s">
        <v>739</v>
      </c>
      <c r="H1246" t="s">
        <v>739</v>
      </c>
      <c r="I1246" t="s">
        <v>739</v>
      </c>
      <c r="J1246" t="s">
        <v>739</v>
      </c>
      <c r="K1246" t="s">
        <v>739</v>
      </c>
      <c r="L1246" t="s">
        <v>739</v>
      </c>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s="242">
        <v>0</v>
      </c>
      <c r="AR1246" s="242">
        <v>0</v>
      </c>
    </row>
    <row r="1247" spans="1:44" x14ac:dyDescent="0.25">
      <c r="A1247" s="288">
        <v>123823</v>
      </c>
      <c r="B1247" t="s">
        <v>474</v>
      </c>
      <c r="C1247" t="s">
        <v>739</v>
      </c>
      <c r="D1247" t="s">
        <v>739</v>
      </c>
      <c r="E1247" t="s">
        <v>739</v>
      </c>
      <c r="F1247" t="s">
        <v>739</v>
      </c>
      <c r="G1247" t="s">
        <v>739</v>
      </c>
      <c r="H1247" t="s">
        <v>739</v>
      </c>
      <c r="I1247" t="s">
        <v>739</v>
      </c>
      <c r="J1247" t="s">
        <v>739</v>
      </c>
      <c r="K1247" t="s">
        <v>739</v>
      </c>
      <c r="L1247" t="s">
        <v>739</v>
      </c>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s="242">
        <v>0</v>
      </c>
      <c r="AR1247" s="242">
        <v>0</v>
      </c>
    </row>
    <row r="1248" spans="1:44" x14ac:dyDescent="0.25">
      <c r="A1248" s="288">
        <v>123829</v>
      </c>
      <c r="B1248" t="s">
        <v>474</v>
      </c>
      <c r="C1248" t="s">
        <v>739</v>
      </c>
      <c r="D1248" t="s">
        <v>739</v>
      </c>
      <c r="E1248" t="s">
        <v>739</v>
      </c>
      <c r="F1248" t="s">
        <v>739</v>
      </c>
      <c r="G1248" t="s">
        <v>739</v>
      </c>
      <c r="H1248" t="s">
        <v>739</v>
      </c>
      <c r="I1248" t="s">
        <v>739</v>
      </c>
      <c r="J1248" t="s">
        <v>739</v>
      </c>
      <c r="K1248" t="s">
        <v>739</v>
      </c>
      <c r="L1248" t="s">
        <v>739</v>
      </c>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s="242">
        <v>0</v>
      </c>
      <c r="AR1248" s="242">
        <v>0</v>
      </c>
    </row>
    <row r="1249" spans="1:44" x14ac:dyDescent="0.25">
      <c r="A1249" s="288">
        <v>123835</v>
      </c>
      <c r="B1249" t="s">
        <v>474</v>
      </c>
      <c r="C1249" t="s">
        <v>739</v>
      </c>
      <c r="D1249" t="s">
        <v>739</v>
      </c>
      <c r="E1249" t="s">
        <v>739</v>
      </c>
      <c r="F1249" t="s">
        <v>739</v>
      </c>
      <c r="G1249" t="s">
        <v>739</v>
      </c>
      <c r="H1249" t="s">
        <v>739</v>
      </c>
      <c r="I1249" t="s">
        <v>739</v>
      </c>
      <c r="J1249" t="s">
        <v>739</v>
      </c>
      <c r="K1249" t="s">
        <v>739</v>
      </c>
      <c r="L1249" t="s">
        <v>739</v>
      </c>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s="242">
        <v>0</v>
      </c>
      <c r="AR1249" s="242">
        <v>0</v>
      </c>
    </row>
    <row r="1250" spans="1:44" x14ac:dyDescent="0.25">
      <c r="A1250" s="288">
        <v>123839</v>
      </c>
      <c r="B1250" t="s">
        <v>474</v>
      </c>
      <c r="C1250" t="s">
        <v>739</v>
      </c>
      <c r="D1250" t="s">
        <v>739</v>
      </c>
      <c r="E1250" t="s">
        <v>739</v>
      </c>
      <c r="F1250" t="s">
        <v>739</v>
      </c>
      <c r="G1250" t="s">
        <v>739</v>
      </c>
      <c r="H1250" t="s">
        <v>739</v>
      </c>
      <c r="I1250" t="s">
        <v>739</v>
      </c>
      <c r="J1250" t="s">
        <v>739</v>
      </c>
      <c r="K1250" t="s">
        <v>739</v>
      </c>
      <c r="L1250" t="s">
        <v>739</v>
      </c>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s="242">
        <v>0</v>
      </c>
      <c r="AR1250" s="242">
        <v>0</v>
      </c>
    </row>
    <row r="1251" spans="1:44" x14ac:dyDescent="0.25">
      <c r="A1251" s="288">
        <v>123851</v>
      </c>
      <c r="B1251" t="s">
        <v>474</v>
      </c>
      <c r="C1251" t="s">
        <v>739</v>
      </c>
      <c r="D1251" t="s">
        <v>739</v>
      </c>
      <c r="E1251" t="s">
        <v>739</v>
      </c>
      <c r="F1251" t="s">
        <v>739</v>
      </c>
      <c r="G1251" t="s">
        <v>739</v>
      </c>
      <c r="H1251" t="s">
        <v>739</v>
      </c>
      <c r="I1251" t="s">
        <v>739</v>
      </c>
      <c r="J1251" t="s">
        <v>739</v>
      </c>
      <c r="K1251" t="s">
        <v>739</v>
      </c>
      <c r="L1251" t="s">
        <v>739</v>
      </c>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s="242">
        <v>0</v>
      </c>
      <c r="AR1251" s="242">
        <v>0</v>
      </c>
    </row>
    <row r="1252" spans="1:44" x14ac:dyDescent="0.25">
      <c r="A1252" s="288">
        <v>123858</v>
      </c>
      <c r="B1252" t="s">
        <v>474</v>
      </c>
      <c r="C1252" t="s">
        <v>739</v>
      </c>
      <c r="D1252" t="s">
        <v>739</v>
      </c>
      <c r="E1252" t="s">
        <v>739</v>
      </c>
      <c r="F1252" t="s">
        <v>739</v>
      </c>
      <c r="G1252" t="s">
        <v>739</v>
      </c>
      <c r="H1252" t="s">
        <v>739</v>
      </c>
      <c r="I1252" t="s">
        <v>739</v>
      </c>
      <c r="J1252" t="s">
        <v>739</v>
      </c>
      <c r="K1252" t="s">
        <v>739</v>
      </c>
      <c r="L1252" t="s">
        <v>739</v>
      </c>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s="242">
        <v>0</v>
      </c>
      <c r="AR1252" s="242">
        <v>0</v>
      </c>
    </row>
    <row r="1253" spans="1:44" x14ac:dyDescent="0.25">
      <c r="A1253" s="288">
        <v>123861</v>
      </c>
      <c r="B1253" t="s">
        <v>474</v>
      </c>
      <c r="C1253" t="s">
        <v>739</v>
      </c>
      <c r="D1253" t="s">
        <v>739</v>
      </c>
      <c r="E1253" t="s">
        <v>739</v>
      </c>
      <c r="F1253" t="s">
        <v>739</v>
      </c>
      <c r="G1253" t="s">
        <v>739</v>
      </c>
      <c r="H1253" t="s">
        <v>739</v>
      </c>
      <c r="I1253" t="s">
        <v>739</v>
      </c>
      <c r="J1253" t="s">
        <v>739</v>
      </c>
      <c r="K1253" t="s">
        <v>739</v>
      </c>
      <c r="L1253" t="s">
        <v>739</v>
      </c>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s="242">
        <v>0</v>
      </c>
      <c r="AR1253" s="242">
        <v>0</v>
      </c>
    </row>
    <row r="1254" spans="1:44" x14ac:dyDescent="0.25">
      <c r="A1254" s="288">
        <v>123864</v>
      </c>
      <c r="B1254" t="s">
        <v>474</v>
      </c>
      <c r="C1254" t="s">
        <v>739</v>
      </c>
      <c r="D1254" t="s">
        <v>739</v>
      </c>
      <c r="E1254" t="s">
        <v>739</v>
      </c>
      <c r="F1254" t="s">
        <v>739</v>
      </c>
      <c r="G1254" t="s">
        <v>739</v>
      </c>
      <c r="H1254" t="s">
        <v>739</v>
      </c>
      <c r="I1254" t="s">
        <v>739</v>
      </c>
      <c r="J1254" t="s">
        <v>739</v>
      </c>
      <c r="K1254" t="s">
        <v>739</v>
      </c>
      <c r="L1254" t="s">
        <v>739</v>
      </c>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s="242">
        <v>0</v>
      </c>
      <c r="AR1254" s="242">
        <v>0</v>
      </c>
    </row>
    <row r="1255" spans="1:44" x14ac:dyDescent="0.25">
      <c r="A1255" s="288">
        <v>123866</v>
      </c>
      <c r="B1255" t="s">
        <v>474</v>
      </c>
      <c r="C1255" t="s">
        <v>739</v>
      </c>
      <c r="D1255" t="s">
        <v>739</v>
      </c>
      <c r="E1255" t="s">
        <v>739</v>
      </c>
      <c r="F1255" t="s">
        <v>739</v>
      </c>
      <c r="G1255" t="s">
        <v>739</v>
      </c>
      <c r="H1255" t="s">
        <v>739</v>
      </c>
      <c r="I1255" t="s">
        <v>739</v>
      </c>
      <c r="J1255" t="s">
        <v>739</v>
      </c>
      <c r="K1255" t="s">
        <v>739</v>
      </c>
      <c r="L1255" t="s">
        <v>739</v>
      </c>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s="242">
        <v>0</v>
      </c>
      <c r="AR1255" s="242">
        <v>0</v>
      </c>
    </row>
    <row r="1256" spans="1:44" x14ac:dyDescent="0.25">
      <c r="A1256" s="288">
        <v>123868</v>
      </c>
      <c r="B1256" t="s">
        <v>474</v>
      </c>
      <c r="C1256" t="s">
        <v>739</v>
      </c>
      <c r="D1256" t="s">
        <v>739</v>
      </c>
      <c r="E1256" t="s">
        <v>739</v>
      </c>
      <c r="F1256" t="s">
        <v>739</v>
      </c>
      <c r="G1256" t="s">
        <v>739</v>
      </c>
      <c r="H1256" t="s">
        <v>739</v>
      </c>
      <c r="I1256" t="s">
        <v>739</v>
      </c>
      <c r="J1256" t="s">
        <v>739</v>
      </c>
      <c r="K1256" t="s">
        <v>739</v>
      </c>
      <c r="L1256" t="s">
        <v>739</v>
      </c>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s="242">
        <v>0</v>
      </c>
      <c r="AR1256" s="242">
        <v>0</v>
      </c>
    </row>
    <row r="1257" spans="1:44" x14ac:dyDescent="0.25">
      <c r="A1257" s="288">
        <v>123872</v>
      </c>
      <c r="B1257" t="s">
        <v>474</v>
      </c>
      <c r="C1257" t="s">
        <v>739</v>
      </c>
      <c r="D1257" t="s">
        <v>739</v>
      </c>
      <c r="E1257" t="s">
        <v>739</v>
      </c>
      <c r="F1257" t="s">
        <v>739</v>
      </c>
      <c r="G1257" t="s">
        <v>739</v>
      </c>
      <c r="H1257" t="s">
        <v>739</v>
      </c>
      <c r="I1257" t="s">
        <v>739</v>
      </c>
      <c r="J1257" t="s">
        <v>739</v>
      </c>
      <c r="K1257" t="s">
        <v>739</v>
      </c>
      <c r="L1257" t="s">
        <v>739</v>
      </c>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s="242">
        <v>0</v>
      </c>
      <c r="AR1257" s="242">
        <v>0</v>
      </c>
    </row>
    <row r="1258" spans="1:44" x14ac:dyDescent="0.25">
      <c r="A1258" s="288">
        <v>123874</v>
      </c>
      <c r="B1258" t="s">
        <v>474</v>
      </c>
      <c r="C1258" t="s">
        <v>739</v>
      </c>
      <c r="D1258" t="s">
        <v>739</v>
      </c>
      <c r="E1258" t="s">
        <v>739</v>
      </c>
      <c r="F1258" t="s">
        <v>739</v>
      </c>
      <c r="G1258" t="s">
        <v>739</v>
      </c>
      <c r="H1258" t="s">
        <v>739</v>
      </c>
      <c r="I1258" t="s">
        <v>739</v>
      </c>
      <c r="J1258" t="s">
        <v>739</v>
      </c>
      <c r="K1258" t="s">
        <v>739</v>
      </c>
      <c r="L1258" t="s">
        <v>739</v>
      </c>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s="242">
        <v>0</v>
      </c>
      <c r="AR1258" s="242">
        <v>0</v>
      </c>
    </row>
    <row r="1259" spans="1:44" x14ac:dyDescent="0.25">
      <c r="A1259" s="288">
        <v>123875</v>
      </c>
      <c r="B1259" t="s">
        <v>474</v>
      </c>
      <c r="C1259" t="s">
        <v>739</v>
      </c>
      <c r="D1259" t="s">
        <v>739</v>
      </c>
      <c r="E1259" t="s">
        <v>739</v>
      </c>
      <c r="F1259" t="s">
        <v>739</v>
      </c>
      <c r="G1259" t="s">
        <v>739</v>
      </c>
      <c r="H1259" t="s">
        <v>739</v>
      </c>
      <c r="I1259" t="s">
        <v>739</v>
      </c>
      <c r="J1259" t="s">
        <v>739</v>
      </c>
      <c r="K1259" t="s">
        <v>739</v>
      </c>
      <c r="L1259" t="s">
        <v>739</v>
      </c>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s="242">
        <v>0</v>
      </c>
      <c r="AR1259" s="242">
        <v>0</v>
      </c>
    </row>
    <row r="1260" spans="1:44" x14ac:dyDescent="0.25">
      <c r="A1260" s="288">
        <v>123877</v>
      </c>
      <c r="B1260" t="s">
        <v>474</v>
      </c>
      <c r="C1260" t="s">
        <v>739</v>
      </c>
      <c r="D1260" t="s">
        <v>739</v>
      </c>
      <c r="E1260" t="s">
        <v>739</v>
      </c>
      <c r="F1260" t="s">
        <v>739</v>
      </c>
      <c r="G1260" t="s">
        <v>739</v>
      </c>
      <c r="H1260" t="s">
        <v>739</v>
      </c>
      <c r="I1260" t="s">
        <v>739</v>
      </c>
      <c r="J1260" t="s">
        <v>739</v>
      </c>
      <c r="K1260" t="s">
        <v>739</v>
      </c>
      <c r="L1260" t="s">
        <v>739</v>
      </c>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s="242">
        <v>0</v>
      </c>
      <c r="AR1260" s="242">
        <v>0</v>
      </c>
    </row>
    <row r="1261" spans="1:44" ht="14.4" x14ac:dyDescent="0.3">
      <c r="A1261" s="263">
        <v>123878</v>
      </c>
      <c r="B1261" t="s">
        <v>1450</v>
      </c>
      <c r="C1261" s="246" t="s">
        <v>739</v>
      </c>
      <c r="D1261" s="246" t="s">
        <v>739</v>
      </c>
      <c r="E1261" s="246" t="s">
        <v>739</v>
      </c>
      <c r="F1261" s="246" t="s">
        <v>739</v>
      </c>
      <c r="G1261" s="246" t="s">
        <v>739</v>
      </c>
      <c r="H1261" s="246" t="s">
        <v>739</v>
      </c>
      <c r="I1261" s="246" t="s">
        <v>739</v>
      </c>
      <c r="J1261" s="246" t="s">
        <v>739</v>
      </c>
      <c r="K1261" s="246" t="s">
        <v>739</v>
      </c>
      <c r="L1261" s="246" t="s">
        <v>739</v>
      </c>
      <c r="M1261" s="246"/>
      <c r="N1261" s="246"/>
      <c r="O1261" s="246"/>
      <c r="P1261" s="246"/>
      <c r="Q1261" s="246"/>
      <c r="R1261" s="246"/>
      <c r="S1261" s="246"/>
      <c r="T1261" s="246"/>
      <c r="U1261" s="246"/>
      <c r="V1261" s="246"/>
      <c r="W1261" s="246"/>
      <c r="X1261" s="246"/>
      <c r="Y1261" s="246"/>
      <c r="Z1261" s="246"/>
      <c r="AA1261" s="246"/>
      <c r="AB1261" s="246"/>
      <c r="AC1261" s="246"/>
      <c r="AD1261" s="246"/>
      <c r="AE1261" s="246"/>
      <c r="AF1261" s="246"/>
      <c r="AG1261" s="246"/>
      <c r="AH1261" s="246"/>
      <c r="AI1261" s="246"/>
      <c r="AJ1261" s="246"/>
      <c r="AK1261" s="246"/>
      <c r="AL1261" s="246"/>
      <c r="AM1261" s="246"/>
      <c r="AN1261" s="246"/>
      <c r="AO1261" s="246"/>
      <c r="AP1261" s="246"/>
      <c r="AQ1261" s="242" t="s">
        <v>1777</v>
      </c>
      <c r="AR1261" s="242">
        <v>0</v>
      </c>
    </row>
    <row r="1262" spans="1:44" ht="14.4" x14ac:dyDescent="0.3">
      <c r="A1262" s="263">
        <v>123886</v>
      </c>
      <c r="B1262" t="s">
        <v>474</v>
      </c>
      <c r="C1262" s="246" t="s">
        <v>739</v>
      </c>
      <c r="D1262" s="246" t="s">
        <v>739</v>
      </c>
      <c r="E1262" s="246" t="s">
        <v>739</v>
      </c>
      <c r="F1262" s="246" t="s">
        <v>739</v>
      </c>
      <c r="G1262" s="246" t="s">
        <v>739</v>
      </c>
      <c r="H1262" s="246" t="s">
        <v>739</v>
      </c>
      <c r="I1262" s="246" t="s">
        <v>739</v>
      </c>
      <c r="J1262" s="246" t="s">
        <v>739</v>
      </c>
      <c r="K1262" s="246" t="s">
        <v>739</v>
      </c>
      <c r="L1262" s="246" t="s">
        <v>739</v>
      </c>
      <c r="M1262" s="246"/>
      <c r="N1262" s="246"/>
      <c r="O1262" s="246"/>
      <c r="P1262" s="246"/>
      <c r="Q1262" s="246"/>
      <c r="R1262" s="246"/>
      <c r="S1262" s="246"/>
      <c r="T1262" s="246"/>
      <c r="U1262" s="246"/>
      <c r="V1262" s="246"/>
      <c r="W1262" s="246"/>
      <c r="X1262" s="246"/>
      <c r="Y1262" s="246"/>
      <c r="Z1262" s="246"/>
      <c r="AA1262" s="246"/>
      <c r="AB1262" s="246"/>
      <c r="AC1262" s="246"/>
      <c r="AD1262" s="246"/>
      <c r="AE1262" s="246"/>
      <c r="AF1262" s="246"/>
      <c r="AG1262" s="246"/>
      <c r="AH1262" s="246"/>
      <c r="AI1262" s="246"/>
      <c r="AJ1262" s="246"/>
      <c r="AK1262" s="246"/>
      <c r="AL1262" s="246"/>
      <c r="AM1262" s="246"/>
      <c r="AN1262" s="246"/>
      <c r="AO1262" s="246"/>
      <c r="AP1262" s="246"/>
      <c r="AQ1262" s="242" t="s">
        <v>1777</v>
      </c>
      <c r="AR1262" s="242">
        <v>0</v>
      </c>
    </row>
    <row r="1263" spans="1:44" ht="14.4" x14ac:dyDescent="0.3">
      <c r="A1263" s="263">
        <v>123893</v>
      </c>
      <c r="B1263" t="s">
        <v>474</v>
      </c>
      <c r="C1263" s="246" t="s">
        <v>739</v>
      </c>
      <c r="D1263" s="246" t="s">
        <v>739</v>
      </c>
      <c r="E1263" s="246" t="s">
        <v>739</v>
      </c>
      <c r="F1263" s="246" t="s">
        <v>739</v>
      </c>
      <c r="G1263" s="246" t="s">
        <v>739</v>
      </c>
      <c r="H1263" s="246" t="s">
        <v>739</v>
      </c>
      <c r="I1263" s="246" t="s">
        <v>739</v>
      </c>
      <c r="J1263" s="246" t="s">
        <v>739</v>
      </c>
      <c r="K1263" s="246" t="s">
        <v>739</v>
      </c>
      <c r="L1263" s="246" t="s">
        <v>739</v>
      </c>
      <c r="M1263" s="246"/>
      <c r="N1263" s="246"/>
      <c r="O1263" s="246"/>
      <c r="P1263" s="246"/>
      <c r="Q1263" s="246"/>
      <c r="R1263" s="246"/>
      <c r="S1263" s="246"/>
      <c r="T1263" s="246"/>
      <c r="U1263" s="246"/>
      <c r="V1263" s="246"/>
      <c r="W1263" s="246"/>
      <c r="X1263" s="246"/>
      <c r="Y1263" s="246"/>
      <c r="Z1263" s="246"/>
      <c r="AA1263" s="246"/>
      <c r="AB1263" s="246"/>
      <c r="AC1263" s="246"/>
      <c r="AD1263" s="246"/>
      <c r="AE1263" s="246"/>
      <c r="AF1263" s="246"/>
      <c r="AG1263" s="246"/>
      <c r="AH1263" s="246"/>
      <c r="AI1263" s="246"/>
      <c r="AJ1263" s="246"/>
      <c r="AK1263" s="246"/>
      <c r="AL1263" s="246"/>
      <c r="AM1263" s="246"/>
      <c r="AN1263" s="246"/>
      <c r="AO1263" s="246"/>
      <c r="AP1263" s="246"/>
      <c r="AQ1263" s="242" t="s">
        <v>1777</v>
      </c>
      <c r="AR1263" s="242">
        <v>0</v>
      </c>
    </row>
    <row r="1264" spans="1:44" ht="14.4" x14ac:dyDescent="0.3">
      <c r="A1264" s="263">
        <v>123897</v>
      </c>
      <c r="B1264" t="s">
        <v>474</v>
      </c>
      <c r="C1264" s="246" t="s">
        <v>739</v>
      </c>
      <c r="D1264" s="246" t="s">
        <v>739</v>
      </c>
      <c r="E1264" s="246" t="s">
        <v>739</v>
      </c>
      <c r="F1264" s="246" t="s">
        <v>739</v>
      </c>
      <c r="G1264" s="246" t="s">
        <v>739</v>
      </c>
      <c r="H1264" s="246" t="s">
        <v>739</v>
      </c>
      <c r="I1264" s="246" t="s">
        <v>739</v>
      </c>
      <c r="J1264" s="246" t="s">
        <v>739</v>
      </c>
      <c r="K1264" s="246" t="s">
        <v>739</v>
      </c>
      <c r="L1264" s="246" t="s">
        <v>739</v>
      </c>
      <c r="M1264" s="246"/>
      <c r="N1264" s="246"/>
      <c r="O1264" s="246"/>
      <c r="P1264" s="246"/>
      <c r="Q1264" s="246"/>
      <c r="R1264" s="246"/>
      <c r="S1264" s="246"/>
      <c r="T1264" s="246"/>
      <c r="U1264" s="246"/>
      <c r="V1264" s="246"/>
      <c r="W1264" s="246"/>
      <c r="X1264" s="246"/>
      <c r="Y1264" s="246"/>
      <c r="Z1264" s="246"/>
      <c r="AA1264" s="246"/>
      <c r="AB1264" s="246"/>
      <c r="AC1264" s="246"/>
      <c r="AD1264" s="246"/>
      <c r="AE1264" s="246"/>
      <c r="AF1264" s="246"/>
      <c r="AG1264" s="246"/>
      <c r="AH1264" s="246"/>
      <c r="AI1264" s="246"/>
      <c r="AJ1264" s="246"/>
      <c r="AK1264" s="246"/>
      <c r="AL1264" s="246"/>
      <c r="AM1264" s="246"/>
      <c r="AN1264" s="246"/>
      <c r="AO1264" s="246"/>
      <c r="AP1264" s="246"/>
      <c r="AQ1264" s="242" t="s">
        <v>1777</v>
      </c>
      <c r="AR1264" s="242">
        <v>0</v>
      </c>
    </row>
    <row r="1265" spans="1:44" x14ac:dyDescent="0.25">
      <c r="A1265">
        <v>123898</v>
      </c>
      <c r="B1265" t="s">
        <v>474</v>
      </c>
      <c r="C1265" t="s">
        <v>205</v>
      </c>
      <c r="D1265" t="s">
        <v>205</v>
      </c>
      <c r="E1265" t="s">
        <v>205</v>
      </c>
      <c r="F1265" t="s">
        <v>205</v>
      </c>
      <c r="G1265" t="s">
        <v>204</v>
      </c>
      <c r="H1265" t="s">
        <v>205</v>
      </c>
      <c r="I1265" t="s">
        <v>205</v>
      </c>
      <c r="J1265" t="s">
        <v>205</v>
      </c>
      <c r="K1265" t="s">
        <v>205</v>
      </c>
      <c r="L1265" t="s">
        <v>204</v>
      </c>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s="242">
        <v>0</v>
      </c>
      <c r="AR1265" s="242">
        <v>0</v>
      </c>
    </row>
    <row r="1266" spans="1:44" ht="14.4" x14ac:dyDescent="0.3">
      <c r="A1266" s="263">
        <v>123900</v>
      </c>
      <c r="B1266" t="s">
        <v>474</v>
      </c>
      <c r="C1266" s="246" t="s">
        <v>739</v>
      </c>
      <c r="D1266" s="246" t="s">
        <v>739</v>
      </c>
      <c r="E1266" s="246" t="s">
        <v>739</v>
      </c>
      <c r="F1266" s="246" t="s">
        <v>739</v>
      </c>
      <c r="G1266" s="246" t="s">
        <v>739</v>
      </c>
      <c r="H1266" s="246" t="s">
        <v>739</v>
      </c>
      <c r="I1266" s="246" t="s">
        <v>739</v>
      </c>
      <c r="J1266" s="246" t="s">
        <v>739</v>
      </c>
      <c r="K1266" s="246" t="s">
        <v>739</v>
      </c>
      <c r="L1266" s="246" t="s">
        <v>739</v>
      </c>
      <c r="M1266" s="246"/>
      <c r="N1266" s="246"/>
      <c r="O1266" s="246"/>
      <c r="P1266" s="246"/>
      <c r="Q1266" s="246"/>
      <c r="R1266" s="246"/>
      <c r="S1266" s="246"/>
      <c r="T1266" s="246"/>
      <c r="U1266" s="246"/>
      <c r="V1266" s="246"/>
      <c r="W1266" s="246"/>
      <c r="X1266" s="246"/>
      <c r="Y1266" s="246"/>
      <c r="Z1266" s="246"/>
      <c r="AA1266" s="246"/>
      <c r="AB1266" s="246"/>
      <c r="AC1266" s="246"/>
      <c r="AD1266" s="246"/>
      <c r="AE1266" s="246"/>
      <c r="AF1266" s="246"/>
      <c r="AG1266" s="246"/>
      <c r="AH1266" s="246"/>
      <c r="AI1266" s="246"/>
      <c r="AJ1266" s="246"/>
      <c r="AK1266" s="246"/>
      <c r="AL1266" s="246"/>
      <c r="AM1266" s="246"/>
      <c r="AN1266" s="246"/>
      <c r="AO1266" s="246"/>
      <c r="AP1266" s="246"/>
      <c r="AQ1266" s="242" t="s">
        <v>1777</v>
      </c>
      <c r="AR1266" s="242">
        <v>0</v>
      </c>
    </row>
    <row r="1267" spans="1:44" ht="14.4" x14ac:dyDescent="0.3">
      <c r="A1267" s="263">
        <v>123901</v>
      </c>
      <c r="B1267" t="s">
        <v>474</v>
      </c>
      <c r="C1267" s="246" t="s">
        <v>739</v>
      </c>
      <c r="D1267" s="246" t="s">
        <v>739</v>
      </c>
      <c r="E1267" s="246" t="s">
        <v>739</v>
      </c>
      <c r="F1267" s="246" t="s">
        <v>739</v>
      </c>
      <c r="G1267" s="246" t="s">
        <v>739</v>
      </c>
      <c r="H1267" s="246" t="s">
        <v>739</v>
      </c>
      <c r="I1267" s="246" t="s">
        <v>739</v>
      </c>
      <c r="J1267" s="246" t="s">
        <v>739</v>
      </c>
      <c r="K1267" s="246" t="s">
        <v>739</v>
      </c>
      <c r="L1267" s="246" t="s">
        <v>739</v>
      </c>
      <c r="M1267" s="246"/>
      <c r="N1267" s="246"/>
      <c r="O1267" s="246"/>
      <c r="P1267" s="246"/>
      <c r="Q1267" s="246"/>
      <c r="R1267" s="246"/>
      <c r="S1267" s="246"/>
      <c r="T1267" s="246"/>
      <c r="U1267" s="246"/>
      <c r="V1267" s="246"/>
      <c r="W1267" s="246"/>
      <c r="X1267" s="246"/>
      <c r="Y1267" s="246"/>
      <c r="Z1267" s="246"/>
      <c r="AA1267" s="246"/>
      <c r="AB1267" s="246"/>
      <c r="AC1267" s="246"/>
      <c r="AD1267" s="246"/>
      <c r="AE1267" s="246"/>
      <c r="AF1267" s="246"/>
      <c r="AG1267" s="246"/>
      <c r="AH1267" s="246"/>
      <c r="AI1267" s="246"/>
      <c r="AJ1267" s="246"/>
      <c r="AK1267" s="246"/>
      <c r="AL1267" s="246"/>
      <c r="AM1267" s="246"/>
      <c r="AN1267" s="246"/>
      <c r="AO1267" s="246"/>
      <c r="AP1267" s="246"/>
      <c r="AQ1267" s="242" t="s">
        <v>1777</v>
      </c>
      <c r="AR1267" s="242">
        <v>0</v>
      </c>
    </row>
    <row r="1268" spans="1:44" ht="14.4" x14ac:dyDescent="0.3">
      <c r="A1268" s="263">
        <v>123906</v>
      </c>
      <c r="B1268" t="s">
        <v>474</v>
      </c>
      <c r="C1268" s="246" t="s">
        <v>739</v>
      </c>
      <c r="D1268" s="246" t="s">
        <v>739</v>
      </c>
      <c r="E1268" s="246" t="s">
        <v>739</v>
      </c>
      <c r="F1268" s="246" t="s">
        <v>739</v>
      </c>
      <c r="G1268" s="246" t="s">
        <v>739</v>
      </c>
      <c r="H1268" s="246" t="s">
        <v>739</v>
      </c>
      <c r="I1268" s="246" t="s">
        <v>739</v>
      </c>
      <c r="J1268" s="246" t="s">
        <v>739</v>
      </c>
      <c r="K1268" s="246" t="s">
        <v>739</v>
      </c>
      <c r="L1268" s="246" t="s">
        <v>739</v>
      </c>
      <c r="M1268" s="246"/>
      <c r="N1268" s="246"/>
      <c r="O1268" s="246"/>
      <c r="P1268" s="246"/>
      <c r="Q1268" s="246"/>
      <c r="R1268" s="246"/>
      <c r="S1268" s="246"/>
      <c r="T1268" s="246"/>
      <c r="U1268" s="246"/>
      <c r="V1268" s="246"/>
      <c r="W1268" s="246"/>
      <c r="X1268" s="246"/>
      <c r="Y1268" s="246"/>
      <c r="Z1268" s="246"/>
      <c r="AA1268" s="246"/>
      <c r="AB1268" s="246"/>
      <c r="AC1268" s="246"/>
      <c r="AD1268" s="246"/>
      <c r="AE1268" s="246"/>
      <c r="AF1268" s="246"/>
      <c r="AG1268" s="246"/>
      <c r="AH1268" s="246"/>
      <c r="AI1268" s="246"/>
      <c r="AJ1268" s="246"/>
      <c r="AK1268" s="246"/>
      <c r="AL1268" s="246"/>
      <c r="AM1268" s="246"/>
      <c r="AN1268" s="246"/>
      <c r="AO1268" s="246"/>
      <c r="AP1268" s="246"/>
      <c r="AQ1268" s="242" t="s">
        <v>1777</v>
      </c>
      <c r="AR1268" s="242">
        <v>0</v>
      </c>
    </row>
    <row r="1269" spans="1:44" ht="14.4" x14ac:dyDescent="0.3">
      <c r="A1269" s="263">
        <v>123908</v>
      </c>
      <c r="B1269" t="s">
        <v>474</v>
      </c>
      <c r="C1269" s="246" t="s">
        <v>739</v>
      </c>
      <c r="D1269" s="246" t="s">
        <v>739</v>
      </c>
      <c r="E1269" s="246" t="s">
        <v>739</v>
      </c>
      <c r="F1269" s="246" t="s">
        <v>739</v>
      </c>
      <c r="G1269" s="246" t="s">
        <v>739</v>
      </c>
      <c r="H1269" s="246" t="s">
        <v>739</v>
      </c>
      <c r="I1269" s="246" t="s">
        <v>739</v>
      </c>
      <c r="J1269" s="246" t="s">
        <v>739</v>
      </c>
      <c r="K1269" s="246" t="s">
        <v>739</v>
      </c>
      <c r="L1269" s="246" t="s">
        <v>739</v>
      </c>
      <c r="M1269" s="246"/>
      <c r="N1269" s="246"/>
      <c r="O1269" s="246"/>
      <c r="P1269" s="246"/>
      <c r="Q1269" s="246"/>
      <c r="R1269" s="246"/>
      <c r="S1269" s="246"/>
      <c r="T1269" s="246"/>
      <c r="U1269" s="246"/>
      <c r="V1269" s="246"/>
      <c r="W1269" s="246"/>
      <c r="X1269" s="246"/>
      <c r="Y1269" s="246"/>
      <c r="Z1269" s="246"/>
      <c r="AA1269" s="246"/>
      <c r="AB1269" s="246"/>
      <c r="AC1269" s="246"/>
      <c r="AD1269" s="246"/>
      <c r="AE1269" s="246"/>
      <c r="AF1269" s="246"/>
      <c r="AG1269" s="246"/>
      <c r="AH1269" s="246"/>
      <c r="AI1269" s="246"/>
      <c r="AJ1269" s="246"/>
      <c r="AK1269" s="246"/>
      <c r="AL1269" s="246"/>
      <c r="AM1269" s="246"/>
      <c r="AN1269" s="246"/>
      <c r="AO1269" s="246"/>
      <c r="AP1269" s="246"/>
      <c r="AQ1269" s="242" t="s">
        <v>1777</v>
      </c>
      <c r="AR1269" s="242">
        <v>0</v>
      </c>
    </row>
    <row r="1270" spans="1:44" ht="14.4" x14ac:dyDescent="0.3">
      <c r="A1270" s="263">
        <v>123910</v>
      </c>
      <c r="B1270" t="s">
        <v>474</v>
      </c>
      <c r="C1270" s="246" t="s">
        <v>739</v>
      </c>
      <c r="D1270" s="246" t="s">
        <v>739</v>
      </c>
      <c r="E1270" s="246" t="s">
        <v>739</v>
      </c>
      <c r="F1270" s="246" t="s">
        <v>739</v>
      </c>
      <c r="G1270" s="246" t="s">
        <v>739</v>
      </c>
      <c r="H1270" s="246" t="s">
        <v>739</v>
      </c>
      <c r="I1270" s="246" t="s">
        <v>739</v>
      </c>
      <c r="J1270" s="246" t="s">
        <v>739</v>
      </c>
      <c r="K1270" s="246" t="s">
        <v>739</v>
      </c>
      <c r="L1270" s="246" t="s">
        <v>739</v>
      </c>
      <c r="M1270" s="246"/>
      <c r="N1270" s="246"/>
      <c r="O1270" s="246"/>
      <c r="P1270" s="246"/>
      <c r="Q1270" s="246"/>
      <c r="R1270" s="246"/>
      <c r="S1270" s="246"/>
      <c r="T1270" s="246"/>
      <c r="U1270" s="246"/>
      <c r="V1270" s="246"/>
      <c r="W1270" s="246"/>
      <c r="X1270" s="246"/>
      <c r="Y1270" s="246"/>
      <c r="Z1270" s="246"/>
      <c r="AA1270" s="246"/>
      <c r="AB1270" s="246"/>
      <c r="AC1270" s="246"/>
      <c r="AD1270" s="246"/>
      <c r="AE1270" s="246"/>
      <c r="AF1270" s="246"/>
      <c r="AG1270" s="246"/>
      <c r="AH1270" s="246"/>
      <c r="AI1270" s="246"/>
      <c r="AJ1270" s="246"/>
      <c r="AK1270" s="246"/>
      <c r="AL1270" s="246"/>
      <c r="AM1270" s="246"/>
      <c r="AN1270" s="246"/>
      <c r="AO1270" s="246"/>
      <c r="AP1270" s="246"/>
      <c r="AQ1270" s="242" t="s">
        <v>1777</v>
      </c>
      <c r="AR1270" s="242">
        <v>0</v>
      </c>
    </row>
    <row r="1271" spans="1:44" ht="14.4" x14ac:dyDescent="0.3">
      <c r="A1271" s="263">
        <v>123913</v>
      </c>
      <c r="B1271" t="s">
        <v>474</v>
      </c>
      <c r="C1271" s="246" t="s">
        <v>739</v>
      </c>
      <c r="D1271" s="246" t="s">
        <v>739</v>
      </c>
      <c r="E1271" s="246" t="s">
        <v>739</v>
      </c>
      <c r="F1271" s="246" t="s">
        <v>739</v>
      </c>
      <c r="G1271" s="246" t="s">
        <v>739</v>
      </c>
      <c r="H1271" s="246" t="s">
        <v>739</v>
      </c>
      <c r="I1271" s="246" t="s">
        <v>739</v>
      </c>
      <c r="J1271" s="246" t="s">
        <v>739</v>
      </c>
      <c r="K1271" s="246" t="s">
        <v>739</v>
      </c>
      <c r="L1271" s="246" t="s">
        <v>739</v>
      </c>
      <c r="M1271" s="246"/>
      <c r="N1271" s="246"/>
      <c r="O1271" s="246"/>
      <c r="P1271" s="246"/>
      <c r="Q1271" s="246"/>
      <c r="R1271" s="246"/>
      <c r="S1271" s="246"/>
      <c r="T1271" s="246"/>
      <c r="U1271" s="246"/>
      <c r="V1271" s="246"/>
      <c r="W1271" s="246"/>
      <c r="X1271" s="246"/>
      <c r="Y1271" s="246"/>
      <c r="Z1271" s="246"/>
      <c r="AA1271" s="246"/>
      <c r="AB1271" s="246"/>
      <c r="AC1271" s="246"/>
      <c r="AD1271" s="246"/>
      <c r="AE1271" s="246"/>
      <c r="AF1271" s="246"/>
      <c r="AG1271" s="246"/>
      <c r="AH1271" s="246"/>
      <c r="AI1271" s="246"/>
      <c r="AJ1271" s="246"/>
      <c r="AK1271" s="246"/>
      <c r="AL1271" s="246"/>
      <c r="AM1271" s="246"/>
      <c r="AN1271" s="246"/>
      <c r="AO1271" s="246"/>
      <c r="AP1271" s="246"/>
      <c r="AQ1271" s="242" t="s">
        <v>1777</v>
      </c>
      <c r="AR1271" s="242">
        <v>0</v>
      </c>
    </row>
    <row r="1272" spans="1:44" ht="14.4" x14ac:dyDescent="0.3">
      <c r="A1272" s="263">
        <v>123915</v>
      </c>
      <c r="B1272" t="s">
        <v>474</v>
      </c>
      <c r="C1272" s="246" t="s">
        <v>739</v>
      </c>
      <c r="D1272" s="246" t="s">
        <v>739</v>
      </c>
      <c r="E1272" s="246" t="s">
        <v>739</v>
      </c>
      <c r="F1272" s="246" t="s">
        <v>739</v>
      </c>
      <c r="G1272" s="246" t="s">
        <v>739</v>
      </c>
      <c r="H1272" s="246" t="s">
        <v>739</v>
      </c>
      <c r="I1272" s="246" t="s">
        <v>739</v>
      </c>
      <c r="J1272" s="246" t="s">
        <v>739</v>
      </c>
      <c r="K1272" s="246" t="s">
        <v>739</v>
      </c>
      <c r="L1272" s="246" t="s">
        <v>739</v>
      </c>
      <c r="M1272" s="246"/>
      <c r="N1272" s="246"/>
      <c r="O1272" s="246"/>
      <c r="P1272" s="246"/>
      <c r="Q1272" s="246"/>
      <c r="R1272" s="246"/>
      <c r="S1272" s="246"/>
      <c r="T1272" s="246"/>
      <c r="U1272" s="246"/>
      <c r="V1272" s="246"/>
      <c r="W1272" s="246"/>
      <c r="X1272" s="246"/>
      <c r="Y1272" s="246"/>
      <c r="Z1272" s="246"/>
      <c r="AA1272" s="246"/>
      <c r="AB1272" s="246"/>
      <c r="AC1272" s="246"/>
      <c r="AD1272" s="246"/>
      <c r="AE1272" s="246"/>
      <c r="AF1272" s="246"/>
      <c r="AG1272" s="246"/>
      <c r="AH1272" s="246"/>
      <c r="AI1272" s="246"/>
      <c r="AJ1272" s="246"/>
      <c r="AK1272" s="246"/>
      <c r="AL1272" s="246"/>
      <c r="AM1272" s="246"/>
      <c r="AN1272" s="246"/>
      <c r="AO1272" s="246"/>
      <c r="AP1272" s="246"/>
      <c r="AQ1272" s="242" t="s">
        <v>1777</v>
      </c>
      <c r="AR1272" s="242">
        <v>0</v>
      </c>
    </row>
    <row r="1273" spans="1:44" ht="14.4" x14ac:dyDescent="0.3">
      <c r="A1273" s="263">
        <v>123916</v>
      </c>
      <c r="B1273" t="s">
        <v>474</v>
      </c>
      <c r="C1273" s="246" t="s">
        <v>739</v>
      </c>
      <c r="D1273" s="246" t="s">
        <v>739</v>
      </c>
      <c r="E1273" s="246" t="s">
        <v>739</v>
      </c>
      <c r="F1273" s="246" t="s">
        <v>739</v>
      </c>
      <c r="G1273" s="246" t="s">
        <v>739</v>
      </c>
      <c r="H1273" s="246" t="s">
        <v>739</v>
      </c>
      <c r="I1273" s="246" t="s">
        <v>739</v>
      </c>
      <c r="J1273" s="246" t="s">
        <v>739</v>
      </c>
      <c r="K1273" s="246" t="s">
        <v>739</v>
      </c>
      <c r="L1273" s="246" t="s">
        <v>739</v>
      </c>
      <c r="M1273" s="246"/>
      <c r="N1273" s="246"/>
      <c r="O1273" s="246"/>
      <c r="P1273" s="246"/>
      <c r="Q1273" s="246"/>
      <c r="R1273" s="246"/>
      <c r="S1273" s="246"/>
      <c r="T1273" s="246"/>
      <c r="U1273" s="246"/>
      <c r="V1273" s="246"/>
      <c r="W1273" s="246"/>
      <c r="X1273" s="246"/>
      <c r="Y1273" s="246"/>
      <c r="Z1273" s="246"/>
      <c r="AA1273" s="246"/>
      <c r="AB1273" s="246"/>
      <c r="AC1273" s="246"/>
      <c r="AD1273" s="246"/>
      <c r="AE1273" s="246"/>
      <c r="AF1273" s="246"/>
      <c r="AG1273" s="246"/>
      <c r="AH1273" s="246"/>
      <c r="AI1273" s="246"/>
      <c r="AJ1273" s="246"/>
      <c r="AK1273" s="246"/>
      <c r="AL1273" s="246"/>
      <c r="AM1273" s="246"/>
      <c r="AN1273" s="246"/>
      <c r="AO1273" s="246"/>
      <c r="AP1273" s="246"/>
      <c r="AQ1273" s="242" t="s">
        <v>1777</v>
      </c>
      <c r="AR1273" s="242">
        <v>0</v>
      </c>
    </row>
    <row r="1274" spans="1:44" ht="14.4" x14ac:dyDescent="0.3">
      <c r="A1274" s="263">
        <v>123917</v>
      </c>
      <c r="B1274" t="s">
        <v>474</v>
      </c>
      <c r="C1274" s="246" t="s">
        <v>739</v>
      </c>
      <c r="D1274" s="246" t="s">
        <v>739</v>
      </c>
      <c r="E1274" s="246" t="s">
        <v>739</v>
      </c>
      <c r="F1274" s="246" t="s">
        <v>739</v>
      </c>
      <c r="G1274" s="246" t="s">
        <v>739</v>
      </c>
      <c r="H1274" s="246" t="s">
        <v>739</v>
      </c>
      <c r="I1274" s="246" t="s">
        <v>739</v>
      </c>
      <c r="J1274" s="246" t="s">
        <v>739</v>
      </c>
      <c r="K1274" s="246" t="s">
        <v>739</v>
      </c>
      <c r="L1274" s="246" t="s">
        <v>739</v>
      </c>
      <c r="M1274" s="246"/>
      <c r="N1274" s="246"/>
      <c r="O1274" s="246"/>
      <c r="P1274" s="246"/>
      <c r="Q1274" s="246"/>
      <c r="R1274" s="246"/>
      <c r="S1274" s="246"/>
      <c r="T1274" s="246"/>
      <c r="U1274" s="246"/>
      <c r="V1274" s="246"/>
      <c r="W1274" s="246"/>
      <c r="X1274" s="246"/>
      <c r="Y1274" s="246"/>
      <c r="Z1274" s="246"/>
      <c r="AA1274" s="246"/>
      <c r="AB1274" s="246"/>
      <c r="AC1274" s="246"/>
      <c r="AD1274" s="246"/>
      <c r="AE1274" s="246"/>
      <c r="AF1274" s="246"/>
      <c r="AG1274" s="246"/>
      <c r="AH1274" s="246"/>
      <c r="AI1274" s="246"/>
      <c r="AJ1274" s="246"/>
      <c r="AK1274" s="246"/>
      <c r="AL1274" s="246"/>
      <c r="AM1274" s="246"/>
      <c r="AN1274" s="246"/>
      <c r="AO1274" s="246"/>
      <c r="AP1274" s="246"/>
      <c r="AQ1274" s="242" t="s">
        <v>1777</v>
      </c>
      <c r="AR1274" s="242">
        <v>0</v>
      </c>
    </row>
    <row r="1275" spans="1:44" ht="14.4" x14ac:dyDescent="0.3">
      <c r="A1275" s="263">
        <v>123919</v>
      </c>
      <c r="B1275" t="s">
        <v>474</v>
      </c>
      <c r="C1275" s="246" t="s">
        <v>739</v>
      </c>
      <c r="D1275" s="246" t="s">
        <v>739</v>
      </c>
      <c r="E1275" s="246" t="s">
        <v>739</v>
      </c>
      <c r="F1275" s="246" t="s">
        <v>739</v>
      </c>
      <c r="G1275" s="246" t="s">
        <v>739</v>
      </c>
      <c r="H1275" s="246" t="s">
        <v>739</v>
      </c>
      <c r="I1275" s="246" t="s">
        <v>739</v>
      </c>
      <c r="J1275" s="246" t="s">
        <v>739</v>
      </c>
      <c r="K1275" s="246" t="s">
        <v>739</v>
      </c>
      <c r="L1275" s="246" t="s">
        <v>739</v>
      </c>
      <c r="M1275" s="246"/>
      <c r="N1275" s="246"/>
      <c r="O1275" s="246"/>
      <c r="P1275" s="246"/>
      <c r="Q1275" s="246"/>
      <c r="R1275" s="246"/>
      <c r="S1275" s="246"/>
      <c r="T1275" s="246"/>
      <c r="U1275" s="246"/>
      <c r="V1275" s="246"/>
      <c r="W1275" s="246"/>
      <c r="X1275" s="246"/>
      <c r="Y1275" s="246"/>
      <c r="Z1275" s="246"/>
      <c r="AA1275" s="246"/>
      <c r="AB1275" s="246"/>
      <c r="AC1275" s="246"/>
      <c r="AD1275" s="246"/>
      <c r="AE1275" s="246"/>
      <c r="AF1275" s="246"/>
      <c r="AG1275" s="246"/>
      <c r="AH1275" s="246"/>
      <c r="AI1275" s="246"/>
      <c r="AJ1275" s="246"/>
      <c r="AK1275" s="246"/>
      <c r="AL1275" s="246"/>
      <c r="AM1275" s="246"/>
      <c r="AN1275" s="246"/>
      <c r="AO1275" s="246"/>
      <c r="AP1275" s="246"/>
      <c r="AQ1275" s="242" t="s">
        <v>1777</v>
      </c>
      <c r="AR1275" s="242">
        <v>0</v>
      </c>
    </row>
    <row r="1276" spans="1:44" ht="14.4" x14ac:dyDescent="0.3">
      <c r="A1276" s="263">
        <v>123927</v>
      </c>
      <c r="B1276" t="s">
        <v>474</v>
      </c>
      <c r="C1276" s="246" t="s">
        <v>739</v>
      </c>
      <c r="D1276" s="246" t="s">
        <v>739</v>
      </c>
      <c r="E1276" s="246" t="s">
        <v>739</v>
      </c>
      <c r="F1276" s="246" t="s">
        <v>739</v>
      </c>
      <c r="G1276" s="246" t="s">
        <v>739</v>
      </c>
      <c r="H1276" s="246" t="s">
        <v>739</v>
      </c>
      <c r="I1276" s="246" t="s">
        <v>739</v>
      </c>
      <c r="J1276" s="246" t="s">
        <v>739</v>
      </c>
      <c r="K1276" s="246" t="s">
        <v>739</v>
      </c>
      <c r="L1276" s="246" t="s">
        <v>739</v>
      </c>
      <c r="M1276" s="246"/>
      <c r="N1276" s="246"/>
      <c r="O1276" s="246"/>
      <c r="P1276" s="246"/>
      <c r="Q1276" s="246"/>
      <c r="R1276" s="246"/>
      <c r="S1276" s="246"/>
      <c r="T1276" s="246"/>
      <c r="U1276" s="246"/>
      <c r="V1276" s="246"/>
      <c r="W1276" s="246"/>
      <c r="X1276" s="246"/>
      <c r="Y1276" s="246"/>
      <c r="Z1276" s="246"/>
      <c r="AA1276" s="246"/>
      <c r="AB1276" s="246"/>
      <c r="AC1276" s="246"/>
      <c r="AD1276" s="246"/>
      <c r="AE1276" s="246"/>
      <c r="AF1276" s="246"/>
      <c r="AG1276" s="246"/>
      <c r="AH1276" s="246"/>
      <c r="AI1276" s="246"/>
      <c r="AJ1276" s="246"/>
      <c r="AK1276" s="246"/>
      <c r="AL1276" s="246"/>
      <c r="AM1276" s="246"/>
      <c r="AN1276" s="246"/>
      <c r="AO1276" s="246"/>
      <c r="AP1276" s="246"/>
      <c r="AQ1276" s="242" t="s">
        <v>1777</v>
      </c>
      <c r="AR1276" s="242">
        <v>0</v>
      </c>
    </row>
    <row r="1277" spans="1:44" ht="14.4" x14ac:dyDescent="0.3">
      <c r="A1277" s="263">
        <v>123928</v>
      </c>
      <c r="B1277" t="s">
        <v>474</v>
      </c>
      <c r="C1277" s="246" t="s">
        <v>739</v>
      </c>
      <c r="D1277" s="246" t="s">
        <v>739</v>
      </c>
      <c r="E1277" s="246" t="s">
        <v>739</v>
      </c>
      <c r="F1277" s="246" t="s">
        <v>739</v>
      </c>
      <c r="G1277" s="246" t="s">
        <v>739</v>
      </c>
      <c r="H1277" s="246" t="s">
        <v>739</v>
      </c>
      <c r="I1277" s="246" t="s">
        <v>739</v>
      </c>
      <c r="J1277" s="246" t="s">
        <v>739</v>
      </c>
      <c r="K1277" s="246" t="s">
        <v>739</v>
      </c>
      <c r="L1277" s="246" t="s">
        <v>739</v>
      </c>
      <c r="M1277" s="246"/>
      <c r="N1277" s="246"/>
      <c r="O1277" s="246"/>
      <c r="P1277" s="246"/>
      <c r="Q1277" s="246"/>
      <c r="R1277" s="246"/>
      <c r="S1277" s="246"/>
      <c r="T1277" s="246"/>
      <c r="U1277" s="246"/>
      <c r="V1277" s="246"/>
      <c r="W1277" s="246"/>
      <c r="X1277" s="246"/>
      <c r="Y1277" s="246"/>
      <c r="Z1277" s="246"/>
      <c r="AA1277" s="246"/>
      <c r="AB1277" s="246"/>
      <c r="AC1277" s="246"/>
      <c r="AD1277" s="246"/>
      <c r="AE1277" s="246"/>
      <c r="AF1277" s="246"/>
      <c r="AG1277" s="246"/>
      <c r="AH1277" s="246"/>
      <c r="AI1277" s="246"/>
      <c r="AJ1277" s="246"/>
      <c r="AK1277" s="246"/>
      <c r="AL1277" s="246"/>
      <c r="AM1277" s="246"/>
      <c r="AN1277" s="246"/>
      <c r="AO1277" s="246"/>
      <c r="AP1277" s="246"/>
      <c r="AQ1277" s="242" t="s">
        <v>1777</v>
      </c>
      <c r="AR1277" s="242">
        <v>0</v>
      </c>
    </row>
    <row r="1278" spans="1:44" ht="14.4" x14ac:dyDescent="0.3">
      <c r="A1278" s="263">
        <v>123930</v>
      </c>
      <c r="B1278" t="s">
        <v>474</v>
      </c>
      <c r="C1278" s="246" t="s">
        <v>739</v>
      </c>
      <c r="D1278" s="246" t="s">
        <v>739</v>
      </c>
      <c r="E1278" s="246" t="s">
        <v>739</v>
      </c>
      <c r="F1278" s="246" t="s">
        <v>739</v>
      </c>
      <c r="G1278" s="246" t="s">
        <v>739</v>
      </c>
      <c r="H1278" s="246" t="s">
        <v>739</v>
      </c>
      <c r="I1278" s="246" t="s">
        <v>739</v>
      </c>
      <c r="J1278" s="246" t="s">
        <v>739</v>
      </c>
      <c r="K1278" s="246" t="s">
        <v>739</v>
      </c>
      <c r="L1278" s="246" t="s">
        <v>739</v>
      </c>
      <c r="M1278" s="246"/>
      <c r="N1278" s="246"/>
      <c r="O1278" s="246"/>
      <c r="P1278" s="246"/>
      <c r="Q1278" s="246"/>
      <c r="R1278" s="246"/>
      <c r="S1278" s="246"/>
      <c r="T1278" s="246"/>
      <c r="U1278" s="246"/>
      <c r="V1278" s="246"/>
      <c r="W1278" s="246"/>
      <c r="X1278" s="246"/>
      <c r="Y1278" s="246"/>
      <c r="Z1278" s="246"/>
      <c r="AA1278" s="246"/>
      <c r="AB1278" s="246"/>
      <c r="AC1278" s="246"/>
      <c r="AD1278" s="246"/>
      <c r="AE1278" s="246"/>
      <c r="AF1278" s="246"/>
      <c r="AG1278" s="246"/>
      <c r="AH1278" s="246"/>
      <c r="AI1278" s="246"/>
      <c r="AJ1278" s="246"/>
      <c r="AK1278" s="246"/>
      <c r="AL1278" s="246"/>
      <c r="AM1278" s="246"/>
      <c r="AN1278" s="246"/>
      <c r="AO1278" s="246"/>
      <c r="AP1278" s="246"/>
      <c r="AQ1278" s="242" t="s">
        <v>1777</v>
      </c>
      <c r="AR1278" s="242">
        <v>0</v>
      </c>
    </row>
    <row r="1279" spans="1:44" ht="14.4" x14ac:dyDescent="0.3">
      <c r="A1279" s="263">
        <v>123935</v>
      </c>
      <c r="B1279" t="s">
        <v>474</v>
      </c>
      <c r="C1279" s="246" t="s">
        <v>739</v>
      </c>
      <c r="D1279" s="246" t="s">
        <v>739</v>
      </c>
      <c r="E1279" s="246" t="s">
        <v>739</v>
      </c>
      <c r="F1279" s="246" t="s">
        <v>739</v>
      </c>
      <c r="G1279" s="246" t="s">
        <v>739</v>
      </c>
      <c r="H1279" s="246" t="s">
        <v>739</v>
      </c>
      <c r="I1279" s="246" t="s">
        <v>739</v>
      </c>
      <c r="J1279" s="246" t="s">
        <v>739</v>
      </c>
      <c r="K1279" s="246" t="s">
        <v>739</v>
      </c>
      <c r="L1279" s="246" t="s">
        <v>739</v>
      </c>
      <c r="M1279" s="246"/>
      <c r="N1279" s="246"/>
      <c r="O1279" s="246"/>
      <c r="P1279" s="246"/>
      <c r="Q1279" s="246"/>
      <c r="R1279" s="246"/>
      <c r="S1279" s="246"/>
      <c r="T1279" s="246"/>
      <c r="U1279" s="246"/>
      <c r="V1279" s="246"/>
      <c r="W1279" s="246"/>
      <c r="X1279" s="246"/>
      <c r="Y1279" s="246"/>
      <c r="Z1279" s="246"/>
      <c r="AA1279" s="246"/>
      <c r="AB1279" s="246"/>
      <c r="AC1279" s="246"/>
      <c r="AD1279" s="246"/>
      <c r="AE1279" s="246"/>
      <c r="AF1279" s="246"/>
      <c r="AG1279" s="246"/>
      <c r="AH1279" s="246"/>
      <c r="AI1279" s="246"/>
      <c r="AJ1279" s="246"/>
      <c r="AK1279" s="246"/>
      <c r="AL1279" s="246"/>
      <c r="AM1279" s="246"/>
      <c r="AN1279" s="246"/>
      <c r="AO1279" s="246"/>
      <c r="AP1279" s="246"/>
      <c r="AQ1279" s="242" t="s">
        <v>1777</v>
      </c>
      <c r="AR1279" s="242">
        <v>0</v>
      </c>
    </row>
    <row r="1280" spans="1:44" ht="14.4" x14ac:dyDescent="0.3">
      <c r="A1280" s="263">
        <v>123940</v>
      </c>
      <c r="B1280" t="s">
        <v>474</v>
      </c>
      <c r="C1280" s="246" t="s">
        <v>739</v>
      </c>
      <c r="D1280" s="246" t="s">
        <v>739</v>
      </c>
      <c r="E1280" s="246" t="s">
        <v>739</v>
      </c>
      <c r="F1280" s="246" t="s">
        <v>739</v>
      </c>
      <c r="G1280" s="246" t="s">
        <v>739</v>
      </c>
      <c r="H1280" s="246" t="s">
        <v>739</v>
      </c>
      <c r="I1280" s="246" t="s">
        <v>739</v>
      </c>
      <c r="J1280" s="246" t="s">
        <v>739</v>
      </c>
      <c r="K1280" s="246" t="s">
        <v>739</v>
      </c>
      <c r="L1280" s="246" t="s">
        <v>739</v>
      </c>
      <c r="M1280" s="246"/>
      <c r="N1280" s="246"/>
      <c r="O1280" s="246"/>
      <c r="P1280" s="246"/>
      <c r="Q1280" s="246"/>
      <c r="R1280" s="246"/>
      <c r="S1280" s="246"/>
      <c r="T1280" s="246"/>
      <c r="U1280" s="246"/>
      <c r="V1280" s="246"/>
      <c r="W1280" s="246"/>
      <c r="X1280" s="246"/>
      <c r="Y1280" s="246"/>
      <c r="Z1280" s="246"/>
      <c r="AA1280" s="246"/>
      <c r="AB1280" s="246"/>
      <c r="AC1280" s="246"/>
      <c r="AD1280" s="246"/>
      <c r="AE1280" s="246"/>
      <c r="AF1280" s="246"/>
      <c r="AG1280" s="246"/>
      <c r="AH1280" s="246"/>
      <c r="AI1280" s="246"/>
      <c r="AJ1280" s="246"/>
      <c r="AK1280" s="246"/>
      <c r="AL1280" s="246"/>
      <c r="AM1280" s="246"/>
      <c r="AN1280" s="246"/>
      <c r="AO1280" s="246"/>
      <c r="AP1280" s="246"/>
      <c r="AQ1280" s="242" t="s">
        <v>1777</v>
      </c>
      <c r="AR1280" s="242">
        <v>0</v>
      </c>
    </row>
    <row r="1281" spans="1:44" ht="14.4" x14ac:dyDescent="0.3">
      <c r="A1281" s="263">
        <v>123942</v>
      </c>
      <c r="B1281" t="s">
        <v>474</v>
      </c>
      <c r="C1281" s="246" t="s">
        <v>739</v>
      </c>
      <c r="D1281" s="246" t="s">
        <v>739</v>
      </c>
      <c r="E1281" s="246" t="s">
        <v>739</v>
      </c>
      <c r="F1281" s="246" t="s">
        <v>739</v>
      </c>
      <c r="G1281" s="246" t="s">
        <v>739</v>
      </c>
      <c r="H1281" s="246" t="s">
        <v>739</v>
      </c>
      <c r="I1281" s="246" t="s">
        <v>739</v>
      </c>
      <c r="J1281" s="246" t="s">
        <v>739</v>
      </c>
      <c r="K1281" s="246" t="s">
        <v>739</v>
      </c>
      <c r="L1281" s="246" t="s">
        <v>739</v>
      </c>
      <c r="M1281" s="246"/>
      <c r="N1281" s="246"/>
      <c r="O1281" s="246"/>
      <c r="P1281" s="246"/>
      <c r="Q1281" s="246"/>
      <c r="R1281" s="246"/>
      <c r="S1281" s="246"/>
      <c r="T1281" s="246"/>
      <c r="U1281" s="246"/>
      <c r="V1281" s="246"/>
      <c r="W1281" s="246"/>
      <c r="X1281" s="246"/>
      <c r="Y1281" s="246"/>
      <c r="Z1281" s="246"/>
      <c r="AA1281" s="246"/>
      <c r="AB1281" s="246"/>
      <c r="AC1281" s="246"/>
      <c r="AD1281" s="246"/>
      <c r="AE1281" s="246"/>
      <c r="AF1281" s="246"/>
      <c r="AG1281" s="246"/>
      <c r="AH1281" s="246"/>
      <c r="AI1281" s="246"/>
      <c r="AJ1281" s="246"/>
      <c r="AK1281" s="246"/>
      <c r="AL1281" s="246"/>
      <c r="AM1281" s="246"/>
      <c r="AN1281" s="246"/>
      <c r="AO1281" s="246"/>
      <c r="AP1281" s="246"/>
      <c r="AQ1281" s="242" t="s">
        <v>1777</v>
      </c>
      <c r="AR1281" s="242">
        <v>0</v>
      </c>
    </row>
    <row r="1282" spans="1:44" ht="21.6" x14ac:dyDescent="0.65">
      <c r="A1282" s="264">
        <v>123943</v>
      </c>
      <c r="B1282" t="s">
        <v>474</v>
      </c>
      <c r="C1282" s="242" t="s">
        <v>739</v>
      </c>
      <c r="D1282" s="242" t="s">
        <v>739</v>
      </c>
      <c r="E1282" s="242" t="s">
        <v>739</v>
      </c>
      <c r="F1282" s="242" t="s">
        <v>739</v>
      </c>
      <c r="G1282" s="242" t="s">
        <v>739</v>
      </c>
      <c r="H1282" s="242" t="s">
        <v>739</v>
      </c>
      <c r="I1282" s="242" t="s">
        <v>739</v>
      </c>
      <c r="J1282" s="242" t="s">
        <v>739</v>
      </c>
      <c r="K1282" s="242" t="s">
        <v>739</v>
      </c>
      <c r="L1282" s="242" t="s">
        <v>739</v>
      </c>
      <c r="AQ1282" s="242" t="s">
        <v>1777</v>
      </c>
      <c r="AR1282" s="242">
        <v>0</v>
      </c>
    </row>
    <row r="1283" spans="1:44" ht="14.4" x14ac:dyDescent="0.3">
      <c r="A1283" s="263">
        <v>123948</v>
      </c>
      <c r="B1283" t="s">
        <v>474</v>
      </c>
      <c r="C1283" s="246" t="s">
        <v>205</v>
      </c>
      <c r="D1283" s="246" t="s">
        <v>205</v>
      </c>
      <c r="E1283" s="246" t="s">
        <v>205</v>
      </c>
      <c r="F1283" s="246" t="s">
        <v>205</v>
      </c>
      <c r="G1283" s="246" t="s">
        <v>205</v>
      </c>
      <c r="H1283" s="246" t="s">
        <v>205</v>
      </c>
      <c r="I1283" s="246" t="s">
        <v>205</v>
      </c>
      <c r="J1283" s="246" t="s">
        <v>205</v>
      </c>
      <c r="K1283" s="246" t="s">
        <v>205</v>
      </c>
      <c r="L1283" s="246" t="s">
        <v>205</v>
      </c>
      <c r="M1283" s="246"/>
      <c r="N1283" s="246"/>
      <c r="O1283" s="246"/>
      <c r="P1283" s="246"/>
      <c r="Q1283" s="246"/>
      <c r="R1283" s="246"/>
      <c r="S1283" s="246"/>
      <c r="T1283" s="246"/>
      <c r="U1283" s="246"/>
      <c r="V1283" s="246"/>
      <c r="W1283" s="246"/>
      <c r="X1283" s="246"/>
      <c r="Y1283" s="246"/>
      <c r="Z1283" s="246"/>
      <c r="AA1283" s="246"/>
      <c r="AB1283" s="246"/>
      <c r="AC1283" s="246"/>
      <c r="AD1283" s="246"/>
      <c r="AE1283" s="246"/>
      <c r="AF1283" s="246"/>
      <c r="AG1283" s="246"/>
      <c r="AH1283" s="246"/>
      <c r="AI1283" s="246"/>
      <c r="AJ1283" s="246"/>
      <c r="AK1283" s="246"/>
      <c r="AL1283" s="246"/>
      <c r="AM1283" s="246"/>
      <c r="AN1283" s="246"/>
      <c r="AO1283" s="246"/>
      <c r="AP1283" s="246"/>
      <c r="AQ1283" s="242">
        <v>0</v>
      </c>
      <c r="AR1283" s="242">
        <v>0</v>
      </c>
    </row>
    <row r="1284" spans="1:44" ht="14.4" x14ac:dyDescent="0.3">
      <c r="A1284" s="263">
        <v>123949</v>
      </c>
      <c r="B1284" t="s">
        <v>474</v>
      </c>
      <c r="C1284" s="246" t="s">
        <v>739</v>
      </c>
      <c r="D1284" s="246" t="s">
        <v>739</v>
      </c>
      <c r="E1284" s="246" t="s">
        <v>739</v>
      </c>
      <c r="F1284" s="246" t="s">
        <v>739</v>
      </c>
      <c r="G1284" s="246" t="s">
        <v>739</v>
      </c>
      <c r="H1284" s="246" t="s">
        <v>739</v>
      </c>
      <c r="I1284" s="246" t="s">
        <v>739</v>
      </c>
      <c r="J1284" s="246" t="s">
        <v>739</v>
      </c>
      <c r="K1284" s="246" t="s">
        <v>739</v>
      </c>
      <c r="L1284" s="246" t="s">
        <v>739</v>
      </c>
      <c r="M1284" s="246"/>
      <c r="N1284" s="246"/>
      <c r="O1284" s="246"/>
      <c r="P1284" s="246"/>
      <c r="Q1284" s="246"/>
      <c r="R1284" s="246"/>
      <c r="S1284" s="246"/>
      <c r="T1284" s="246"/>
      <c r="U1284" s="246"/>
      <c r="V1284" s="246"/>
      <c r="W1284" s="246"/>
      <c r="X1284" s="246"/>
      <c r="Y1284" s="246"/>
      <c r="Z1284" s="246"/>
      <c r="AA1284" s="246"/>
      <c r="AB1284" s="246"/>
      <c r="AC1284" s="246"/>
      <c r="AD1284" s="246"/>
      <c r="AE1284" s="246"/>
      <c r="AF1284" s="246"/>
      <c r="AG1284" s="246"/>
      <c r="AH1284" s="246"/>
      <c r="AI1284" s="246"/>
      <c r="AJ1284" s="246"/>
      <c r="AK1284" s="246"/>
      <c r="AL1284" s="246"/>
      <c r="AM1284" s="246"/>
      <c r="AN1284" s="246"/>
      <c r="AO1284" s="246"/>
      <c r="AP1284" s="246"/>
      <c r="AQ1284" s="242" t="s">
        <v>1777</v>
      </c>
      <c r="AR1284" s="242">
        <v>0</v>
      </c>
    </row>
    <row r="1285" spans="1:44" ht="14.4" x14ac:dyDescent="0.3">
      <c r="A1285" s="263">
        <v>123951</v>
      </c>
      <c r="B1285" t="s">
        <v>474</v>
      </c>
      <c r="C1285" s="246" t="s">
        <v>204</v>
      </c>
      <c r="D1285" s="246" t="s">
        <v>204</v>
      </c>
      <c r="E1285" s="246" t="s">
        <v>206</v>
      </c>
      <c r="F1285" s="246" t="s">
        <v>205</v>
      </c>
      <c r="G1285" s="246" t="s">
        <v>206</v>
      </c>
      <c r="H1285" s="246" t="s">
        <v>206</v>
      </c>
      <c r="I1285" s="246" t="s">
        <v>205</v>
      </c>
      <c r="J1285" s="246" t="s">
        <v>206</v>
      </c>
      <c r="K1285" s="246" t="s">
        <v>205</v>
      </c>
      <c r="L1285" s="246" t="s">
        <v>205</v>
      </c>
      <c r="M1285" s="246"/>
      <c r="N1285" s="246"/>
      <c r="O1285" s="246"/>
      <c r="P1285" s="246"/>
      <c r="Q1285" s="246"/>
      <c r="R1285" s="246"/>
      <c r="S1285" s="246"/>
      <c r="T1285" s="246"/>
      <c r="U1285" s="246"/>
      <c r="V1285" s="246"/>
      <c r="W1285" s="246"/>
      <c r="X1285" s="246"/>
      <c r="Y1285" s="246"/>
      <c r="Z1285" s="246"/>
      <c r="AA1285" s="246"/>
      <c r="AB1285" s="246"/>
      <c r="AC1285" s="246"/>
      <c r="AD1285" s="246"/>
      <c r="AE1285" s="246"/>
      <c r="AF1285" s="246"/>
      <c r="AG1285" s="246"/>
      <c r="AH1285" s="246"/>
      <c r="AI1285" s="246"/>
      <c r="AJ1285" s="246"/>
      <c r="AK1285" s="246"/>
      <c r="AL1285" s="246"/>
      <c r="AM1285" s="246"/>
      <c r="AN1285" s="246"/>
      <c r="AO1285" s="246"/>
      <c r="AP1285" s="246"/>
      <c r="AQ1285" s="242">
        <v>0</v>
      </c>
      <c r="AR1285" s="242">
        <v>0</v>
      </c>
    </row>
    <row r="1286" spans="1:44" ht="14.4" x14ac:dyDescent="0.3">
      <c r="A1286" s="263">
        <v>123956</v>
      </c>
      <c r="B1286" t="s">
        <v>474</v>
      </c>
      <c r="C1286" s="246" t="s">
        <v>205</v>
      </c>
      <c r="D1286" s="246" t="s">
        <v>206</v>
      </c>
      <c r="E1286" s="246" t="s">
        <v>205</v>
      </c>
      <c r="F1286" s="246" t="s">
        <v>206</v>
      </c>
      <c r="G1286" s="246" t="s">
        <v>205</v>
      </c>
      <c r="H1286" s="246" t="s">
        <v>205</v>
      </c>
      <c r="I1286" s="246" t="s">
        <v>206</v>
      </c>
      <c r="J1286" s="246" t="s">
        <v>206</v>
      </c>
      <c r="K1286" s="246" t="s">
        <v>206</v>
      </c>
      <c r="L1286" s="246" t="s">
        <v>206</v>
      </c>
      <c r="M1286" s="246"/>
      <c r="N1286" s="246"/>
      <c r="O1286" s="246"/>
      <c r="P1286" s="246"/>
      <c r="Q1286" s="246"/>
      <c r="R1286" s="246"/>
      <c r="S1286" s="246"/>
      <c r="T1286" s="246"/>
      <c r="U1286" s="246"/>
      <c r="V1286" s="246"/>
      <c r="W1286" s="246"/>
      <c r="X1286" s="246"/>
      <c r="Y1286" s="246"/>
      <c r="Z1286" s="246"/>
      <c r="AA1286" s="246"/>
      <c r="AB1286" s="246"/>
      <c r="AC1286" s="246"/>
      <c r="AD1286" s="246"/>
      <c r="AE1286" s="246"/>
      <c r="AF1286" s="246"/>
      <c r="AG1286" s="246"/>
      <c r="AH1286" s="246"/>
      <c r="AI1286" s="246"/>
      <c r="AJ1286" s="246"/>
      <c r="AK1286" s="246"/>
      <c r="AL1286" s="246"/>
      <c r="AM1286" s="246"/>
      <c r="AN1286" s="246"/>
      <c r="AO1286" s="246"/>
      <c r="AP1286" s="246"/>
      <c r="AQ1286" s="242">
        <v>0</v>
      </c>
      <c r="AR1286" s="242">
        <v>0</v>
      </c>
    </row>
    <row r="1287" spans="1:44" ht="14.4" x14ac:dyDescent="0.3">
      <c r="A1287" s="263">
        <v>123963</v>
      </c>
      <c r="B1287" t="s">
        <v>474</v>
      </c>
      <c r="C1287" s="246" t="s">
        <v>739</v>
      </c>
      <c r="D1287" s="246" t="s">
        <v>739</v>
      </c>
      <c r="E1287" s="246" t="s">
        <v>739</v>
      </c>
      <c r="F1287" s="246" t="s">
        <v>739</v>
      </c>
      <c r="G1287" s="246" t="s">
        <v>739</v>
      </c>
      <c r="H1287" s="246" t="s">
        <v>739</v>
      </c>
      <c r="I1287" s="246" t="s">
        <v>739</v>
      </c>
      <c r="J1287" s="246" t="s">
        <v>739</v>
      </c>
      <c r="K1287" s="246" t="s">
        <v>739</v>
      </c>
      <c r="L1287" s="246" t="s">
        <v>739</v>
      </c>
      <c r="M1287" s="246"/>
      <c r="N1287" s="246"/>
      <c r="O1287" s="246"/>
      <c r="P1287" s="246"/>
      <c r="Q1287" s="246"/>
      <c r="R1287" s="246"/>
      <c r="S1287" s="246"/>
      <c r="T1287" s="246"/>
      <c r="U1287" s="246"/>
      <c r="V1287" s="246"/>
      <c r="W1287" s="246"/>
      <c r="X1287" s="246"/>
      <c r="Y1287" s="246"/>
      <c r="Z1287" s="246"/>
      <c r="AA1287" s="246"/>
      <c r="AB1287" s="246"/>
      <c r="AC1287" s="246"/>
      <c r="AD1287" s="246"/>
      <c r="AE1287" s="246"/>
      <c r="AF1287" s="246"/>
      <c r="AG1287" s="246"/>
      <c r="AH1287" s="246"/>
      <c r="AI1287" s="246"/>
      <c r="AJ1287" s="246"/>
      <c r="AK1287" s="246"/>
      <c r="AL1287" s="246"/>
      <c r="AM1287" s="246"/>
      <c r="AN1287" s="246"/>
      <c r="AO1287" s="246"/>
      <c r="AP1287" s="246"/>
      <c r="AQ1287" s="242" t="s">
        <v>1777</v>
      </c>
      <c r="AR1287" s="242">
        <v>0</v>
      </c>
    </row>
    <row r="1288" spans="1:44" x14ac:dyDescent="0.25">
      <c r="A1288" s="242">
        <v>123964</v>
      </c>
      <c r="B1288" t="s">
        <v>474</v>
      </c>
      <c r="C1288" s="242" t="s">
        <v>204</v>
      </c>
      <c r="D1288" s="242" t="s">
        <v>206</v>
      </c>
      <c r="E1288" s="242" t="s">
        <v>206</v>
      </c>
      <c r="F1288" s="242" t="s">
        <v>206</v>
      </c>
      <c r="G1288" s="242" t="s">
        <v>204</v>
      </c>
      <c r="H1288" s="242" t="s">
        <v>205</v>
      </c>
      <c r="I1288" s="242" t="s">
        <v>205</v>
      </c>
      <c r="J1288" s="242" t="s">
        <v>205</v>
      </c>
      <c r="K1288" s="242" t="s">
        <v>205</v>
      </c>
      <c r="L1288" s="242" t="s">
        <v>206</v>
      </c>
      <c r="AQ1288" s="242">
        <v>0</v>
      </c>
      <c r="AR1288" s="242">
        <v>0</v>
      </c>
    </row>
    <row r="1289" spans="1:44" ht="14.4" x14ac:dyDescent="0.3">
      <c r="A1289" s="263">
        <v>123966</v>
      </c>
      <c r="B1289" t="s">
        <v>474</v>
      </c>
      <c r="C1289" s="246" t="s">
        <v>739</v>
      </c>
      <c r="D1289" s="246" t="s">
        <v>739</v>
      </c>
      <c r="E1289" s="246" t="s">
        <v>739</v>
      </c>
      <c r="F1289" s="246" t="s">
        <v>739</v>
      </c>
      <c r="G1289" s="246" t="s">
        <v>739</v>
      </c>
      <c r="H1289" s="246" t="s">
        <v>739</v>
      </c>
      <c r="I1289" s="246" t="s">
        <v>739</v>
      </c>
      <c r="J1289" s="246" t="s">
        <v>739</v>
      </c>
      <c r="K1289" s="246" t="s">
        <v>739</v>
      </c>
      <c r="L1289" s="246" t="s">
        <v>739</v>
      </c>
      <c r="M1289" s="246"/>
      <c r="N1289" s="246"/>
      <c r="O1289" s="246"/>
      <c r="P1289" s="246"/>
      <c r="Q1289" s="246"/>
      <c r="R1289" s="246"/>
      <c r="S1289" s="246"/>
      <c r="T1289" s="246"/>
      <c r="U1289" s="246"/>
      <c r="V1289" s="246"/>
      <c r="W1289" s="246"/>
      <c r="X1289" s="246"/>
      <c r="Y1289" s="246"/>
      <c r="Z1289" s="246"/>
      <c r="AA1289" s="246"/>
      <c r="AB1289" s="246"/>
      <c r="AC1289" s="246"/>
      <c r="AD1289" s="246"/>
      <c r="AE1289" s="246"/>
      <c r="AF1289" s="246"/>
      <c r="AG1289" s="246"/>
      <c r="AH1289" s="246"/>
      <c r="AI1289" s="246"/>
      <c r="AJ1289" s="246"/>
      <c r="AK1289" s="246"/>
      <c r="AL1289" s="246"/>
      <c r="AM1289" s="246"/>
      <c r="AN1289" s="246"/>
      <c r="AO1289" s="246"/>
      <c r="AP1289" s="246"/>
      <c r="AQ1289" s="242" t="s">
        <v>1777</v>
      </c>
      <c r="AR1289" s="242">
        <v>0</v>
      </c>
    </row>
    <row r="1290" spans="1:44" x14ac:dyDescent="0.25">
      <c r="A1290" s="242">
        <v>123969</v>
      </c>
      <c r="B1290" t="s">
        <v>474</v>
      </c>
      <c r="C1290" s="242" t="s">
        <v>204</v>
      </c>
      <c r="D1290" s="242" t="s">
        <v>204</v>
      </c>
      <c r="E1290" s="242" t="s">
        <v>204</v>
      </c>
      <c r="F1290" s="242" t="s">
        <v>206</v>
      </c>
      <c r="G1290" s="242" t="s">
        <v>206</v>
      </c>
      <c r="H1290" s="242" t="s">
        <v>206</v>
      </c>
      <c r="I1290" s="242" t="s">
        <v>205</v>
      </c>
      <c r="J1290" s="242" t="s">
        <v>206</v>
      </c>
      <c r="K1290" s="242" t="s">
        <v>206</v>
      </c>
      <c r="L1290" s="242" t="s">
        <v>206</v>
      </c>
      <c r="AQ1290" s="242">
        <v>0</v>
      </c>
      <c r="AR1290" s="242">
        <v>0</v>
      </c>
    </row>
    <row r="1291" spans="1:44" ht="14.4" x14ac:dyDescent="0.3">
      <c r="A1291" s="263">
        <v>123974</v>
      </c>
      <c r="B1291" t="s">
        <v>474</v>
      </c>
      <c r="C1291" s="246" t="s">
        <v>205</v>
      </c>
      <c r="D1291" s="246" t="s">
        <v>205</v>
      </c>
      <c r="E1291" s="246" t="s">
        <v>205</v>
      </c>
      <c r="F1291" s="246" t="s">
        <v>205</v>
      </c>
      <c r="G1291" s="246" t="s">
        <v>205</v>
      </c>
      <c r="H1291" s="246" t="s">
        <v>205</v>
      </c>
      <c r="I1291" s="246" t="s">
        <v>205</v>
      </c>
      <c r="J1291" s="246" t="s">
        <v>205</v>
      </c>
      <c r="K1291" s="246" t="s">
        <v>205</v>
      </c>
      <c r="L1291" s="246" t="s">
        <v>205</v>
      </c>
      <c r="M1291" s="246"/>
      <c r="N1291" s="246"/>
      <c r="O1291" s="246"/>
      <c r="P1291" s="246"/>
      <c r="Q1291" s="246"/>
      <c r="R1291" s="246"/>
      <c r="S1291" s="246"/>
      <c r="T1291" s="246"/>
      <c r="U1291" s="246"/>
      <c r="V1291" s="246"/>
      <c r="W1291" s="246"/>
      <c r="X1291" s="246"/>
      <c r="Y1291" s="246"/>
      <c r="Z1291" s="246"/>
      <c r="AA1291" s="246"/>
      <c r="AB1291" s="246"/>
      <c r="AC1291" s="246"/>
      <c r="AD1291" s="246"/>
      <c r="AE1291" s="246"/>
      <c r="AF1291" s="246"/>
      <c r="AG1291" s="246"/>
      <c r="AH1291" s="246"/>
      <c r="AI1291" s="246"/>
      <c r="AJ1291" s="246"/>
      <c r="AK1291" s="246"/>
      <c r="AL1291" s="246"/>
      <c r="AM1291" s="246"/>
      <c r="AN1291" s="246"/>
      <c r="AO1291" s="246"/>
      <c r="AP1291" s="246"/>
      <c r="AQ1291" s="242">
        <v>0</v>
      </c>
      <c r="AR1291" s="242">
        <v>0</v>
      </c>
    </row>
    <row r="1292" spans="1:44" ht="14.4" x14ac:dyDescent="0.3">
      <c r="A1292" s="263">
        <v>123976</v>
      </c>
      <c r="B1292" t="s">
        <v>474</v>
      </c>
      <c r="C1292" s="246" t="s">
        <v>739</v>
      </c>
      <c r="D1292" s="246" t="s">
        <v>739</v>
      </c>
      <c r="E1292" s="246" t="s">
        <v>739</v>
      </c>
      <c r="F1292" s="246" t="s">
        <v>739</v>
      </c>
      <c r="G1292" s="246" t="s">
        <v>739</v>
      </c>
      <c r="H1292" s="246" t="s">
        <v>739</v>
      </c>
      <c r="I1292" s="246" t="s">
        <v>739</v>
      </c>
      <c r="J1292" s="246" t="s">
        <v>739</v>
      </c>
      <c r="K1292" s="246" t="s">
        <v>739</v>
      </c>
      <c r="L1292" s="246" t="s">
        <v>739</v>
      </c>
      <c r="M1292" s="246"/>
      <c r="N1292" s="246"/>
      <c r="O1292" s="246"/>
      <c r="P1292" s="246"/>
      <c r="Q1292" s="246"/>
      <c r="R1292" s="246"/>
      <c r="S1292" s="246"/>
      <c r="T1292" s="246"/>
      <c r="U1292" s="246"/>
      <c r="V1292" s="246"/>
      <c r="W1292" s="246"/>
      <c r="X1292" s="246"/>
      <c r="Y1292" s="246"/>
      <c r="Z1292" s="246"/>
      <c r="AA1292" s="246"/>
      <c r="AB1292" s="246"/>
      <c r="AC1292" s="246"/>
      <c r="AD1292" s="246"/>
      <c r="AE1292" s="246"/>
      <c r="AF1292" s="246"/>
      <c r="AG1292" s="246"/>
      <c r="AH1292" s="246"/>
      <c r="AI1292" s="246"/>
      <c r="AJ1292" s="246"/>
      <c r="AK1292" s="246"/>
      <c r="AL1292" s="246"/>
      <c r="AM1292" s="246"/>
      <c r="AN1292" s="246"/>
      <c r="AO1292" s="246"/>
      <c r="AP1292" s="246"/>
      <c r="AQ1292" s="242" t="s">
        <v>1777</v>
      </c>
      <c r="AR1292" s="242">
        <v>0</v>
      </c>
    </row>
    <row r="1293" spans="1:44" ht="14.4" x14ac:dyDescent="0.3">
      <c r="A1293" s="263">
        <v>123978</v>
      </c>
      <c r="B1293" t="s">
        <v>474</v>
      </c>
      <c r="C1293" s="246" t="s">
        <v>205</v>
      </c>
      <c r="D1293" s="246" t="s">
        <v>205</v>
      </c>
      <c r="E1293" s="246" t="s">
        <v>205</v>
      </c>
      <c r="F1293" s="246" t="s">
        <v>205</v>
      </c>
      <c r="G1293" s="246" t="s">
        <v>205</v>
      </c>
      <c r="H1293" s="246" t="s">
        <v>205</v>
      </c>
      <c r="I1293" s="246" t="s">
        <v>205</v>
      </c>
      <c r="J1293" s="246" t="s">
        <v>205</v>
      </c>
      <c r="K1293" s="246" t="s">
        <v>205</v>
      </c>
      <c r="L1293" s="246" t="s">
        <v>205</v>
      </c>
      <c r="M1293" s="246"/>
      <c r="N1293" s="246"/>
      <c r="O1293" s="246"/>
      <c r="P1293" s="246"/>
      <c r="Q1293" s="246"/>
      <c r="R1293" s="246"/>
      <c r="S1293" s="246"/>
      <c r="T1293" s="246"/>
      <c r="U1293" s="246"/>
      <c r="V1293" s="246"/>
      <c r="W1293" s="246"/>
      <c r="X1293" s="246"/>
      <c r="Y1293" s="246"/>
      <c r="Z1293" s="246"/>
      <c r="AA1293" s="246"/>
      <c r="AB1293" s="246"/>
      <c r="AC1293" s="246"/>
      <c r="AD1293" s="246"/>
      <c r="AE1293" s="246"/>
      <c r="AF1293" s="246"/>
      <c r="AG1293" s="246"/>
      <c r="AH1293" s="246"/>
      <c r="AI1293" s="246"/>
      <c r="AJ1293" s="246"/>
      <c r="AK1293" s="246"/>
      <c r="AL1293" s="246"/>
      <c r="AM1293" s="246"/>
      <c r="AN1293" s="246"/>
      <c r="AO1293" s="246"/>
      <c r="AP1293" s="246"/>
      <c r="AQ1293" s="242">
        <v>0</v>
      </c>
      <c r="AR1293" s="242">
        <v>0</v>
      </c>
    </row>
    <row r="1294" spans="1:44" ht="14.4" x14ac:dyDescent="0.3">
      <c r="A1294" s="263">
        <v>123983</v>
      </c>
      <c r="B1294" t="s">
        <v>474</v>
      </c>
      <c r="C1294" s="246" t="s">
        <v>739</v>
      </c>
      <c r="D1294" s="246" t="s">
        <v>739</v>
      </c>
      <c r="E1294" s="246" t="s">
        <v>739</v>
      </c>
      <c r="F1294" s="246" t="s">
        <v>739</v>
      </c>
      <c r="G1294" s="246" t="s">
        <v>739</v>
      </c>
      <c r="H1294" s="246" t="s">
        <v>739</v>
      </c>
      <c r="I1294" s="246" t="s">
        <v>739</v>
      </c>
      <c r="J1294" s="246" t="s">
        <v>739</v>
      </c>
      <c r="K1294" s="246" t="s">
        <v>739</v>
      </c>
      <c r="L1294" s="246" t="s">
        <v>739</v>
      </c>
      <c r="M1294" s="246"/>
      <c r="N1294" s="246"/>
      <c r="O1294" s="246"/>
      <c r="P1294" s="246"/>
      <c r="Q1294" s="246"/>
      <c r="R1294" s="246"/>
      <c r="S1294" s="246"/>
      <c r="T1294" s="246"/>
      <c r="U1294" s="246"/>
      <c r="V1294" s="246"/>
      <c r="W1294" s="246"/>
      <c r="X1294" s="246"/>
      <c r="Y1294" s="246"/>
      <c r="Z1294" s="246"/>
      <c r="AA1294" s="246"/>
      <c r="AB1294" s="246"/>
      <c r="AC1294" s="246"/>
      <c r="AD1294" s="246"/>
      <c r="AE1294" s="246"/>
      <c r="AF1294" s="246"/>
      <c r="AG1294" s="246"/>
      <c r="AH1294" s="246"/>
      <c r="AI1294" s="246"/>
      <c r="AJ1294" s="246"/>
      <c r="AK1294" s="246"/>
      <c r="AL1294" s="246"/>
      <c r="AM1294" s="246"/>
      <c r="AN1294" s="246"/>
      <c r="AO1294" s="246"/>
      <c r="AP1294" s="246"/>
      <c r="AQ1294" s="242" t="s">
        <v>1777</v>
      </c>
      <c r="AR1294" s="242">
        <v>0</v>
      </c>
    </row>
    <row r="1295" spans="1:44" ht="14.4" x14ac:dyDescent="0.3">
      <c r="A1295" s="263">
        <v>123984</v>
      </c>
      <c r="B1295" t="s">
        <v>474</v>
      </c>
      <c r="C1295" s="246" t="s">
        <v>739</v>
      </c>
      <c r="D1295" s="246" t="s">
        <v>739</v>
      </c>
      <c r="E1295" s="246" t="s">
        <v>739</v>
      </c>
      <c r="F1295" s="246" t="s">
        <v>739</v>
      </c>
      <c r="G1295" s="246" t="s">
        <v>739</v>
      </c>
      <c r="H1295" s="246" t="s">
        <v>739</v>
      </c>
      <c r="I1295" s="246" t="s">
        <v>739</v>
      </c>
      <c r="J1295" s="246" t="s">
        <v>739</v>
      </c>
      <c r="K1295" s="246" t="s">
        <v>739</v>
      </c>
      <c r="L1295" s="246" t="s">
        <v>739</v>
      </c>
      <c r="M1295" s="246"/>
      <c r="N1295" s="246"/>
      <c r="O1295" s="246"/>
      <c r="P1295" s="246"/>
      <c r="Q1295" s="246"/>
      <c r="R1295" s="246"/>
      <c r="S1295" s="246"/>
      <c r="T1295" s="246"/>
      <c r="U1295" s="246"/>
      <c r="V1295" s="246"/>
      <c r="W1295" s="246"/>
      <c r="X1295" s="246"/>
      <c r="Y1295" s="246"/>
      <c r="Z1295" s="246"/>
      <c r="AA1295" s="246"/>
      <c r="AB1295" s="246"/>
      <c r="AC1295" s="246"/>
      <c r="AD1295" s="246"/>
      <c r="AE1295" s="246"/>
      <c r="AF1295" s="246"/>
      <c r="AG1295" s="246"/>
      <c r="AH1295" s="246"/>
      <c r="AI1295" s="246"/>
      <c r="AJ1295" s="246"/>
      <c r="AK1295" s="246"/>
      <c r="AL1295" s="246"/>
      <c r="AM1295" s="246"/>
      <c r="AN1295" s="246"/>
      <c r="AO1295" s="246"/>
      <c r="AP1295" s="246"/>
      <c r="AQ1295" s="242" t="s">
        <v>1777</v>
      </c>
      <c r="AR1295" s="242">
        <v>0</v>
      </c>
    </row>
    <row r="1296" spans="1:44" ht="14.4" x14ac:dyDescent="0.3">
      <c r="A1296" s="263">
        <v>123985</v>
      </c>
      <c r="B1296" t="s">
        <v>474</v>
      </c>
      <c r="C1296" s="246" t="s">
        <v>739</v>
      </c>
      <c r="D1296" s="246" t="s">
        <v>739</v>
      </c>
      <c r="E1296" s="246" t="s">
        <v>739</v>
      </c>
      <c r="F1296" s="246" t="s">
        <v>739</v>
      </c>
      <c r="G1296" s="246" t="s">
        <v>739</v>
      </c>
      <c r="H1296" s="246" t="s">
        <v>739</v>
      </c>
      <c r="I1296" s="246" t="s">
        <v>739</v>
      </c>
      <c r="J1296" s="246" t="s">
        <v>739</v>
      </c>
      <c r="K1296" s="246" t="s">
        <v>739</v>
      </c>
      <c r="L1296" s="246" t="s">
        <v>739</v>
      </c>
      <c r="M1296" s="246"/>
      <c r="N1296" s="246"/>
      <c r="O1296" s="246"/>
      <c r="P1296" s="246"/>
      <c r="Q1296" s="246"/>
      <c r="R1296" s="246"/>
      <c r="S1296" s="246"/>
      <c r="T1296" s="246"/>
      <c r="U1296" s="246"/>
      <c r="V1296" s="246"/>
      <c r="W1296" s="246"/>
      <c r="X1296" s="246"/>
      <c r="Y1296" s="246"/>
      <c r="Z1296" s="246"/>
      <c r="AA1296" s="246"/>
      <c r="AB1296" s="246"/>
      <c r="AC1296" s="246"/>
      <c r="AD1296" s="246"/>
      <c r="AE1296" s="246"/>
      <c r="AF1296" s="246"/>
      <c r="AG1296" s="246"/>
      <c r="AH1296" s="246"/>
      <c r="AI1296" s="246"/>
      <c r="AJ1296" s="246"/>
      <c r="AK1296" s="246"/>
      <c r="AL1296" s="246"/>
      <c r="AM1296" s="246"/>
      <c r="AN1296" s="246"/>
      <c r="AO1296" s="246"/>
      <c r="AP1296" s="246"/>
      <c r="AQ1296" s="242" t="s">
        <v>1777</v>
      </c>
      <c r="AR1296" s="242">
        <v>0</v>
      </c>
    </row>
    <row r="1297" spans="1:44" ht="14.4" x14ac:dyDescent="0.3">
      <c r="A1297" s="263">
        <v>123988</v>
      </c>
      <c r="B1297" t="s">
        <v>474</v>
      </c>
      <c r="C1297" s="246" t="s">
        <v>739</v>
      </c>
      <c r="D1297" s="246" t="s">
        <v>739</v>
      </c>
      <c r="E1297" s="246" t="s">
        <v>739</v>
      </c>
      <c r="F1297" s="246" t="s">
        <v>739</v>
      </c>
      <c r="G1297" s="246" t="s">
        <v>739</v>
      </c>
      <c r="H1297" s="246" t="s">
        <v>739</v>
      </c>
      <c r="I1297" s="246" t="s">
        <v>739</v>
      </c>
      <c r="J1297" s="246" t="s">
        <v>739</v>
      </c>
      <c r="K1297" s="246" t="s">
        <v>739</v>
      </c>
      <c r="L1297" s="246" t="s">
        <v>739</v>
      </c>
      <c r="M1297" s="246"/>
      <c r="N1297" s="246"/>
      <c r="O1297" s="246"/>
      <c r="P1297" s="246"/>
      <c r="Q1297" s="246"/>
      <c r="R1297" s="246"/>
      <c r="S1297" s="246"/>
      <c r="T1297" s="246"/>
      <c r="U1297" s="246"/>
      <c r="V1297" s="246"/>
      <c r="W1297" s="246"/>
      <c r="X1297" s="246"/>
      <c r="Y1297" s="246"/>
      <c r="Z1297" s="246"/>
      <c r="AA1297" s="246"/>
      <c r="AB1297" s="246"/>
      <c r="AC1297" s="246"/>
      <c r="AD1297" s="246"/>
      <c r="AE1297" s="246"/>
      <c r="AF1297" s="246"/>
      <c r="AG1297" s="246"/>
      <c r="AH1297" s="246"/>
      <c r="AI1297" s="246"/>
      <c r="AJ1297" s="246"/>
      <c r="AK1297" s="246"/>
      <c r="AL1297" s="246"/>
      <c r="AM1297" s="246"/>
      <c r="AN1297" s="246"/>
      <c r="AO1297" s="246"/>
      <c r="AP1297" s="246"/>
      <c r="AQ1297" s="242" t="s">
        <v>1777</v>
      </c>
      <c r="AR1297" s="242">
        <v>0</v>
      </c>
    </row>
    <row r="1298" spans="1:44" ht="14.4" x14ac:dyDescent="0.3">
      <c r="A1298" s="263">
        <v>123991</v>
      </c>
      <c r="B1298" t="s">
        <v>474</v>
      </c>
      <c r="C1298" s="246" t="s">
        <v>206</v>
      </c>
      <c r="D1298" s="246" t="s">
        <v>206</v>
      </c>
      <c r="E1298" s="246" t="s">
        <v>206</v>
      </c>
      <c r="F1298" s="246" t="s">
        <v>206</v>
      </c>
      <c r="G1298" s="246" t="s">
        <v>206</v>
      </c>
      <c r="H1298" s="246" t="s">
        <v>206</v>
      </c>
      <c r="I1298" s="246" t="s">
        <v>206</v>
      </c>
      <c r="J1298" s="246" t="s">
        <v>206</v>
      </c>
      <c r="K1298" s="246" t="s">
        <v>206</v>
      </c>
      <c r="L1298" s="246" t="s">
        <v>206</v>
      </c>
      <c r="M1298" s="246"/>
      <c r="N1298" s="246"/>
      <c r="O1298" s="246"/>
      <c r="P1298" s="246"/>
      <c r="Q1298" s="246"/>
      <c r="R1298" s="246"/>
      <c r="S1298" s="246"/>
      <c r="T1298" s="246"/>
      <c r="U1298" s="246"/>
      <c r="V1298" s="246"/>
      <c r="W1298" s="246"/>
      <c r="X1298" s="246"/>
      <c r="Y1298" s="246"/>
      <c r="Z1298" s="246"/>
      <c r="AA1298" s="246"/>
      <c r="AB1298" s="246"/>
      <c r="AC1298" s="246"/>
      <c r="AD1298" s="246"/>
      <c r="AE1298" s="246"/>
      <c r="AF1298" s="246"/>
      <c r="AG1298" s="246"/>
      <c r="AH1298" s="246"/>
      <c r="AI1298" s="246"/>
      <c r="AJ1298" s="246"/>
      <c r="AK1298" s="246"/>
      <c r="AL1298" s="246"/>
      <c r="AM1298" s="246"/>
      <c r="AN1298" s="246"/>
      <c r="AO1298" s="246"/>
      <c r="AP1298" s="246"/>
      <c r="AQ1298" s="242">
        <v>0</v>
      </c>
      <c r="AR1298" s="242">
        <v>0</v>
      </c>
    </row>
    <row r="1299" spans="1:44" ht="14.4" x14ac:dyDescent="0.3">
      <c r="A1299" s="263">
        <v>123995</v>
      </c>
      <c r="B1299" t="s">
        <v>474</v>
      </c>
      <c r="C1299" s="246" t="s">
        <v>739</v>
      </c>
      <c r="D1299" s="246" t="s">
        <v>739</v>
      </c>
      <c r="E1299" s="246" t="s">
        <v>739</v>
      </c>
      <c r="F1299" s="246" t="s">
        <v>739</v>
      </c>
      <c r="G1299" s="246" t="s">
        <v>739</v>
      </c>
      <c r="H1299" s="246" t="s">
        <v>739</v>
      </c>
      <c r="I1299" s="246" t="s">
        <v>739</v>
      </c>
      <c r="J1299" s="246" t="s">
        <v>739</v>
      </c>
      <c r="K1299" s="246" t="s">
        <v>739</v>
      </c>
      <c r="L1299" s="246" t="s">
        <v>739</v>
      </c>
      <c r="M1299" s="246"/>
      <c r="N1299" s="246"/>
      <c r="O1299" s="246"/>
      <c r="P1299" s="246"/>
      <c r="Q1299" s="246"/>
      <c r="R1299" s="246"/>
      <c r="S1299" s="246"/>
      <c r="T1299" s="246"/>
      <c r="U1299" s="246"/>
      <c r="V1299" s="246"/>
      <c r="W1299" s="246"/>
      <c r="X1299" s="246"/>
      <c r="Y1299" s="246"/>
      <c r="Z1299" s="246"/>
      <c r="AA1299" s="246"/>
      <c r="AB1299" s="246"/>
      <c r="AC1299" s="246"/>
      <c r="AD1299" s="246"/>
      <c r="AE1299" s="246"/>
      <c r="AF1299" s="246"/>
      <c r="AG1299" s="246"/>
      <c r="AH1299" s="246"/>
      <c r="AI1299" s="246"/>
      <c r="AJ1299" s="246"/>
      <c r="AK1299" s="246"/>
      <c r="AL1299" s="246"/>
      <c r="AM1299" s="246"/>
      <c r="AN1299" s="246"/>
      <c r="AO1299" s="246"/>
      <c r="AP1299" s="246"/>
      <c r="AQ1299" s="242" t="s">
        <v>1777</v>
      </c>
      <c r="AR1299" s="242">
        <v>0</v>
      </c>
    </row>
    <row r="1300" spans="1:44" ht="14.4" x14ac:dyDescent="0.3">
      <c r="A1300" s="263">
        <v>123996</v>
      </c>
      <c r="B1300" t="s">
        <v>474</v>
      </c>
      <c r="C1300" s="246" t="s">
        <v>739</v>
      </c>
      <c r="D1300" s="246" t="s">
        <v>739</v>
      </c>
      <c r="E1300" s="246" t="s">
        <v>739</v>
      </c>
      <c r="F1300" s="246" t="s">
        <v>739</v>
      </c>
      <c r="G1300" s="246" t="s">
        <v>739</v>
      </c>
      <c r="H1300" s="246" t="s">
        <v>739</v>
      </c>
      <c r="I1300" s="246" t="s">
        <v>739</v>
      </c>
      <c r="J1300" s="246" t="s">
        <v>739</v>
      </c>
      <c r="K1300" s="246" t="s">
        <v>739</v>
      </c>
      <c r="L1300" s="246" t="s">
        <v>739</v>
      </c>
      <c r="M1300" s="246"/>
      <c r="N1300" s="246"/>
      <c r="O1300" s="246"/>
      <c r="P1300" s="246"/>
      <c r="Q1300" s="246"/>
      <c r="R1300" s="246"/>
      <c r="S1300" s="246"/>
      <c r="T1300" s="246"/>
      <c r="U1300" s="246"/>
      <c r="V1300" s="246"/>
      <c r="W1300" s="246"/>
      <c r="X1300" s="246"/>
      <c r="Y1300" s="246"/>
      <c r="Z1300" s="246"/>
      <c r="AA1300" s="246"/>
      <c r="AB1300" s="246"/>
      <c r="AC1300" s="246"/>
      <c r="AD1300" s="246"/>
      <c r="AE1300" s="246"/>
      <c r="AF1300" s="246"/>
      <c r="AG1300" s="246"/>
      <c r="AH1300" s="246"/>
      <c r="AI1300" s="246"/>
      <c r="AJ1300" s="246"/>
      <c r="AK1300" s="246"/>
      <c r="AL1300" s="246"/>
      <c r="AM1300" s="246"/>
      <c r="AN1300" s="246"/>
      <c r="AO1300" s="246"/>
      <c r="AP1300" s="246"/>
      <c r="AQ1300" s="242" t="s">
        <v>1777</v>
      </c>
      <c r="AR1300" s="242">
        <v>0</v>
      </c>
    </row>
    <row r="1301" spans="1:44" ht="14.4" x14ac:dyDescent="0.3">
      <c r="A1301" s="263">
        <v>124000</v>
      </c>
      <c r="B1301" t="s">
        <v>474</v>
      </c>
      <c r="C1301" s="246" t="s">
        <v>739</v>
      </c>
      <c r="D1301" s="246" t="s">
        <v>739</v>
      </c>
      <c r="E1301" s="246" t="s">
        <v>739</v>
      </c>
      <c r="F1301" s="246" t="s">
        <v>739</v>
      </c>
      <c r="G1301" s="246" t="s">
        <v>739</v>
      </c>
      <c r="H1301" s="246" t="s">
        <v>739</v>
      </c>
      <c r="I1301" s="246" t="s">
        <v>739</v>
      </c>
      <c r="J1301" s="246" t="s">
        <v>739</v>
      </c>
      <c r="K1301" s="246" t="s">
        <v>739</v>
      </c>
      <c r="L1301" s="246" t="s">
        <v>739</v>
      </c>
      <c r="M1301" s="246"/>
      <c r="N1301" s="246"/>
      <c r="O1301" s="246"/>
      <c r="P1301" s="246"/>
      <c r="Q1301" s="246"/>
      <c r="R1301" s="246"/>
      <c r="S1301" s="246"/>
      <c r="T1301" s="246"/>
      <c r="U1301" s="246"/>
      <c r="V1301" s="246"/>
      <c r="W1301" s="246"/>
      <c r="X1301" s="246"/>
      <c r="Y1301" s="246"/>
      <c r="Z1301" s="246"/>
      <c r="AA1301" s="246"/>
      <c r="AB1301" s="246"/>
      <c r="AC1301" s="246"/>
      <c r="AD1301" s="246"/>
      <c r="AE1301" s="246"/>
      <c r="AF1301" s="246"/>
      <c r="AG1301" s="246"/>
      <c r="AH1301" s="246"/>
      <c r="AI1301" s="246"/>
      <c r="AJ1301" s="246"/>
      <c r="AK1301" s="246"/>
      <c r="AL1301" s="246"/>
      <c r="AM1301" s="246"/>
      <c r="AN1301" s="246"/>
      <c r="AO1301" s="246"/>
      <c r="AP1301" s="246"/>
      <c r="AQ1301" s="242" t="s">
        <v>1777</v>
      </c>
      <c r="AR1301" s="242">
        <v>0</v>
      </c>
    </row>
    <row r="1302" spans="1:44" ht="14.4" x14ac:dyDescent="0.3">
      <c r="A1302" s="263">
        <v>124001</v>
      </c>
      <c r="B1302" t="s">
        <v>474</v>
      </c>
      <c r="C1302" s="246" t="s">
        <v>739</v>
      </c>
      <c r="D1302" s="246" t="s">
        <v>739</v>
      </c>
      <c r="E1302" s="246" t="s">
        <v>739</v>
      </c>
      <c r="F1302" s="246" t="s">
        <v>739</v>
      </c>
      <c r="G1302" s="246" t="s">
        <v>739</v>
      </c>
      <c r="H1302" s="246" t="s">
        <v>739</v>
      </c>
      <c r="I1302" s="246" t="s">
        <v>739</v>
      </c>
      <c r="J1302" s="246" t="s">
        <v>739</v>
      </c>
      <c r="K1302" s="246" t="s">
        <v>739</v>
      </c>
      <c r="L1302" s="246" t="s">
        <v>739</v>
      </c>
      <c r="M1302" s="246"/>
      <c r="N1302" s="246"/>
      <c r="O1302" s="246"/>
      <c r="P1302" s="246"/>
      <c r="Q1302" s="246"/>
      <c r="R1302" s="246"/>
      <c r="S1302" s="246"/>
      <c r="T1302" s="246"/>
      <c r="U1302" s="246"/>
      <c r="V1302" s="246"/>
      <c r="W1302" s="246"/>
      <c r="X1302" s="246"/>
      <c r="Y1302" s="246"/>
      <c r="Z1302" s="246"/>
      <c r="AA1302" s="246"/>
      <c r="AB1302" s="246"/>
      <c r="AC1302" s="246"/>
      <c r="AD1302" s="246"/>
      <c r="AE1302" s="246"/>
      <c r="AF1302" s="246"/>
      <c r="AG1302" s="246"/>
      <c r="AH1302" s="246"/>
      <c r="AI1302" s="246"/>
      <c r="AJ1302" s="246"/>
      <c r="AK1302" s="246"/>
      <c r="AL1302" s="246"/>
      <c r="AM1302" s="246"/>
      <c r="AN1302" s="246"/>
      <c r="AO1302" s="246"/>
      <c r="AP1302" s="246"/>
      <c r="AQ1302" s="242" t="s">
        <v>1777</v>
      </c>
      <c r="AR1302" s="242">
        <v>0</v>
      </c>
    </row>
    <row r="1303" spans="1:44" ht="14.4" x14ac:dyDescent="0.3">
      <c r="A1303" s="263">
        <v>124006</v>
      </c>
      <c r="B1303" t="s">
        <v>474</v>
      </c>
      <c r="C1303" s="246" t="s">
        <v>739</v>
      </c>
      <c r="D1303" s="246" t="s">
        <v>739</v>
      </c>
      <c r="E1303" s="246" t="s">
        <v>739</v>
      </c>
      <c r="F1303" s="246" t="s">
        <v>739</v>
      </c>
      <c r="G1303" s="246" t="s">
        <v>739</v>
      </c>
      <c r="H1303" s="246" t="s">
        <v>739</v>
      </c>
      <c r="I1303" s="246" t="s">
        <v>739</v>
      </c>
      <c r="J1303" s="246" t="s">
        <v>739</v>
      </c>
      <c r="K1303" s="246" t="s">
        <v>739</v>
      </c>
      <c r="L1303" s="246" t="s">
        <v>739</v>
      </c>
      <c r="M1303" s="246"/>
      <c r="N1303" s="246"/>
      <c r="O1303" s="246"/>
      <c r="P1303" s="246"/>
      <c r="Q1303" s="246"/>
      <c r="R1303" s="246"/>
      <c r="S1303" s="246"/>
      <c r="T1303" s="246"/>
      <c r="U1303" s="246"/>
      <c r="V1303" s="246"/>
      <c r="W1303" s="246"/>
      <c r="X1303" s="246"/>
      <c r="Y1303" s="246"/>
      <c r="Z1303" s="246"/>
      <c r="AA1303" s="246"/>
      <c r="AB1303" s="246"/>
      <c r="AC1303" s="246"/>
      <c r="AD1303" s="246"/>
      <c r="AE1303" s="246"/>
      <c r="AF1303" s="246"/>
      <c r="AG1303" s="246"/>
      <c r="AH1303" s="246"/>
      <c r="AI1303" s="246"/>
      <c r="AJ1303" s="246"/>
      <c r="AK1303" s="246"/>
      <c r="AL1303" s="246"/>
      <c r="AM1303" s="246"/>
      <c r="AN1303" s="246"/>
      <c r="AO1303" s="246"/>
      <c r="AP1303" s="246"/>
      <c r="AQ1303" s="242" t="s">
        <v>1777</v>
      </c>
      <c r="AR1303" s="242">
        <v>0</v>
      </c>
    </row>
    <row r="1304" spans="1:44" ht="14.4" x14ac:dyDescent="0.3">
      <c r="A1304" s="263">
        <v>124007</v>
      </c>
      <c r="B1304" t="s">
        <v>474</v>
      </c>
      <c r="C1304" s="246" t="s">
        <v>739</v>
      </c>
      <c r="D1304" s="246" t="s">
        <v>739</v>
      </c>
      <c r="E1304" s="246" t="s">
        <v>739</v>
      </c>
      <c r="F1304" s="246" t="s">
        <v>739</v>
      </c>
      <c r="G1304" s="246" t="s">
        <v>739</v>
      </c>
      <c r="H1304" s="246" t="s">
        <v>739</v>
      </c>
      <c r="I1304" s="246" t="s">
        <v>739</v>
      </c>
      <c r="J1304" s="246" t="s">
        <v>739</v>
      </c>
      <c r="K1304" s="246" t="s">
        <v>739</v>
      </c>
      <c r="L1304" s="246" t="s">
        <v>739</v>
      </c>
      <c r="M1304" s="246"/>
      <c r="N1304" s="246"/>
      <c r="O1304" s="246"/>
      <c r="P1304" s="246"/>
      <c r="Q1304" s="246"/>
      <c r="R1304" s="246"/>
      <c r="S1304" s="246"/>
      <c r="T1304" s="246"/>
      <c r="U1304" s="246"/>
      <c r="V1304" s="246"/>
      <c r="W1304" s="246"/>
      <c r="X1304" s="246"/>
      <c r="Y1304" s="246"/>
      <c r="Z1304" s="246"/>
      <c r="AA1304" s="246"/>
      <c r="AB1304" s="246"/>
      <c r="AC1304" s="246"/>
      <c r="AD1304" s="246"/>
      <c r="AE1304" s="246"/>
      <c r="AF1304" s="246"/>
      <c r="AG1304" s="246"/>
      <c r="AH1304" s="246"/>
      <c r="AI1304" s="246"/>
      <c r="AJ1304" s="246"/>
      <c r="AK1304" s="246"/>
      <c r="AL1304" s="246"/>
      <c r="AM1304" s="246"/>
      <c r="AN1304" s="246"/>
      <c r="AO1304" s="246"/>
      <c r="AP1304" s="246"/>
      <c r="AQ1304" s="242" t="s">
        <v>1777</v>
      </c>
      <c r="AR1304" s="242">
        <v>0</v>
      </c>
    </row>
    <row r="1305" spans="1:44" ht="14.4" x14ac:dyDescent="0.3">
      <c r="A1305" s="263">
        <v>124011</v>
      </c>
      <c r="B1305" t="s">
        <v>474</v>
      </c>
      <c r="C1305" s="246" t="s">
        <v>739</v>
      </c>
      <c r="D1305" s="246" t="s">
        <v>739</v>
      </c>
      <c r="E1305" s="246" t="s">
        <v>739</v>
      </c>
      <c r="F1305" s="246" t="s">
        <v>739</v>
      </c>
      <c r="G1305" s="246" t="s">
        <v>739</v>
      </c>
      <c r="H1305" s="246" t="s">
        <v>739</v>
      </c>
      <c r="I1305" s="246" t="s">
        <v>739</v>
      </c>
      <c r="J1305" s="246" t="s">
        <v>739</v>
      </c>
      <c r="K1305" s="246" t="s">
        <v>739</v>
      </c>
      <c r="L1305" s="246" t="s">
        <v>739</v>
      </c>
      <c r="M1305" s="246"/>
      <c r="N1305" s="246"/>
      <c r="O1305" s="246"/>
      <c r="P1305" s="246"/>
      <c r="Q1305" s="246"/>
      <c r="R1305" s="246"/>
      <c r="S1305" s="246"/>
      <c r="T1305" s="246"/>
      <c r="U1305" s="246"/>
      <c r="V1305" s="246"/>
      <c r="W1305" s="246"/>
      <c r="X1305" s="246"/>
      <c r="Y1305" s="246"/>
      <c r="Z1305" s="246"/>
      <c r="AA1305" s="246"/>
      <c r="AB1305" s="246"/>
      <c r="AC1305" s="246"/>
      <c r="AD1305" s="246"/>
      <c r="AE1305" s="246"/>
      <c r="AF1305" s="246"/>
      <c r="AG1305" s="246"/>
      <c r="AH1305" s="246"/>
      <c r="AI1305" s="246"/>
      <c r="AJ1305" s="246"/>
      <c r="AK1305" s="246"/>
      <c r="AL1305" s="246"/>
      <c r="AM1305" s="246"/>
      <c r="AN1305" s="246"/>
      <c r="AO1305" s="246"/>
      <c r="AP1305" s="246"/>
      <c r="AQ1305" s="242" t="s">
        <v>1777</v>
      </c>
      <c r="AR1305" s="242">
        <v>0</v>
      </c>
    </row>
    <row r="1306" spans="1:44" ht="14.4" x14ac:dyDescent="0.3">
      <c r="A1306" s="263">
        <v>124012</v>
      </c>
      <c r="B1306" t="s">
        <v>474</v>
      </c>
      <c r="C1306" s="246" t="s">
        <v>739</v>
      </c>
      <c r="D1306" s="246" t="s">
        <v>739</v>
      </c>
      <c r="E1306" s="246" t="s">
        <v>739</v>
      </c>
      <c r="F1306" s="246" t="s">
        <v>739</v>
      </c>
      <c r="G1306" s="246" t="s">
        <v>739</v>
      </c>
      <c r="H1306" s="246" t="s">
        <v>739</v>
      </c>
      <c r="I1306" s="246" t="s">
        <v>739</v>
      </c>
      <c r="J1306" s="246" t="s">
        <v>739</v>
      </c>
      <c r="K1306" s="246" t="s">
        <v>739</v>
      </c>
      <c r="L1306" s="246" t="s">
        <v>739</v>
      </c>
      <c r="M1306" s="246"/>
      <c r="N1306" s="246"/>
      <c r="O1306" s="246"/>
      <c r="P1306" s="246"/>
      <c r="Q1306" s="246"/>
      <c r="R1306" s="246"/>
      <c r="S1306" s="246"/>
      <c r="T1306" s="246"/>
      <c r="U1306" s="246"/>
      <c r="V1306" s="246"/>
      <c r="W1306" s="246"/>
      <c r="X1306" s="246"/>
      <c r="Y1306" s="246"/>
      <c r="Z1306" s="246"/>
      <c r="AA1306" s="246"/>
      <c r="AB1306" s="246"/>
      <c r="AC1306" s="246"/>
      <c r="AD1306" s="246"/>
      <c r="AE1306" s="246"/>
      <c r="AF1306" s="246"/>
      <c r="AG1306" s="246"/>
      <c r="AH1306" s="246"/>
      <c r="AI1306" s="246"/>
      <c r="AJ1306" s="246"/>
      <c r="AK1306" s="246"/>
      <c r="AL1306" s="246"/>
      <c r="AM1306" s="246"/>
      <c r="AN1306" s="246"/>
      <c r="AO1306" s="246"/>
      <c r="AP1306" s="246"/>
      <c r="AQ1306" s="242" t="s">
        <v>1777</v>
      </c>
      <c r="AR1306" s="242">
        <v>0</v>
      </c>
    </row>
    <row r="1307" spans="1:44" ht="14.4" x14ac:dyDescent="0.3">
      <c r="A1307" s="263">
        <v>124017</v>
      </c>
      <c r="B1307" t="s">
        <v>474</v>
      </c>
      <c r="C1307" s="246" t="s">
        <v>739</v>
      </c>
      <c r="D1307" s="246" t="s">
        <v>739</v>
      </c>
      <c r="E1307" s="246" t="s">
        <v>739</v>
      </c>
      <c r="F1307" s="246" t="s">
        <v>739</v>
      </c>
      <c r="G1307" s="246" t="s">
        <v>739</v>
      </c>
      <c r="H1307" s="246" t="s">
        <v>739</v>
      </c>
      <c r="I1307" s="246" t="s">
        <v>739</v>
      </c>
      <c r="J1307" s="246" t="s">
        <v>739</v>
      </c>
      <c r="K1307" s="246" t="s">
        <v>739</v>
      </c>
      <c r="L1307" s="246" t="s">
        <v>739</v>
      </c>
      <c r="M1307" s="246"/>
      <c r="N1307" s="246"/>
      <c r="O1307" s="246"/>
      <c r="P1307" s="246"/>
      <c r="Q1307" s="246"/>
      <c r="R1307" s="246"/>
      <c r="S1307" s="246"/>
      <c r="T1307" s="246"/>
      <c r="U1307" s="246"/>
      <c r="V1307" s="246"/>
      <c r="W1307" s="246"/>
      <c r="X1307" s="246"/>
      <c r="Y1307" s="246"/>
      <c r="Z1307" s="246"/>
      <c r="AA1307" s="246"/>
      <c r="AB1307" s="246"/>
      <c r="AC1307" s="246"/>
      <c r="AD1307" s="246"/>
      <c r="AE1307" s="246"/>
      <c r="AF1307" s="246"/>
      <c r="AG1307" s="246"/>
      <c r="AH1307" s="246"/>
      <c r="AI1307" s="246"/>
      <c r="AJ1307" s="246"/>
      <c r="AK1307" s="246"/>
      <c r="AL1307" s="246"/>
      <c r="AM1307" s="246"/>
      <c r="AN1307" s="246"/>
      <c r="AO1307" s="246"/>
      <c r="AP1307" s="246"/>
      <c r="AQ1307" s="242" t="s">
        <v>1777</v>
      </c>
      <c r="AR1307" s="242">
        <v>0</v>
      </c>
    </row>
    <row r="1308" spans="1:44" ht="14.4" x14ac:dyDescent="0.3">
      <c r="A1308" s="263">
        <v>124018</v>
      </c>
      <c r="B1308" t="s">
        <v>474</v>
      </c>
      <c r="C1308" s="246" t="s">
        <v>739</v>
      </c>
      <c r="D1308" s="246" t="s">
        <v>739</v>
      </c>
      <c r="E1308" s="246" t="s">
        <v>739</v>
      </c>
      <c r="F1308" s="246" t="s">
        <v>739</v>
      </c>
      <c r="G1308" s="246" t="s">
        <v>739</v>
      </c>
      <c r="H1308" s="246" t="s">
        <v>739</v>
      </c>
      <c r="I1308" s="246" t="s">
        <v>739</v>
      </c>
      <c r="J1308" s="246" t="s">
        <v>739</v>
      </c>
      <c r="K1308" s="246" t="s">
        <v>739</v>
      </c>
      <c r="L1308" s="246" t="s">
        <v>739</v>
      </c>
      <c r="M1308" s="246"/>
      <c r="N1308" s="246"/>
      <c r="O1308" s="246"/>
      <c r="P1308" s="246"/>
      <c r="Q1308" s="246"/>
      <c r="R1308" s="246"/>
      <c r="S1308" s="246"/>
      <c r="T1308" s="246"/>
      <c r="U1308" s="246"/>
      <c r="V1308" s="246"/>
      <c r="W1308" s="246"/>
      <c r="X1308" s="246"/>
      <c r="Y1308" s="246"/>
      <c r="Z1308" s="246"/>
      <c r="AA1308" s="246"/>
      <c r="AB1308" s="246"/>
      <c r="AC1308" s="246"/>
      <c r="AD1308" s="246"/>
      <c r="AE1308" s="246"/>
      <c r="AF1308" s="246"/>
      <c r="AG1308" s="246"/>
      <c r="AH1308" s="246"/>
      <c r="AI1308" s="246"/>
      <c r="AJ1308" s="246"/>
      <c r="AK1308" s="246"/>
      <c r="AL1308" s="246"/>
      <c r="AM1308" s="246"/>
      <c r="AN1308" s="246"/>
      <c r="AO1308" s="246"/>
      <c r="AP1308" s="246"/>
      <c r="AQ1308" s="242" t="s">
        <v>1777</v>
      </c>
      <c r="AR1308" s="242">
        <v>0</v>
      </c>
    </row>
    <row r="1309" spans="1:44" ht="14.4" x14ac:dyDescent="0.3">
      <c r="A1309" s="263">
        <v>124019</v>
      </c>
      <c r="B1309" t="s">
        <v>474</v>
      </c>
      <c r="C1309" s="246" t="s">
        <v>739</v>
      </c>
      <c r="D1309" s="246" t="s">
        <v>739</v>
      </c>
      <c r="E1309" s="246" t="s">
        <v>739</v>
      </c>
      <c r="F1309" s="246" t="s">
        <v>739</v>
      </c>
      <c r="G1309" s="246" t="s">
        <v>739</v>
      </c>
      <c r="H1309" s="246" t="s">
        <v>739</v>
      </c>
      <c r="I1309" s="246" t="s">
        <v>739</v>
      </c>
      <c r="J1309" s="246" t="s">
        <v>739</v>
      </c>
      <c r="K1309" s="246" t="s">
        <v>739</v>
      </c>
      <c r="L1309" s="246" t="s">
        <v>739</v>
      </c>
      <c r="M1309" s="246"/>
      <c r="N1309" s="246"/>
      <c r="O1309" s="246"/>
      <c r="P1309" s="246"/>
      <c r="Q1309" s="246"/>
      <c r="R1309" s="246"/>
      <c r="S1309" s="246"/>
      <c r="T1309" s="246"/>
      <c r="U1309" s="246"/>
      <c r="V1309" s="246"/>
      <c r="W1309" s="246"/>
      <c r="X1309" s="246"/>
      <c r="Y1309" s="246"/>
      <c r="Z1309" s="246"/>
      <c r="AA1309" s="246"/>
      <c r="AB1309" s="246"/>
      <c r="AC1309" s="246"/>
      <c r="AD1309" s="246"/>
      <c r="AE1309" s="246"/>
      <c r="AF1309" s="246"/>
      <c r="AG1309" s="246"/>
      <c r="AH1309" s="246"/>
      <c r="AI1309" s="246"/>
      <c r="AJ1309" s="246"/>
      <c r="AK1309" s="246"/>
      <c r="AL1309" s="246"/>
      <c r="AM1309" s="246"/>
      <c r="AN1309" s="246"/>
      <c r="AO1309" s="246"/>
      <c r="AP1309" s="246"/>
      <c r="AQ1309" s="242" t="s">
        <v>1777</v>
      </c>
      <c r="AR1309" s="242">
        <v>0</v>
      </c>
    </row>
    <row r="1310" spans="1:44" ht="14.4" x14ac:dyDescent="0.3">
      <c r="A1310" s="263">
        <v>124022</v>
      </c>
      <c r="B1310" t="s">
        <v>474</v>
      </c>
      <c r="C1310" s="246" t="s">
        <v>739</v>
      </c>
      <c r="D1310" s="246" t="s">
        <v>739</v>
      </c>
      <c r="E1310" s="246" t="s">
        <v>739</v>
      </c>
      <c r="F1310" s="246" t="s">
        <v>739</v>
      </c>
      <c r="G1310" s="246" t="s">
        <v>739</v>
      </c>
      <c r="H1310" s="246" t="s">
        <v>739</v>
      </c>
      <c r="I1310" s="246" t="s">
        <v>739</v>
      </c>
      <c r="J1310" s="246" t="s">
        <v>739</v>
      </c>
      <c r="K1310" s="246" t="s">
        <v>739</v>
      </c>
      <c r="L1310" s="246" t="s">
        <v>739</v>
      </c>
      <c r="M1310" s="246"/>
      <c r="N1310" s="246"/>
      <c r="O1310" s="246"/>
      <c r="P1310" s="246"/>
      <c r="Q1310" s="246"/>
      <c r="R1310" s="246"/>
      <c r="S1310" s="246"/>
      <c r="T1310" s="246"/>
      <c r="U1310" s="246"/>
      <c r="V1310" s="246"/>
      <c r="W1310" s="246"/>
      <c r="X1310" s="246"/>
      <c r="Y1310" s="246"/>
      <c r="Z1310" s="246"/>
      <c r="AA1310" s="246"/>
      <c r="AB1310" s="246"/>
      <c r="AC1310" s="246"/>
      <c r="AD1310" s="246"/>
      <c r="AE1310" s="246"/>
      <c r="AF1310" s="246"/>
      <c r="AG1310" s="246"/>
      <c r="AH1310" s="246"/>
      <c r="AI1310" s="246"/>
      <c r="AJ1310" s="246"/>
      <c r="AK1310" s="246"/>
      <c r="AL1310" s="246"/>
      <c r="AM1310" s="246"/>
      <c r="AN1310" s="246"/>
      <c r="AO1310" s="246"/>
      <c r="AP1310" s="246"/>
      <c r="AQ1310" s="242" t="s">
        <v>1777</v>
      </c>
      <c r="AR1310" s="242">
        <v>0</v>
      </c>
    </row>
    <row r="1311" spans="1:44" ht="14.4" x14ac:dyDescent="0.3">
      <c r="A1311" s="263">
        <v>124023</v>
      </c>
      <c r="B1311" t="s">
        <v>474</v>
      </c>
      <c r="C1311" s="246" t="s">
        <v>739</v>
      </c>
      <c r="D1311" s="246" t="s">
        <v>739</v>
      </c>
      <c r="E1311" s="246" t="s">
        <v>739</v>
      </c>
      <c r="F1311" s="246" t="s">
        <v>739</v>
      </c>
      <c r="G1311" s="246" t="s">
        <v>739</v>
      </c>
      <c r="H1311" s="246" t="s">
        <v>739</v>
      </c>
      <c r="I1311" s="246" t="s">
        <v>739</v>
      </c>
      <c r="J1311" s="246" t="s">
        <v>739</v>
      </c>
      <c r="K1311" s="246" t="s">
        <v>739</v>
      </c>
      <c r="L1311" s="246" t="s">
        <v>739</v>
      </c>
      <c r="M1311" s="246"/>
      <c r="N1311" s="246"/>
      <c r="O1311" s="246"/>
      <c r="P1311" s="246"/>
      <c r="Q1311" s="246"/>
      <c r="R1311" s="246"/>
      <c r="S1311" s="246"/>
      <c r="T1311" s="246"/>
      <c r="U1311" s="246"/>
      <c r="V1311" s="246"/>
      <c r="W1311" s="246"/>
      <c r="X1311" s="246"/>
      <c r="Y1311" s="246"/>
      <c r="Z1311" s="246"/>
      <c r="AA1311" s="246"/>
      <c r="AB1311" s="246"/>
      <c r="AC1311" s="246"/>
      <c r="AD1311" s="246"/>
      <c r="AE1311" s="246"/>
      <c r="AF1311" s="246"/>
      <c r="AG1311" s="246"/>
      <c r="AH1311" s="246"/>
      <c r="AI1311" s="246"/>
      <c r="AJ1311" s="246"/>
      <c r="AK1311" s="246"/>
      <c r="AL1311" s="246"/>
      <c r="AM1311" s="246"/>
      <c r="AN1311" s="246"/>
      <c r="AO1311" s="246"/>
      <c r="AP1311" s="246"/>
      <c r="AQ1311" s="242" t="s">
        <v>1777</v>
      </c>
      <c r="AR1311" s="242">
        <v>0</v>
      </c>
    </row>
    <row r="1312" spans="1:44" ht="14.4" x14ac:dyDescent="0.3">
      <c r="A1312" s="263">
        <v>124024</v>
      </c>
      <c r="B1312" t="s">
        <v>474</v>
      </c>
      <c r="C1312" s="246" t="s">
        <v>739</v>
      </c>
      <c r="D1312" s="246" t="s">
        <v>739</v>
      </c>
      <c r="E1312" s="246" t="s">
        <v>739</v>
      </c>
      <c r="F1312" s="246" t="s">
        <v>739</v>
      </c>
      <c r="G1312" s="246" t="s">
        <v>739</v>
      </c>
      <c r="H1312" s="246" t="s">
        <v>739</v>
      </c>
      <c r="I1312" s="246" t="s">
        <v>739</v>
      </c>
      <c r="J1312" s="246" t="s">
        <v>739</v>
      </c>
      <c r="K1312" s="246" t="s">
        <v>739</v>
      </c>
      <c r="L1312" s="246" t="s">
        <v>739</v>
      </c>
      <c r="M1312" s="246"/>
      <c r="N1312" s="246"/>
      <c r="O1312" s="246"/>
      <c r="P1312" s="246"/>
      <c r="Q1312" s="246"/>
      <c r="R1312" s="246"/>
      <c r="S1312" s="246"/>
      <c r="T1312" s="246"/>
      <c r="U1312" s="246"/>
      <c r="V1312" s="246"/>
      <c r="W1312" s="246"/>
      <c r="X1312" s="246"/>
      <c r="Y1312" s="246"/>
      <c r="Z1312" s="246"/>
      <c r="AA1312" s="246"/>
      <c r="AB1312" s="246"/>
      <c r="AC1312" s="246"/>
      <c r="AD1312" s="246"/>
      <c r="AE1312" s="246"/>
      <c r="AF1312" s="246"/>
      <c r="AG1312" s="246"/>
      <c r="AH1312" s="246"/>
      <c r="AI1312" s="246"/>
      <c r="AJ1312" s="246"/>
      <c r="AK1312" s="246"/>
      <c r="AL1312" s="246"/>
      <c r="AM1312" s="246"/>
      <c r="AN1312" s="246"/>
      <c r="AO1312" s="246"/>
      <c r="AP1312" s="246"/>
      <c r="AQ1312" s="242" t="s">
        <v>1777</v>
      </c>
      <c r="AR1312" s="242">
        <v>0</v>
      </c>
    </row>
    <row r="1313" spans="1:44" ht="14.4" x14ac:dyDescent="0.3">
      <c r="A1313" s="263">
        <v>124025</v>
      </c>
      <c r="B1313" t="s">
        <v>474</v>
      </c>
      <c r="C1313" s="246" t="s">
        <v>205</v>
      </c>
      <c r="D1313" s="246" t="s">
        <v>205</v>
      </c>
      <c r="E1313" s="246" t="s">
        <v>205</v>
      </c>
      <c r="F1313" s="246" t="s">
        <v>205</v>
      </c>
      <c r="G1313" s="246" t="s">
        <v>205</v>
      </c>
      <c r="H1313" s="246" t="s">
        <v>205</v>
      </c>
      <c r="I1313" s="246" t="s">
        <v>205</v>
      </c>
      <c r="J1313" s="246" t="s">
        <v>205</v>
      </c>
      <c r="K1313" s="246" t="s">
        <v>205</v>
      </c>
      <c r="L1313" s="246" t="s">
        <v>205</v>
      </c>
      <c r="M1313" s="246"/>
      <c r="N1313" s="246"/>
      <c r="O1313" s="246"/>
      <c r="P1313" s="246"/>
      <c r="Q1313" s="246"/>
      <c r="R1313" s="246"/>
      <c r="S1313" s="246"/>
      <c r="T1313" s="246"/>
      <c r="U1313" s="246"/>
      <c r="V1313" s="246"/>
      <c r="W1313" s="246"/>
      <c r="X1313" s="246"/>
      <c r="Y1313" s="246"/>
      <c r="Z1313" s="246"/>
      <c r="AA1313" s="246"/>
      <c r="AB1313" s="246"/>
      <c r="AC1313" s="246"/>
      <c r="AD1313" s="246"/>
      <c r="AE1313" s="246"/>
      <c r="AF1313" s="246"/>
      <c r="AG1313" s="246"/>
      <c r="AH1313" s="246"/>
      <c r="AI1313" s="246"/>
      <c r="AJ1313" s="246"/>
      <c r="AK1313" s="246"/>
      <c r="AL1313" s="246"/>
      <c r="AM1313" s="246"/>
      <c r="AN1313" s="246"/>
      <c r="AO1313" s="246"/>
      <c r="AP1313" s="246"/>
      <c r="AQ1313" s="242">
        <v>0</v>
      </c>
      <c r="AR1313" s="242">
        <v>0</v>
      </c>
    </row>
    <row r="1314" spans="1:44" ht="14.4" x14ac:dyDescent="0.3">
      <c r="A1314" s="263">
        <v>124029</v>
      </c>
      <c r="B1314" t="s">
        <v>474</v>
      </c>
      <c r="C1314" s="246" t="s">
        <v>739</v>
      </c>
      <c r="D1314" s="246" t="s">
        <v>739</v>
      </c>
      <c r="E1314" s="246" t="s">
        <v>739</v>
      </c>
      <c r="F1314" s="246" t="s">
        <v>739</v>
      </c>
      <c r="G1314" s="246" t="s">
        <v>739</v>
      </c>
      <c r="H1314" s="246" t="s">
        <v>739</v>
      </c>
      <c r="I1314" s="246" t="s">
        <v>739</v>
      </c>
      <c r="J1314" s="246" t="s">
        <v>739</v>
      </c>
      <c r="K1314" s="246" t="s">
        <v>739</v>
      </c>
      <c r="L1314" s="246" t="s">
        <v>739</v>
      </c>
      <c r="M1314" s="246"/>
      <c r="N1314" s="246"/>
      <c r="O1314" s="246"/>
      <c r="P1314" s="246"/>
      <c r="Q1314" s="246"/>
      <c r="R1314" s="246"/>
      <c r="S1314" s="246"/>
      <c r="T1314" s="246"/>
      <c r="U1314" s="246"/>
      <c r="V1314" s="246"/>
      <c r="W1314" s="246"/>
      <c r="X1314" s="246"/>
      <c r="Y1314" s="246"/>
      <c r="Z1314" s="246"/>
      <c r="AA1314" s="246"/>
      <c r="AB1314" s="246"/>
      <c r="AC1314" s="246"/>
      <c r="AD1314" s="246"/>
      <c r="AE1314" s="246"/>
      <c r="AF1314" s="246"/>
      <c r="AG1314" s="246"/>
      <c r="AH1314" s="246"/>
      <c r="AI1314" s="246"/>
      <c r="AJ1314" s="246"/>
      <c r="AK1314" s="246"/>
      <c r="AL1314" s="246"/>
      <c r="AM1314" s="246"/>
      <c r="AN1314" s="246"/>
      <c r="AO1314" s="246"/>
      <c r="AP1314" s="246"/>
      <c r="AQ1314" s="242" t="s">
        <v>1777</v>
      </c>
      <c r="AR1314" s="242">
        <v>0</v>
      </c>
    </row>
    <row r="1315" spans="1:44" ht="14.4" x14ac:dyDescent="0.3">
      <c r="A1315" s="263">
        <v>124031</v>
      </c>
      <c r="B1315" t="s">
        <v>474</v>
      </c>
      <c r="C1315" s="246" t="s">
        <v>739</v>
      </c>
      <c r="D1315" s="246" t="s">
        <v>739</v>
      </c>
      <c r="E1315" s="246" t="s">
        <v>739</v>
      </c>
      <c r="F1315" s="246" t="s">
        <v>739</v>
      </c>
      <c r="G1315" s="246" t="s">
        <v>739</v>
      </c>
      <c r="H1315" s="246" t="s">
        <v>739</v>
      </c>
      <c r="I1315" s="246" t="s">
        <v>739</v>
      </c>
      <c r="J1315" s="246" t="s">
        <v>739</v>
      </c>
      <c r="K1315" s="246" t="s">
        <v>739</v>
      </c>
      <c r="L1315" s="246" t="s">
        <v>739</v>
      </c>
      <c r="M1315" s="246"/>
      <c r="N1315" s="246"/>
      <c r="O1315" s="246"/>
      <c r="P1315" s="246"/>
      <c r="Q1315" s="246"/>
      <c r="R1315" s="246"/>
      <c r="S1315" s="246"/>
      <c r="T1315" s="246"/>
      <c r="U1315" s="246"/>
      <c r="V1315" s="246"/>
      <c r="W1315" s="246"/>
      <c r="X1315" s="246"/>
      <c r="Y1315" s="246"/>
      <c r="Z1315" s="246"/>
      <c r="AA1315" s="246"/>
      <c r="AB1315" s="246"/>
      <c r="AC1315" s="246"/>
      <c r="AD1315" s="246"/>
      <c r="AE1315" s="246"/>
      <c r="AF1315" s="246"/>
      <c r="AG1315" s="246"/>
      <c r="AH1315" s="246"/>
      <c r="AI1315" s="246"/>
      <c r="AJ1315" s="246"/>
      <c r="AK1315" s="246"/>
      <c r="AL1315" s="246"/>
      <c r="AM1315" s="246"/>
      <c r="AN1315" s="246"/>
      <c r="AO1315" s="246"/>
      <c r="AP1315" s="246"/>
      <c r="AQ1315" s="242" t="s">
        <v>1777</v>
      </c>
      <c r="AR1315" s="242">
        <v>0</v>
      </c>
    </row>
    <row r="1316" spans="1:44" ht="14.4" x14ac:dyDescent="0.3">
      <c r="A1316" s="263">
        <v>124033</v>
      </c>
      <c r="B1316" t="s">
        <v>474</v>
      </c>
      <c r="C1316" s="246" t="s">
        <v>739</v>
      </c>
      <c r="D1316" s="246" t="s">
        <v>739</v>
      </c>
      <c r="E1316" s="246" t="s">
        <v>739</v>
      </c>
      <c r="F1316" s="246" t="s">
        <v>739</v>
      </c>
      <c r="G1316" s="246" t="s">
        <v>739</v>
      </c>
      <c r="H1316" s="246" t="s">
        <v>739</v>
      </c>
      <c r="I1316" s="246" t="s">
        <v>739</v>
      </c>
      <c r="J1316" s="246" t="s">
        <v>739</v>
      </c>
      <c r="K1316" s="246" t="s">
        <v>739</v>
      </c>
      <c r="L1316" s="246" t="s">
        <v>739</v>
      </c>
      <c r="M1316" s="246"/>
      <c r="N1316" s="246"/>
      <c r="O1316" s="246"/>
      <c r="P1316" s="246"/>
      <c r="Q1316" s="246"/>
      <c r="R1316" s="246"/>
      <c r="S1316" s="246"/>
      <c r="T1316" s="246"/>
      <c r="U1316" s="246"/>
      <c r="V1316" s="246"/>
      <c r="W1316" s="246"/>
      <c r="X1316" s="246"/>
      <c r="Y1316" s="246"/>
      <c r="Z1316" s="246"/>
      <c r="AA1316" s="246"/>
      <c r="AB1316" s="246"/>
      <c r="AC1316" s="246"/>
      <c r="AD1316" s="246"/>
      <c r="AE1316" s="246"/>
      <c r="AF1316" s="246"/>
      <c r="AG1316" s="246"/>
      <c r="AH1316" s="246"/>
      <c r="AI1316" s="246"/>
      <c r="AJ1316" s="246"/>
      <c r="AK1316" s="246"/>
      <c r="AL1316" s="246"/>
      <c r="AM1316" s="246"/>
      <c r="AN1316" s="246"/>
      <c r="AO1316" s="246"/>
      <c r="AP1316" s="246"/>
      <c r="AQ1316" s="242" t="s">
        <v>1777</v>
      </c>
      <c r="AR1316" s="242">
        <v>0</v>
      </c>
    </row>
    <row r="1317" spans="1:44" ht="14.4" x14ac:dyDescent="0.3">
      <c r="A1317" s="263">
        <v>124037</v>
      </c>
      <c r="B1317" t="s">
        <v>474</v>
      </c>
      <c r="C1317" s="246" t="s">
        <v>739</v>
      </c>
      <c r="D1317" s="246" t="s">
        <v>739</v>
      </c>
      <c r="E1317" s="246" t="s">
        <v>739</v>
      </c>
      <c r="F1317" s="246" t="s">
        <v>739</v>
      </c>
      <c r="G1317" s="246" t="s">
        <v>739</v>
      </c>
      <c r="H1317" s="246" t="s">
        <v>739</v>
      </c>
      <c r="I1317" s="246" t="s">
        <v>739</v>
      </c>
      <c r="J1317" s="246" t="s">
        <v>739</v>
      </c>
      <c r="K1317" s="246" t="s">
        <v>739</v>
      </c>
      <c r="L1317" s="246" t="s">
        <v>739</v>
      </c>
      <c r="M1317" s="246"/>
      <c r="N1317" s="246"/>
      <c r="O1317" s="246"/>
      <c r="P1317" s="246"/>
      <c r="Q1317" s="246"/>
      <c r="R1317" s="246"/>
      <c r="S1317" s="246"/>
      <c r="T1317" s="246"/>
      <c r="U1317" s="246"/>
      <c r="V1317" s="246"/>
      <c r="W1317" s="246"/>
      <c r="X1317" s="246"/>
      <c r="Y1317" s="246"/>
      <c r="Z1317" s="246"/>
      <c r="AA1317" s="246"/>
      <c r="AB1317" s="246"/>
      <c r="AC1317" s="246"/>
      <c r="AD1317" s="246"/>
      <c r="AE1317" s="246"/>
      <c r="AF1317" s="246"/>
      <c r="AG1317" s="246"/>
      <c r="AH1317" s="246"/>
      <c r="AI1317" s="246"/>
      <c r="AJ1317" s="246"/>
      <c r="AK1317" s="246"/>
      <c r="AL1317" s="246"/>
      <c r="AM1317" s="246"/>
      <c r="AN1317" s="246"/>
      <c r="AO1317" s="246"/>
      <c r="AP1317" s="246"/>
      <c r="AQ1317" s="242" t="s">
        <v>1777</v>
      </c>
      <c r="AR1317" s="242">
        <v>0</v>
      </c>
    </row>
    <row r="1318" spans="1:44" ht="14.4" x14ac:dyDescent="0.3">
      <c r="A1318" s="263">
        <v>124038</v>
      </c>
      <c r="B1318" t="s">
        <v>474</v>
      </c>
      <c r="C1318" s="246" t="s">
        <v>739</v>
      </c>
      <c r="D1318" s="246" t="s">
        <v>739</v>
      </c>
      <c r="E1318" s="246" t="s">
        <v>739</v>
      </c>
      <c r="F1318" s="246" t="s">
        <v>739</v>
      </c>
      <c r="G1318" s="246" t="s">
        <v>739</v>
      </c>
      <c r="H1318" s="246" t="s">
        <v>739</v>
      </c>
      <c r="I1318" s="246" t="s">
        <v>739</v>
      </c>
      <c r="J1318" s="246" t="s">
        <v>739</v>
      </c>
      <c r="K1318" s="246" t="s">
        <v>739</v>
      </c>
      <c r="L1318" s="246" t="s">
        <v>739</v>
      </c>
      <c r="M1318" s="246"/>
      <c r="N1318" s="246"/>
      <c r="O1318" s="246"/>
      <c r="P1318" s="246"/>
      <c r="Q1318" s="246"/>
      <c r="R1318" s="246"/>
      <c r="S1318" s="246"/>
      <c r="T1318" s="246"/>
      <c r="U1318" s="246"/>
      <c r="V1318" s="246"/>
      <c r="W1318" s="246"/>
      <c r="X1318" s="246"/>
      <c r="Y1318" s="246"/>
      <c r="Z1318" s="246"/>
      <c r="AA1318" s="246"/>
      <c r="AB1318" s="246"/>
      <c r="AC1318" s="246"/>
      <c r="AD1318" s="246"/>
      <c r="AE1318" s="246"/>
      <c r="AF1318" s="246"/>
      <c r="AG1318" s="246"/>
      <c r="AH1318" s="246"/>
      <c r="AI1318" s="246"/>
      <c r="AJ1318" s="246"/>
      <c r="AK1318" s="246"/>
      <c r="AL1318" s="246"/>
      <c r="AM1318" s="246"/>
      <c r="AN1318" s="246"/>
      <c r="AO1318" s="246"/>
      <c r="AP1318" s="246"/>
      <c r="AQ1318" s="242" t="s">
        <v>1777</v>
      </c>
      <c r="AR1318" s="242">
        <v>0</v>
      </c>
    </row>
    <row r="1319" spans="1:44" ht="14.4" x14ac:dyDescent="0.3">
      <c r="A1319" s="263">
        <v>124040</v>
      </c>
      <c r="B1319" t="s">
        <v>474</v>
      </c>
      <c r="C1319" s="246" t="s">
        <v>739</v>
      </c>
      <c r="D1319" s="246" t="s">
        <v>739</v>
      </c>
      <c r="E1319" s="246" t="s">
        <v>739</v>
      </c>
      <c r="F1319" s="246" t="s">
        <v>739</v>
      </c>
      <c r="G1319" s="246" t="s">
        <v>739</v>
      </c>
      <c r="H1319" s="246" t="s">
        <v>739</v>
      </c>
      <c r="I1319" s="246" t="s">
        <v>739</v>
      </c>
      <c r="J1319" s="246" t="s">
        <v>739</v>
      </c>
      <c r="K1319" s="246" t="s">
        <v>739</v>
      </c>
      <c r="L1319" s="246" t="s">
        <v>739</v>
      </c>
      <c r="M1319" s="246"/>
      <c r="N1319" s="246"/>
      <c r="O1319" s="246"/>
      <c r="P1319" s="246"/>
      <c r="Q1319" s="246"/>
      <c r="R1319" s="246"/>
      <c r="S1319" s="246"/>
      <c r="T1319" s="246"/>
      <c r="U1319" s="246"/>
      <c r="V1319" s="246"/>
      <c r="W1319" s="246"/>
      <c r="X1319" s="246"/>
      <c r="Y1319" s="246"/>
      <c r="Z1319" s="246"/>
      <c r="AA1319" s="246"/>
      <c r="AB1319" s="246"/>
      <c r="AC1319" s="246"/>
      <c r="AD1319" s="246"/>
      <c r="AE1319" s="246"/>
      <c r="AF1319" s="246"/>
      <c r="AG1319" s="246"/>
      <c r="AH1319" s="246"/>
      <c r="AI1319" s="246"/>
      <c r="AJ1319" s="246"/>
      <c r="AK1319" s="246"/>
      <c r="AL1319" s="246"/>
      <c r="AM1319" s="246"/>
      <c r="AN1319" s="246"/>
      <c r="AO1319" s="246"/>
      <c r="AP1319" s="246"/>
      <c r="AQ1319" s="242" t="s">
        <v>1777</v>
      </c>
      <c r="AR1319" s="242">
        <v>0</v>
      </c>
    </row>
    <row r="1320" spans="1:44" ht="14.4" x14ac:dyDescent="0.3">
      <c r="A1320" s="263">
        <v>124046</v>
      </c>
      <c r="B1320" t="s">
        <v>474</v>
      </c>
      <c r="C1320" s="246" t="s">
        <v>739</v>
      </c>
      <c r="D1320" s="246" t="s">
        <v>739</v>
      </c>
      <c r="E1320" s="246" t="s">
        <v>739</v>
      </c>
      <c r="F1320" s="246" t="s">
        <v>739</v>
      </c>
      <c r="G1320" s="246" t="s">
        <v>739</v>
      </c>
      <c r="H1320" s="246" t="s">
        <v>739</v>
      </c>
      <c r="I1320" s="246" t="s">
        <v>739</v>
      </c>
      <c r="J1320" s="246" t="s">
        <v>739</v>
      </c>
      <c r="K1320" s="246" t="s">
        <v>739</v>
      </c>
      <c r="L1320" s="246" t="s">
        <v>739</v>
      </c>
      <c r="M1320" s="246"/>
      <c r="N1320" s="246"/>
      <c r="O1320" s="246"/>
      <c r="P1320" s="246"/>
      <c r="Q1320" s="246"/>
      <c r="R1320" s="246"/>
      <c r="S1320" s="246"/>
      <c r="T1320" s="246"/>
      <c r="U1320" s="246"/>
      <c r="V1320" s="246"/>
      <c r="W1320" s="246"/>
      <c r="X1320" s="246"/>
      <c r="Y1320" s="246"/>
      <c r="Z1320" s="246"/>
      <c r="AA1320" s="246"/>
      <c r="AB1320" s="246"/>
      <c r="AC1320" s="246"/>
      <c r="AD1320" s="246"/>
      <c r="AE1320" s="246"/>
      <c r="AF1320" s="246"/>
      <c r="AG1320" s="246"/>
      <c r="AH1320" s="246"/>
      <c r="AI1320" s="246"/>
      <c r="AJ1320" s="246"/>
      <c r="AK1320" s="246"/>
      <c r="AL1320" s="246"/>
      <c r="AM1320" s="246"/>
      <c r="AN1320" s="246"/>
      <c r="AO1320" s="246"/>
      <c r="AP1320" s="246"/>
      <c r="AQ1320" s="242" t="s">
        <v>1777</v>
      </c>
      <c r="AR1320" s="242">
        <v>0</v>
      </c>
    </row>
    <row r="1321" spans="1:44" ht="14.4" x14ac:dyDescent="0.3">
      <c r="A1321" s="263">
        <v>124047</v>
      </c>
      <c r="B1321" t="s">
        <v>474</v>
      </c>
      <c r="C1321" s="246" t="s">
        <v>739</v>
      </c>
      <c r="D1321" s="246" t="s">
        <v>739</v>
      </c>
      <c r="E1321" s="246" t="s">
        <v>739</v>
      </c>
      <c r="F1321" s="246" t="s">
        <v>739</v>
      </c>
      <c r="G1321" s="246" t="s">
        <v>739</v>
      </c>
      <c r="H1321" s="246" t="s">
        <v>739</v>
      </c>
      <c r="I1321" s="246" t="s">
        <v>739</v>
      </c>
      <c r="J1321" s="246" t="s">
        <v>739</v>
      </c>
      <c r="K1321" s="246" t="s">
        <v>739</v>
      </c>
      <c r="L1321" s="246" t="s">
        <v>739</v>
      </c>
      <c r="M1321" s="246"/>
      <c r="N1321" s="246"/>
      <c r="O1321" s="246"/>
      <c r="P1321" s="246"/>
      <c r="Q1321" s="246"/>
      <c r="R1321" s="246"/>
      <c r="S1321" s="246"/>
      <c r="T1321" s="246"/>
      <c r="U1321" s="246"/>
      <c r="V1321" s="246"/>
      <c r="W1321" s="246"/>
      <c r="X1321" s="246"/>
      <c r="Y1321" s="246"/>
      <c r="Z1321" s="246"/>
      <c r="AA1321" s="246"/>
      <c r="AB1321" s="246"/>
      <c r="AC1321" s="246"/>
      <c r="AD1321" s="246"/>
      <c r="AE1321" s="246"/>
      <c r="AF1321" s="246"/>
      <c r="AG1321" s="246"/>
      <c r="AH1321" s="246"/>
      <c r="AI1321" s="246"/>
      <c r="AJ1321" s="246"/>
      <c r="AK1321" s="246"/>
      <c r="AL1321" s="246"/>
      <c r="AM1321" s="246"/>
      <c r="AN1321" s="246"/>
      <c r="AO1321" s="246"/>
      <c r="AP1321" s="246"/>
      <c r="AQ1321" s="242" t="s">
        <v>1777</v>
      </c>
      <c r="AR1321" s="242">
        <v>0</v>
      </c>
    </row>
    <row r="1322" spans="1:44" ht="14.4" x14ac:dyDescent="0.3">
      <c r="A1322" s="263">
        <v>124048</v>
      </c>
      <c r="B1322" t="s">
        <v>474</v>
      </c>
      <c r="C1322" s="246" t="s">
        <v>739</v>
      </c>
      <c r="D1322" s="246" t="s">
        <v>739</v>
      </c>
      <c r="E1322" s="246" t="s">
        <v>739</v>
      </c>
      <c r="F1322" s="246" t="s">
        <v>739</v>
      </c>
      <c r="G1322" s="246" t="s">
        <v>739</v>
      </c>
      <c r="H1322" s="246" t="s">
        <v>739</v>
      </c>
      <c r="I1322" s="246" t="s">
        <v>739</v>
      </c>
      <c r="J1322" s="246" t="s">
        <v>739</v>
      </c>
      <c r="K1322" s="246" t="s">
        <v>739</v>
      </c>
      <c r="L1322" s="246" t="s">
        <v>739</v>
      </c>
      <c r="M1322" s="246"/>
      <c r="N1322" s="246"/>
      <c r="O1322" s="246"/>
      <c r="P1322" s="246"/>
      <c r="Q1322" s="246"/>
      <c r="R1322" s="246"/>
      <c r="S1322" s="246"/>
      <c r="T1322" s="246"/>
      <c r="U1322" s="246"/>
      <c r="V1322" s="246"/>
      <c r="W1322" s="246"/>
      <c r="X1322" s="246"/>
      <c r="Y1322" s="246"/>
      <c r="Z1322" s="246"/>
      <c r="AA1322" s="246"/>
      <c r="AB1322" s="246"/>
      <c r="AC1322" s="246"/>
      <c r="AD1322" s="246"/>
      <c r="AE1322" s="246"/>
      <c r="AF1322" s="246"/>
      <c r="AG1322" s="246"/>
      <c r="AH1322" s="246"/>
      <c r="AI1322" s="246"/>
      <c r="AJ1322" s="246"/>
      <c r="AK1322" s="246"/>
      <c r="AL1322" s="246"/>
      <c r="AM1322" s="246"/>
      <c r="AN1322" s="246"/>
      <c r="AO1322" s="246"/>
      <c r="AP1322" s="246"/>
      <c r="AQ1322" s="242" t="s">
        <v>1777</v>
      </c>
      <c r="AR1322" s="242">
        <v>0</v>
      </c>
    </row>
    <row r="1323" spans="1:44" ht="14.4" x14ac:dyDescent="0.3">
      <c r="A1323" s="263">
        <v>124049</v>
      </c>
      <c r="B1323" t="s">
        <v>474</v>
      </c>
      <c r="C1323" s="246" t="s">
        <v>739</v>
      </c>
      <c r="D1323" s="246" t="s">
        <v>739</v>
      </c>
      <c r="E1323" s="246" t="s">
        <v>739</v>
      </c>
      <c r="F1323" s="246" t="s">
        <v>739</v>
      </c>
      <c r="G1323" s="246" t="s">
        <v>739</v>
      </c>
      <c r="H1323" s="246" t="s">
        <v>739</v>
      </c>
      <c r="I1323" s="246" t="s">
        <v>739</v>
      </c>
      <c r="J1323" s="246" t="s">
        <v>739</v>
      </c>
      <c r="K1323" s="246" t="s">
        <v>739</v>
      </c>
      <c r="L1323" s="246" t="s">
        <v>739</v>
      </c>
      <c r="M1323" s="246"/>
      <c r="N1323" s="246"/>
      <c r="O1323" s="246"/>
      <c r="P1323" s="246"/>
      <c r="Q1323" s="246"/>
      <c r="R1323" s="246"/>
      <c r="S1323" s="246"/>
      <c r="T1323" s="246"/>
      <c r="U1323" s="246"/>
      <c r="V1323" s="246"/>
      <c r="W1323" s="246"/>
      <c r="X1323" s="246"/>
      <c r="Y1323" s="246"/>
      <c r="Z1323" s="246"/>
      <c r="AA1323" s="246"/>
      <c r="AB1323" s="246"/>
      <c r="AC1323" s="246"/>
      <c r="AD1323" s="246"/>
      <c r="AE1323" s="246"/>
      <c r="AF1323" s="246"/>
      <c r="AG1323" s="246"/>
      <c r="AH1323" s="246"/>
      <c r="AI1323" s="246"/>
      <c r="AJ1323" s="246"/>
      <c r="AK1323" s="246"/>
      <c r="AL1323" s="246"/>
      <c r="AM1323" s="246"/>
      <c r="AN1323" s="246"/>
      <c r="AO1323" s="246"/>
      <c r="AP1323" s="246"/>
      <c r="AQ1323" s="242" t="s">
        <v>1777</v>
      </c>
      <c r="AR1323" s="242">
        <v>0</v>
      </c>
    </row>
    <row r="1324" spans="1:44" ht="14.4" x14ac:dyDescent="0.3">
      <c r="A1324" s="263">
        <v>124052</v>
      </c>
      <c r="B1324" t="s">
        <v>474</v>
      </c>
      <c r="C1324" s="246" t="s">
        <v>739</v>
      </c>
      <c r="D1324" s="246" t="s">
        <v>739</v>
      </c>
      <c r="E1324" s="246" t="s">
        <v>739</v>
      </c>
      <c r="F1324" s="246" t="s">
        <v>739</v>
      </c>
      <c r="G1324" s="246" t="s">
        <v>739</v>
      </c>
      <c r="H1324" s="246" t="s">
        <v>739</v>
      </c>
      <c r="I1324" s="246" t="s">
        <v>739</v>
      </c>
      <c r="J1324" s="246" t="s">
        <v>739</v>
      </c>
      <c r="K1324" s="246" t="s">
        <v>739</v>
      </c>
      <c r="L1324" s="246" t="s">
        <v>739</v>
      </c>
      <c r="M1324" s="246"/>
      <c r="N1324" s="246"/>
      <c r="O1324" s="246"/>
      <c r="P1324" s="246"/>
      <c r="Q1324" s="246"/>
      <c r="R1324" s="246"/>
      <c r="S1324" s="246"/>
      <c r="T1324" s="246"/>
      <c r="U1324" s="246"/>
      <c r="V1324" s="246"/>
      <c r="W1324" s="246"/>
      <c r="X1324" s="246"/>
      <c r="Y1324" s="246"/>
      <c r="Z1324" s="246"/>
      <c r="AA1324" s="246"/>
      <c r="AB1324" s="246"/>
      <c r="AC1324" s="246"/>
      <c r="AD1324" s="246"/>
      <c r="AE1324" s="246"/>
      <c r="AF1324" s="246"/>
      <c r="AG1324" s="246"/>
      <c r="AH1324" s="246"/>
      <c r="AI1324" s="246"/>
      <c r="AJ1324" s="246"/>
      <c r="AK1324" s="246"/>
      <c r="AL1324" s="246"/>
      <c r="AM1324" s="246"/>
      <c r="AN1324" s="246"/>
      <c r="AO1324" s="246"/>
      <c r="AP1324" s="246"/>
      <c r="AQ1324" s="242" t="s">
        <v>1777</v>
      </c>
      <c r="AR1324" s="242">
        <v>0</v>
      </c>
    </row>
    <row r="1325" spans="1:44" ht="14.4" x14ac:dyDescent="0.3">
      <c r="A1325" s="263">
        <v>124060</v>
      </c>
      <c r="B1325" t="s">
        <v>474</v>
      </c>
      <c r="C1325" s="246" t="s">
        <v>739</v>
      </c>
      <c r="D1325" s="246" t="s">
        <v>739</v>
      </c>
      <c r="E1325" s="246" t="s">
        <v>739</v>
      </c>
      <c r="F1325" s="246" t="s">
        <v>739</v>
      </c>
      <c r="G1325" s="246" t="s">
        <v>739</v>
      </c>
      <c r="H1325" s="246" t="s">
        <v>739</v>
      </c>
      <c r="I1325" s="246" t="s">
        <v>739</v>
      </c>
      <c r="J1325" s="246" t="s">
        <v>739</v>
      </c>
      <c r="K1325" s="246" t="s">
        <v>739</v>
      </c>
      <c r="L1325" s="246" t="s">
        <v>739</v>
      </c>
      <c r="M1325" s="246"/>
      <c r="N1325" s="246"/>
      <c r="O1325" s="246"/>
      <c r="P1325" s="246"/>
      <c r="Q1325" s="246"/>
      <c r="R1325" s="246"/>
      <c r="S1325" s="246"/>
      <c r="T1325" s="246"/>
      <c r="U1325" s="246"/>
      <c r="V1325" s="246"/>
      <c r="W1325" s="246"/>
      <c r="X1325" s="246"/>
      <c r="Y1325" s="246"/>
      <c r="Z1325" s="246"/>
      <c r="AA1325" s="246"/>
      <c r="AB1325" s="246"/>
      <c r="AC1325" s="246"/>
      <c r="AD1325" s="246"/>
      <c r="AE1325" s="246"/>
      <c r="AF1325" s="246"/>
      <c r="AG1325" s="246"/>
      <c r="AH1325" s="246"/>
      <c r="AI1325" s="246"/>
      <c r="AJ1325" s="246"/>
      <c r="AK1325" s="246"/>
      <c r="AL1325" s="246"/>
      <c r="AM1325" s="246"/>
      <c r="AN1325" s="246"/>
      <c r="AO1325" s="246"/>
      <c r="AP1325" s="246"/>
      <c r="AQ1325" s="242" t="s">
        <v>1777</v>
      </c>
      <c r="AR1325" s="242">
        <v>0</v>
      </c>
    </row>
    <row r="1326" spans="1:44" ht="14.4" x14ac:dyDescent="0.3">
      <c r="A1326" s="263">
        <v>124061</v>
      </c>
      <c r="B1326" t="s">
        <v>474</v>
      </c>
      <c r="C1326" s="246" t="s">
        <v>739</v>
      </c>
      <c r="D1326" s="246" t="s">
        <v>739</v>
      </c>
      <c r="E1326" s="246" t="s">
        <v>739</v>
      </c>
      <c r="F1326" s="246" t="s">
        <v>739</v>
      </c>
      <c r="G1326" s="246" t="s">
        <v>739</v>
      </c>
      <c r="H1326" s="246" t="s">
        <v>739</v>
      </c>
      <c r="I1326" s="246" t="s">
        <v>739</v>
      </c>
      <c r="J1326" s="246" t="s">
        <v>739</v>
      </c>
      <c r="K1326" s="246" t="s">
        <v>739</v>
      </c>
      <c r="L1326" s="246" t="s">
        <v>739</v>
      </c>
      <c r="M1326" s="246"/>
      <c r="N1326" s="246"/>
      <c r="O1326" s="246"/>
      <c r="P1326" s="246"/>
      <c r="Q1326" s="246"/>
      <c r="R1326" s="246"/>
      <c r="S1326" s="246"/>
      <c r="T1326" s="246"/>
      <c r="U1326" s="246"/>
      <c r="V1326" s="246"/>
      <c r="W1326" s="246"/>
      <c r="X1326" s="246"/>
      <c r="Y1326" s="246"/>
      <c r="Z1326" s="246"/>
      <c r="AA1326" s="246"/>
      <c r="AB1326" s="246"/>
      <c r="AC1326" s="246"/>
      <c r="AD1326" s="246"/>
      <c r="AE1326" s="246"/>
      <c r="AF1326" s="246"/>
      <c r="AG1326" s="246"/>
      <c r="AH1326" s="246"/>
      <c r="AI1326" s="246"/>
      <c r="AJ1326" s="246"/>
      <c r="AK1326" s="246"/>
      <c r="AL1326" s="246"/>
      <c r="AM1326" s="246"/>
      <c r="AN1326" s="246"/>
      <c r="AO1326" s="246"/>
      <c r="AP1326" s="246"/>
      <c r="AQ1326" s="242" t="s">
        <v>1777</v>
      </c>
      <c r="AR1326" s="242">
        <v>0</v>
      </c>
    </row>
    <row r="1327" spans="1:44" ht="14.4" x14ac:dyDescent="0.3">
      <c r="A1327" s="263">
        <v>124063</v>
      </c>
      <c r="B1327" t="s">
        <v>474</v>
      </c>
      <c r="C1327" s="246" t="s">
        <v>739</v>
      </c>
      <c r="D1327" s="246" t="s">
        <v>739</v>
      </c>
      <c r="E1327" s="246" t="s">
        <v>739</v>
      </c>
      <c r="F1327" s="246" t="s">
        <v>739</v>
      </c>
      <c r="G1327" s="246" t="s">
        <v>739</v>
      </c>
      <c r="H1327" s="246" t="s">
        <v>739</v>
      </c>
      <c r="I1327" s="246" t="s">
        <v>739</v>
      </c>
      <c r="J1327" s="246" t="s">
        <v>739</v>
      </c>
      <c r="K1327" s="246" t="s">
        <v>739</v>
      </c>
      <c r="L1327" s="246" t="s">
        <v>739</v>
      </c>
      <c r="M1327" s="246"/>
      <c r="N1327" s="246"/>
      <c r="O1327" s="246"/>
      <c r="P1327" s="246"/>
      <c r="Q1327" s="246"/>
      <c r="R1327" s="246"/>
      <c r="S1327" s="246"/>
      <c r="T1327" s="246"/>
      <c r="U1327" s="246"/>
      <c r="V1327" s="246"/>
      <c r="W1327" s="246"/>
      <c r="X1327" s="246"/>
      <c r="Y1327" s="246"/>
      <c r="Z1327" s="246"/>
      <c r="AA1327" s="246"/>
      <c r="AB1327" s="246"/>
      <c r="AC1327" s="246"/>
      <c r="AD1327" s="246"/>
      <c r="AE1327" s="246"/>
      <c r="AF1327" s="246"/>
      <c r="AG1327" s="246"/>
      <c r="AH1327" s="246"/>
      <c r="AI1327" s="246"/>
      <c r="AJ1327" s="246"/>
      <c r="AK1327" s="246"/>
      <c r="AL1327" s="246"/>
      <c r="AM1327" s="246"/>
      <c r="AN1327" s="246"/>
      <c r="AO1327" s="246"/>
      <c r="AP1327" s="246"/>
      <c r="AQ1327" s="242" t="s">
        <v>1777</v>
      </c>
      <c r="AR1327" s="242">
        <v>0</v>
      </c>
    </row>
    <row r="1328" spans="1:44" ht="14.4" x14ac:dyDescent="0.3">
      <c r="A1328" s="263">
        <v>124066</v>
      </c>
      <c r="B1328" t="s">
        <v>474</v>
      </c>
      <c r="C1328" s="246" t="s">
        <v>739</v>
      </c>
      <c r="D1328" s="246" t="s">
        <v>739</v>
      </c>
      <c r="E1328" s="246" t="s">
        <v>739</v>
      </c>
      <c r="F1328" s="246" t="s">
        <v>739</v>
      </c>
      <c r="G1328" s="246" t="s">
        <v>739</v>
      </c>
      <c r="H1328" s="246" t="s">
        <v>739</v>
      </c>
      <c r="I1328" s="246" t="s">
        <v>739</v>
      </c>
      <c r="J1328" s="246" t="s">
        <v>739</v>
      </c>
      <c r="K1328" s="246" t="s">
        <v>739</v>
      </c>
      <c r="L1328" s="246" t="s">
        <v>739</v>
      </c>
      <c r="M1328" s="246"/>
      <c r="N1328" s="246"/>
      <c r="O1328" s="246"/>
      <c r="P1328" s="246"/>
      <c r="Q1328" s="246"/>
      <c r="R1328" s="246"/>
      <c r="S1328" s="246"/>
      <c r="T1328" s="246"/>
      <c r="U1328" s="246"/>
      <c r="V1328" s="246"/>
      <c r="W1328" s="246"/>
      <c r="X1328" s="246"/>
      <c r="Y1328" s="246"/>
      <c r="Z1328" s="246"/>
      <c r="AA1328" s="246"/>
      <c r="AB1328" s="246"/>
      <c r="AC1328" s="246"/>
      <c r="AD1328" s="246"/>
      <c r="AE1328" s="246"/>
      <c r="AF1328" s="246"/>
      <c r="AG1328" s="246"/>
      <c r="AH1328" s="246"/>
      <c r="AI1328" s="246"/>
      <c r="AJ1328" s="246"/>
      <c r="AK1328" s="246"/>
      <c r="AL1328" s="246"/>
      <c r="AM1328" s="246"/>
      <c r="AN1328" s="246"/>
      <c r="AO1328" s="246"/>
      <c r="AP1328" s="246"/>
      <c r="AQ1328" s="242" t="s">
        <v>1777</v>
      </c>
      <c r="AR1328" s="242">
        <v>0</v>
      </c>
    </row>
    <row r="1329" spans="1:44" ht="14.4" x14ac:dyDescent="0.3">
      <c r="A1329" s="263">
        <v>124067</v>
      </c>
      <c r="B1329" t="s">
        <v>474</v>
      </c>
      <c r="C1329" s="246" t="s">
        <v>739</v>
      </c>
      <c r="D1329" s="246" t="s">
        <v>739</v>
      </c>
      <c r="E1329" s="246" t="s">
        <v>739</v>
      </c>
      <c r="F1329" s="246" t="s">
        <v>739</v>
      </c>
      <c r="G1329" s="246" t="s">
        <v>739</v>
      </c>
      <c r="H1329" s="246" t="s">
        <v>739</v>
      </c>
      <c r="I1329" s="246" t="s">
        <v>739</v>
      </c>
      <c r="J1329" s="246" t="s">
        <v>739</v>
      </c>
      <c r="K1329" s="246" t="s">
        <v>739</v>
      </c>
      <c r="L1329" s="246" t="s">
        <v>739</v>
      </c>
      <c r="M1329" s="246"/>
      <c r="N1329" s="246"/>
      <c r="O1329" s="246"/>
      <c r="P1329" s="246"/>
      <c r="Q1329" s="246"/>
      <c r="R1329" s="246"/>
      <c r="S1329" s="246"/>
      <c r="T1329" s="246"/>
      <c r="U1329" s="246"/>
      <c r="V1329" s="246"/>
      <c r="W1329" s="246"/>
      <c r="X1329" s="246"/>
      <c r="Y1329" s="246"/>
      <c r="Z1329" s="246"/>
      <c r="AA1329" s="246"/>
      <c r="AB1329" s="246"/>
      <c r="AC1329" s="246"/>
      <c r="AD1329" s="246"/>
      <c r="AE1329" s="246"/>
      <c r="AF1329" s="246"/>
      <c r="AG1329" s="246"/>
      <c r="AH1329" s="246"/>
      <c r="AI1329" s="246"/>
      <c r="AJ1329" s="246"/>
      <c r="AK1329" s="246"/>
      <c r="AL1329" s="246"/>
      <c r="AM1329" s="246"/>
      <c r="AN1329" s="246"/>
      <c r="AO1329" s="246"/>
      <c r="AP1329" s="246"/>
      <c r="AQ1329" s="242" t="s">
        <v>1777</v>
      </c>
      <c r="AR1329" s="242">
        <v>0</v>
      </c>
    </row>
    <row r="1330" spans="1:44" ht="21.6" x14ac:dyDescent="0.65">
      <c r="A1330" s="251">
        <v>124069</v>
      </c>
      <c r="B1330" t="s">
        <v>474</v>
      </c>
      <c r="C1330" s="242" t="s">
        <v>204</v>
      </c>
      <c r="D1330" s="242" t="s">
        <v>204</v>
      </c>
      <c r="E1330" s="242" t="s">
        <v>204</v>
      </c>
      <c r="F1330" s="242" t="s">
        <v>206</v>
      </c>
      <c r="G1330" s="242" t="s">
        <v>204</v>
      </c>
      <c r="H1330" s="242" t="s">
        <v>204</v>
      </c>
      <c r="I1330" s="242" t="s">
        <v>206</v>
      </c>
      <c r="J1330" s="242" t="s">
        <v>206</v>
      </c>
      <c r="K1330" s="242" t="s">
        <v>204</v>
      </c>
      <c r="L1330" s="242" t="s">
        <v>206</v>
      </c>
      <c r="AQ1330" s="242">
        <v>0</v>
      </c>
      <c r="AR1330" s="242">
        <v>0</v>
      </c>
    </row>
    <row r="1331" spans="1:44" ht="14.4" x14ac:dyDescent="0.3">
      <c r="A1331" s="263">
        <v>124074</v>
      </c>
      <c r="B1331" t="s">
        <v>474</v>
      </c>
      <c r="C1331" s="246" t="s">
        <v>739</v>
      </c>
      <c r="D1331" s="246" t="s">
        <v>739</v>
      </c>
      <c r="E1331" s="246" t="s">
        <v>739</v>
      </c>
      <c r="F1331" s="246" t="s">
        <v>739</v>
      </c>
      <c r="G1331" s="246" t="s">
        <v>739</v>
      </c>
      <c r="H1331" s="246" t="s">
        <v>739</v>
      </c>
      <c r="I1331" s="246" t="s">
        <v>739</v>
      </c>
      <c r="J1331" s="246" t="s">
        <v>739</v>
      </c>
      <c r="K1331" s="246" t="s">
        <v>739</v>
      </c>
      <c r="L1331" s="246" t="s">
        <v>739</v>
      </c>
      <c r="M1331" s="246"/>
      <c r="N1331" s="246"/>
      <c r="O1331" s="246"/>
      <c r="P1331" s="246"/>
      <c r="Q1331" s="246"/>
      <c r="R1331" s="246"/>
      <c r="S1331" s="246"/>
      <c r="T1331" s="246"/>
      <c r="U1331" s="246"/>
      <c r="V1331" s="246"/>
      <c r="W1331" s="246"/>
      <c r="X1331" s="246"/>
      <c r="Y1331" s="246"/>
      <c r="Z1331" s="246"/>
      <c r="AA1331" s="246"/>
      <c r="AB1331" s="246"/>
      <c r="AC1331" s="246"/>
      <c r="AD1331" s="246"/>
      <c r="AE1331" s="246"/>
      <c r="AF1331" s="246"/>
      <c r="AG1331" s="246"/>
      <c r="AH1331" s="246"/>
      <c r="AI1331" s="246"/>
      <c r="AJ1331" s="246"/>
      <c r="AK1331" s="246"/>
      <c r="AL1331" s="246"/>
      <c r="AM1331" s="246"/>
      <c r="AN1331" s="246"/>
      <c r="AO1331" s="246"/>
      <c r="AP1331" s="246"/>
      <c r="AQ1331" s="242" t="s">
        <v>1777</v>
      </c>
      <c r="AR1331" s="242">
        <v>0</v>
      </c>
    </row>
    <row r="1332" spans="1:44" ht="14.4" x14ac:dyDescent="0.3">
      <c r="A1332" s="263">
        <v>124076</v>
      </c>
      <c r="B1332" t="s">
        <v>474</v>
      </c>
      <c r="C1332" s="246" t="s">
        <v>739</v>
      </c>
      <c r="D1332" s="246" t="s">
        <v>739</v>
      </c>
      <c r="E1332" s="246" t="s">
        <v>739</v>
      </c>
      <c r="F1332" s="246" t="s">
        <v>739</v>
      </c>
      <c r="G1332" s="246" t="s">
        <v>739</v>
      </c>
      <c r="H1332" s="246" t="s">
        <v>739</v>
      </c>
      <c r="I1332" s="246" t="s">
        <v>739</v>
      </c>
      <c r="J1332" s="246" t="s">
        <v>739</v>
      </c>
      <c r="K1332" s="246" t="s">
        <v>739</v>
      </c>
      <c r="L1332" s="246" t="s">
        <v>739</v>
      </c>
      <c r="M1332" s="246"/>
      <c r="N1332" s="246"/>
      <c r="O1332" s="246"/>
      <c r="P1332" s="246"/>
      <c r="Q1332" s="246"/>
      <c r="R1332" s="246"/>
      <c r="S1332" s="246"/>
      <c r="T1332" s="246"/>
      <c r="U1332" s="246"/>
      <c r="V1332" s="246"/>
      <c r="W1332" s="246"/>
      <c r="X1332" s="246"/>
      <c r="Y1332" s="246"/>
      <c r="Z1332" s="246"/>
      <c r="AA1332" s="246"/>
      <c r="AB1332" s="246"/>
      <c r="AC1332" s="246"/>
      <c r="AD1332" s="246"/>
      <c r="AE1332" s="246"/>
      <c r="AF1332" s="246"/>
      <c r="AG1332" s="246"/>
      <c r="AH1332" s="246"/>
      <c r="AI1332" s="246"/>
      <c r="AJ1332" s="246"/>
      <c r="AK1332" s="246"/>
      <c r="AL1332" s="246"/>
      <c r="AM1332" s="246"/>
      <c r="AN1332" s="246"/>
      <c r="AO1332" s="246"/>
      <c r="AP1332" s="246"/>
      <c r="AQ1332" s="242" t="s">
        <v>1777</v>
      </c>
      <c r="AR1332" s="242">
        <v>0</v>
      </c>
    </row>
    <row r="1333" spans="1:44" ht="14.4" x14ac:dyDescent="0.3">
      <c r="A1333" s="263">
        <v>124080</v>
      </c>
      <c r="B1333" t="s">
        <v>474</v>
      </c>
      <c r="C1333" s="246" t="s">
        <v>739</v>
      </c>
      <c r="D1333" s="246" t="s">
        <v>739</v>
      </c>
      <c r="E1333" s="246" t="s">
        <v>739</v>
      </c>
      <c r="F1333" s="246" t="s">
        <v>739</v>
      </c>
      <c r="G1333" s="246" t="s">
        <v>739</v>
      </c>
      <c r="H1333" s="246" t="s">
        <v>739</v>
      </c>
      <c r="I1333" s="246" t="s">
        <v>739</v>
      </c>
      <c r="J1333" s="246" t="s">
        <v>739</v>
      </c>
      <c r="K1333" s="246" t="s">
        <v>739</v>
      </c>
      <c r="L1333" s="246" t="s">
        <v>739</v>
      </c>
      <c r="M1333" s="246"/>
      <c r="N1333" s="246"/>
      <c r="O1333" s="246"/>
      <c r="P1333" s="246"/>
      <c r="Q1333" s="246"/>
      <c r="R1333" s="246"/>
      <c r="S1333" s="246"/>
      <c r="T1333" s="246"/>
      <c r="U1333" s="246"/>
      <c r="V1333" s="246"/>
      <c r="W1333" s="246"/>
      <c r="X1333" s="246"/>
      <c r="Y1333" s="246"/>
      <c r="Z1333" s="246"/>
      <c r="AA1333" s="246"/>
      <c r="AB1333" s="246"/>
      <c r="AC1333" s="246"/>
      <c r="AD1333" s="246"/>
      <c r="AE1333" s="246"/>
      <c r="AF1333" s="246"/>
      <c r="AG1333" s="246"/>
      <c r="AH1333" s="246"/>
      <c r="AI1333" s="246"/>
      <c r="AJ1333" s="246"/>
      <c r="AK1333" s="246"/>
      <c r="AL1333" s="246"/>
      <c r="AM1333" s="246"/>
      <c r="AN1333" s="246"/>
      <c r="AO1333" s="246"/>
      <c r="AP1333" s="246"/>
      <c r="AQ1333" s="242" t="s">
        <v>1777</v>
      </c>
      <c r="AR1333" s="242">
        <v>0</v>
      </c>
    </row>
    <row r="1334" spans="1:44" ht="14.4" x14ac:dyDescent="0.3">
      <c r="A1334" s="263">
        <v>124081</v>
      </c>
      <c r="B1334" t="s">
        <v>474</v>
      </c>
      <c r="C1334" s="246" t="s">
        <v>205</v>
      </c>
      <c r="D1334" s="246" t="s">
        <v>205</v>
      </c>
      <c r="E1334" s="246" t="s">
        <v>205</v>
      </c>
      <c r="F1334" s="246" t="s">
        <v>205</v>
      </c>
      <c r="G1334" s="246" t="s">
        <v>205</v>
      </c>
      <c r="H1334" s="246" t="s">
        <v>205</v>
      </c>
      <c r="I1334" s="246" t="s">
        <v>205</v>
      </c>
      <c r="J1334" s="246" t="s">
        <v>205</v>
      </c>
      <c r="K1334" s="246" t="s">
        <v>205</v>
      </c>
      <c r="L1334" s="246" t="s">
        <v>205</v>
      </c>
      <c r="M1334" s="246"/>
      <c r="N1334" s="246"/>
      <c r="O1334" s="246"/>
      <c r="P1334" s="246"/>
      <c r="Q1334" s="246"/>
      <c r="R1334" s="246"/>
      <c r="S1334" s="246"/>
      <c r="T1334" s="246"/>
      <c r="U1334" s="246"/>
      <c r="V1334" s="246"/>
      <c r="W1334" s="246"/>
      <c r="X1334" s="246"/>
      <c r="Y1334" s="246"/>
      <c r="Z1334" s="246"/>
      <c r="AA1334" s="246"/>
      <c r="AB1334" s="246"/>
      <c r="AC1334" s="246"/>
      <c r="AD1334" s="246"/>
      <c r="AE1334" s="246"/>
      <c r="AF1334" s="246"/>
      <c r="AG1334" s="246"/>
      <c r="AH1334" s="246"/>
      <c r="AI1334" s="246"/>
      <c r="AJ1334" s="246"/>
      <c r="AK1334" s="246"/>
      <c r="AL1334" s="246"/>
      <c r="AM1334" s="246"/>
      <c r="AN1334" s="246"/>
      <c r="AO1334" s="246"/>
      <c r="AP1334" s="246"/>
      <c r="AQ1334" s="242">
        <v>0</v>
      </c>
      <c r="AR1334" s="242">
        <v>0</v>
      </c>
    </row>
    <row r="1335" spans="1:44" ht="14.4" x14ac:dyDescent="0.3">
      <c r="A1335" s="263">
        <v>124082</v>
      </c>
      <c r="B1335" t="s">
        <v>474</v>
      </c>
      <c r="C1335" s="246" t="s">
        <v>206</v>
      </c>
      <c r="D1335" s="246" t="s">
        <v>206</v>
      </c>
      <c r="E1335" s="246" t="s">
        <v>204</v>
      </c>
      <c r="F1335" s="246" t="s">
        <v>206</v>
      </c>
      <c r="G1335" s="246" t="s">
        <v>204</v>
      </c>
      <c r="H1335" s="246" t="s">
        <v>206</v>
      </c>
      <c r="I1335" s="246" t="s">
        <v>206</v>
      </c>
      <c r="J1335" s="246" t="s">
        <v>205</v>
      </c>
      <c r="K1335" s="246" t="s">
        <v>206</v>
      </c>
      <c r="L1335" s="246" t="s">
        <v>206</v>
      </c>
      <c r="M1335" s="246"/>
      <c r="N1335" s="246"/>
      <c r="O1335" s="246"/>
      <c r="P1335" s="246"/>
      <c r="Q1335" s="246"/>
      <c r="R1335" s="246"/>
      <c r="S1335" s="246"/>
      <c r="T1335" s="246"/>
      <c r="U1335" s="246"/>
      <c r="V1335" s="246"/>
      <c r="W1335" s="246"/>
      <c r="X1335" s="246"/>
      <c r="Y1335" s="246"/>
      <c r="Z1335" s="246"/>
      <c r="AA1335" s="246"/>
      <c r="AB1335" s="246"/>
      <c r="AC1335" s="246"/>
      <c r="AD1335" s="246"/>
      <c r="AE1335" s="246"/>
      <c r="AF1335" s="246"/>
      <c r="AG1335" s="246"/>
      <c r="AH1335" s="246"/>
      <c r="AI1335" s="246"/>
      <c r="AJ1335" s="246"/>
      <c r="AK1335" s="246"/>
      <c r="AL1335" s="246"/>
      <c r="AM1335" s="246"/>
      <c r="AN1335" s="246"/>
      <c r="AO1335" s="246"/>
      <c r="AP1335" s="246"/>
      <c r="AQ1335" s="242">
        <v>0</v>
      </c>
      <c r="AR1335" s="242">
        <v>0</v>
      </c>
    </row>
    <row r="1336" spans="1:44" ht="14.4" x14ac:dyDescent="0.3">
      <c r="A1336" s="263">
        <v>124083</v>
      </c>
      <c r="B1336" t="s">
        <v>474</v>
      </c>
      <c r="C1336" s="246" t="s">
        <v>206</v>
      </c>
      <c r="D1336" s="246" t="s">
        <v>206</v>
      </c>
      <c r="E1336" s="246" t="s">
        <v>205</v>
      </c>
      <c r="F1336" s="246" t="s">
        <v>205</v>
      </c>
      <c r="G1336" s="246" t="s">
        <v>205</v>
      </c>
      <c r="H1336" s="246" t="s">
        <v>206</v>
      </c>
      <c r="I1336" s="246" t="s">
        <v>206</v>
      </c>
      <c r="J1336" s="246" t="s">
        <v>206</v>
      </c>
      <c r="K1336" s="246" t="s">
        <v>206</v>
      </c>
      <c r="L1336" s="246" t="s">
        <v>205</v>
      </c>
      <c r="M1336" s="246"/>
      <c r="N1336" s="246"/>
      <c r="O1336" s="246"/>
      <c r="P1336" s="246"/>
      <c r="Q1336" s="246"/>
      <c r="R1336" s="246"/>
      <c r="S1336" s="246"/>
      <c r="T1336" s="246"/>
      <c r="U1336" s="246"/>
      <c r="V1336" s="246"/>
      <c r="W1336" s="246"/>
      <c r="X1336" s="246"/>
      <c r="Y1336" s="246"/>
      <c r="Z1336" s="246"/>
      <c r="AA1336" s="246"/>
      <c r="AB1336" s="246"/>
      <c r="AC1336" s="246"/>
      <c r="AD1336" s="246"/>
      <c r="AE1336" s="246"/>
      <c r="AF1336" s="246"/>
      <c r="AG1336" s="246"/>
      <c r="AH1336" s="246"/>
      <c r="AI1336" s="246"/>
      <c r="AJ1336" s="246"/>
      <c r="AK1336" s="246"/>
      <c r="AL1336" s="246"/>
      <c r="AM1336" s="246"/>
      <c r="AN1336" s="246"/>
      <c r="AO1336" s="246"/>
      <c r="AP1336" s="246"/>
      <c r="AQ1336" s="242">
        <v>0</v>
      </c>
      <c r="AR1336" s="242">
        <v>0</v>
      </c>
    </row>
    <row r="1337" spans="1:44" ht="14.4" x14ac:dyDescent="0.3">
      <c r="A1337" s="263">
        <v>124085</v>
      </c>
      <c r="B1337" t="s">
        <v>474</v>
      </c>
      <c r="C1337" s="246" t="s">
        <v>739</v>
      </c>
      <c r="D1337" s="246" t="s">
        <v>739</v>
      </c>
      <c r="E1337" s="246" t="s">
        <v>739</v>
      </c>
      <c r="F1337" s="246" t="s">
        <v>739</v>
      </c>
      <c r="G1337" s="246" t="s">
        <v>739</v>
      </c>
      <c r="H1337" s="246" t="s">
        <v>739</v>
      </c>
      <c r="I1337" s="246" t="s">
        <v>739</v>
      </c>
      <c r="J1337" s="246" t="s">
        <v>739</v>
      </c>
      <c r="K1337" s="246" t="s">
        <v>739</v>
      </c>
      <c r="L1337" s="246" t="s">
        <v>739</v>
      </c>
      <c r="M1337" s="246"/>
      <c r="N1337" s="246"/>
      <c r="O1337" s="246"/>
      <c r="P1337" s="246"/>
      <c r="Q1337" s="246"/>
      <c r="R1337" s="246"/>
      <c r="S1337" s="246"/>
      <c r="T1337" s="246"/>
      <c r="U1337" s="246"/>
      <c r="V1337" s="246"/>
      <c r="W1337" s="246"/>
      <c r="X1337" s="246"/>
      <c r="Y1337" s="246"/>
      <c r="Z1337" s="246"/>
      <c r="AA1337" s="246"/>
      <c r="AB1337" s="246"/>
      <c r="AC1337" s="246"/>
      <c r="AD1337" s="246"/>
      <c r="AE1337" s="246"/>
      <c r="AF1337" s="246"/>
      <c r="AG1337" s="246"/>
      <c r="AH1337" s="246"/>
      <c r="AI1337" s="246"/>
      <c r="AJ1337" s="246"/>
      <c r="AK1337" s="246"/>
      <c r="AL1337" s="246"/>
      <c r="AM1337" s="246"/>
      <c r="AN1337" s="246"/>
      <c r="AO1337" s="246"/>
      <c r="AP1337" s="246"/>
      <c r="AQ1337" s="242" t="s">
        <v>1777</v>
      </c>
      <c r="AR1337" s="242">
        <v>0</v>
      </c>
    </row>
    <row r="1338" spans="1:44" ht="14.4" x14ac:dyDescent="0.3">
      <c r="A1338" s="263">
        <v>124086</v>
      </c>
      <c r="B1338" t="s">
        <v>474</v>
      </c>
      <c r="C1338" s="246" t="s">
        <v>205</v>
      </c>
      <c r="D1338" s="246" t="s">
        <v>205</v>
      </c>
      <c r="E1338" s="246" t="s">
        <v>205</v>
      </c>
      <c r="F1338" s="246" t="s">
        <v>205</v>
      </c>
      <c r="G1338" s="246" t="s">
        <v>205</v>
      </c>
      <c r="H1338" s="246" t="s">
        <v>205</v>
      </c>
      <c r="I1338" s="246" t="s">
        <v>205</v>
      </c>
      <c r="J1338" s="246" t="s">
        <v>205</v>
      </c>
      <c r="K1338" s="246" t="s">
        <v>205</v>
      </c>
      <c r="L1338" s="246" t="s">
        <v>205</v>
      </c>
      <c r="M1338" s="246"/>
      <c r="N1338" s="246"/>
      <c r="O1338" s="246"/>
      <c r="P1338" s="246"/>
      <c r="Q1338" s="246"/>
      <c r="R1338" s="246"/>
      <c r="S1338" s="246"/>
      <c r="T1338" s="246"/>
      <c r="U1338" s="246"/>
      <c r="V1338" s="246"/>
      <c r="W1338" s="246"/>
      <c r="X1338" s="246"/>
      <c r="Y1338" s="246"/>
      <c r="Z1338" s="246"/>
      <c r="AA1338" s="246"/>
      <c r="AB1338" s="246"/>
      <c r="AC1338" s="246"/>
      <c r="AD1338" s="246"/>
      <c r="AE1338" s="246"/>
      <c r="AF1338" s="246"/>
      <c r="AG1338" s="246"/>
      <c r="AH1338" s="246"/>
      <c r="AI1338" s="246"/>
      <c r="AJ1338" s="246"/>
      <c r="AK1338" s="246"/>
      <c r="AL1338" s="246"/>
      <c r="AM1338" s="246"/>
      <c r="AN1338" s="246"/>
      <c r="AO1338" s="246"/>
      <c r="AP1338" s="246"/>
      <c r="AQ1338" s="242">
        <v>0</v>
      </c>
      <c r="AR1338" s="242">
        <v>0</v>
      </c>
    </row>
    <row r="1339" spans="1:44" ht="14.4" x14ac:dyDescent="0.3">
      <c r="A1339" s="263">
        <v>124092</v>
      </c>
      <c r="B1339" t="s">
        <v>474</v>
      </c>
      <c r="C1339" s="246" t="s">
        <v>739</v>
      </c>
      <c r="D1339" s="246" t="s">
        <v>739</v>
      </c>
      <c r="E1339" s="246" t="s">
        <v>739</v>
      </c>
      <c r="F1339" s="246" t="s">
        <v>739</v>
      </c>
      <c r="G1339" s="246" t="s">
        <v>739</v>
      </c>
      <c r="H1339" s="246" t="s">
        <v>739</v>
      </c>
      <c r="I1339" s="246" t="s">
        <v>739</v>
      </c>
      <c r="J1339" s="246" t="s">
        <v>739</v>
      </c>
      <c r="K1339" s="246" t="s">
        <v>739</v>
      </c>
      <c r="L1339" s="246" t="s">
        <v>739</v>
      </c>
      <c r="M1339" s="246"/>
      <c r="N1339" s="246"/>
      <c r="O1339" s="246"/>
      <c r="P1339" s="246"/>
      <c r="Q1339" s="246"/>
      <c r="R1339" s="246"/>
      <c r="S1339" s="246"/>
      <c r="T1339" s="246"/>
      <c r="U1339" s="246"/>
      <c r="V1339" s="246"/>
      <c r="W1339" s="246"/>
      <c r="X1339" s="246"/>
      <c r="Y1339" s="246"/>
      <c r="Z1339" s="246"/>
      <c r="AA1339" s="246"/>
      <c r="AB1339" s="246"/>
      <c r="AC1339" s="246"/>
      <c r="AD1339" s="246"/>
      <c r="AE1339" s="246"/>
      <c r="AF1339" s="246"/>
      <c r="AG1339" s="246"/>
      <c r="AH1339" s="246"/>
      <c r="AI1339" s="246"/>
      <c r="AJ1339" s="246"/>
      <c r="AK1339" s="246"/>
      <c r="AL1339" s="246"/>
      <c r="AM1339" s="246"/>
      <c r="AN1339" s="246"/>
      <c r="AO1339" s="246"/>
      <c r="AP1339" s="246"/>
      <c r="AQ1339" s="242" t="s">
        <v>1777</v>
      </c>
      <c r="AR1339" s="242">
        <v>0</v>
      </c>
    </row>
    <row r="1340" spans="1:44" ht="14.4" x14ac:dyDescent="0.3">
      <c r="A1340" s="263">
        <v>124094</v>
      </c>
      <c r="B1340" t="s">
        <v>474</v>
      </c>
      <c r="C1340" s="246" t="s">
        <v>739</v>
      </c>
      <c r="D1340" s="246" t="s">
        <v>739</v>
      </c>
      <c r="E1340" s="246" t="s">
        <v>739</v>
      </c>
      <c r="F1340" s="246" t="s">
        <v>739</v>
      </c>
      <c r="G1340" s="246" t="s">
        <v>739</v>
      </c>
      <c r="H1340" s="246" t="s">
        <v>739</v>
      </c>
      <c r="I1340" s="246" t="s">
        <v>739</v>
      </c>
      <c r="J1340" s="246" t="s">
        <v>739</v>
      </c>
      <c r="K1340" s="246" t="s">
        <v>739</v>
      </c>
      <c r="L1340" s="246" t="s">
        <v>739</v>
      </c>
      <c r="M1340" s="246"/>
      <c r="N1340" s="246"/>
      <c r="O1340" s="246"/>
      <c r="P1340" s="246"/>
      <c r="Q1340" s="246"/>
      <c r="R1340" s="246"/>
      <c r="S1340" s="246"/>
      <c r="T1340" s="246"/>
      <c r="U1340" s="246"/>
      <c r="V1340" s="246"/>
      <c r="W1340" s="246"/>
      <c r="X1340" s="246"/>
      <c r="Y1340" s="246"/>
      <c r="Z1340" s="246"/>
      <c r="AA1340" s="246"/>
      <c r="AB1340" s="246"/>
      <c r="AC1340" s="246"/>
      <c r="AD1340" s="246"/>
      <c r="AE1340" s="246"/>
      <c r="AF1340" s="246"/>
      <c r="AG1340" s="246"/>
      <c r="AH1340" s="246"/>
      <c r="AI1340" s="246"/>
      <c r="AJ1340" s="246"/>
      <c r="AK1340" s="246"/>
      <c r="AL1340" s="246"/>
      <c r="AM1340" s="246"/>
      <c r="AN1340" s="246"/>
      <c r="AO1340" s="246"/>
      <c r="AP1340" s="246"/>
      <c r="AQ1340" s="242" t="s">
        <v>1777</v>
      </c>
      <c r="AR1340" s="242">
        <v>0</v>
      </c>
    </row>
    <row r="1341" spans="1:44" ht="14.4" x14ac:dyDescent="0.3">
      <c r="A1341" s="263">
        <v>124099</v>
      </c>
      <c r="B1341" t="s">
        <v>474</v>
      </c>
      <c r="C1341" s="246" t="s">
        <v>739</v>
      </c>
      <c r="D1341" s="246" t="s">
        <v>739</v>
      </c>
      <c r="E1341" s="246" t="s">
        <v>739</v>
      </c>
      <c r="F1341" s="246" t="s">
        <v>739</v>
      </c>
      <c r="G1341" s="246" t="s">
        <v>739</v>
      </c>
      <c r="H1341" s="246" t="s">
        <v>739</v>
      </c>
      <c r="I1341" s="246" t="s">
        <v>739</v>
      </c>
      <c r="J1341" s="246" t="s">
        <v>739</v>
      </c>
      <c r="K1341" s="246" t="s">
        <v>739</v>
      </c>
      <c r="L1341" s="246" t="s">
        <v>739</v>
      </c>
      <c r="M1341" s="246"/>
      <c r="N1341" s="246"/>
      <c r="O1341" s="246"/>
      <c r="P1341" s="246"/>
      <c r="Q1341" s="246"/>
      <c r="R1341" s="246"/>
      <c r="S1341" s="246"/>
      <c r="T1341" s="246"/>
      <c r="U1341" s="246"/>
      <c r="V1341" s="246"/>
      <c r="W1341" s="246"/>
      <c r="X1341" s="246"/>
      <c r="Y1341" s="246"/>
      <c r="Z1341" s="246"/>
      <c r="AA1341" s="246"/>
      <c r="AB1341" s="246"/>
      <c r="AC1341" s="246"/>
      <c r="AD1341" s="246"/>
      <c r="AE1341" s="246"/>
      <c r="AF1341" s="246"/>
      <c r="AG1341" s="246"/>
      <c r="AH1341" s="246"/>
      <c r="AI1341" s="246"/>
      <c r="AJ1341" s="246"/>
      <c r="AK1341" s="246"/>
      <c r="AL1341" s="246"/>
      <c r="AM1341" s="246"/>
      <c r="AN1341" s="246"/>
      <c r="AO1341" s="246"/>
      <c r="AP1341" s="246"/>
      <c r="AQ1341" s="242" t="s">
        <v>1777</v>
      </c>
      <c r="AR1341" s="242">
        <v>0</v>
      </c>
    </row>
    <row r="1342" spans="1:44" ht="14.4" x14ac:dyDescent="0.3">
      <c r="A1342" s="263">
        <v>124100</v>
      </c>
      <c r="B1342" t="s">
        <v>474</v>
      </c>
      <c r="C1342" s="246" t="s">
        <v>739</v>
      </c>
      <c r="D1342" s="246" t="s">
        <v>739</v>
      </c>
      <c r="E1342" s="246" t="s">
        <v>739</v>
      </c>
      <c r="F1342" s="246" t="s">
        <v>739</v>
      </c>
      <c r="G1342" s="246" t="s">
        <v>739</v>
      </c>
      <c r="H1342" s="246" t="s">
        <v>739</v>
      </c>
      <c r="I1342" s="246" t="s">
        <v>739</v>
      </c>
      <c r="J1342" s="246" t="s">
        <v>739</v>
      </c>
      <c r="K1342" s="246" t="s">
        <v>739</v>
      </c>
      <c r="L1342" s="246" t="s">
        <v>739</v>
      </c>
      <c r="M1342" s="246"/>
      <c r="N1342" s="246"/>
      <c r="O1342" s="246"/>
      <c r="P1342" s="246"/>
      <c r="Q1342" s="246"/>
      <c r="R1342" s="246"/>
      <c r="S1342" s="246"/>
      <c r="T1342" s="246"/>
      <c r="U1342" s="246"/>
      <c r="V1342" s="246"/>
      <c r="W1342" s="246"/>
      <c r="X1342" s="246"/>
      <c r="Y1342" s="246"/>
      <c r="Z1342" s="246"/>
      <c r="AA1342" s="246"/>
      <c r="AB1342" s="246"/>
      <c r="AC1342" s="246"/>
      <c r="AD1342" s="246"/>
      <c r="AE1342" s="246"/>
      <c r="AF1342" s="246"/>
      <c r="AG1342" s="246"/>
      <c r="AH1342" s="246"/>
      <c r="AI1342" s="246"/>
      <c r="AJ1342" s="246"/>
      <c r="AK1342" s="246"/>
      <c r="AL1342" s="246"/>
      <c r="AM1342" s="246"/>
      <c r="AN1342" s="246"/>
      <c r="AO1342" s="246"/>
      <c r="AP1342" s="246"/>
      <c r="AQ1342" s="242" t="s">
        <v>1777</v>
      </c>
      <c r="AR1342" s="242">
        <v>0</v>
      </c>
    </row>
    <row r="1343" spans="1:44" ht="14.4" x14ac:dyDescent="0.3">
      <c r="A1343" s="263">
        <v>124106</v>
      </c>
      <c r="B1343" t="s">
        <v>474</v>
      </c>
      <c r="C1343" s="246" t="s">
        <v>739</v>
      </c>
      <c r="D1343" s="246" t="s">
        <v>739</v>
      </c>
      <c r="E1343" s="246" t="s">
        <v>739</v>
      </c>
      <c r="F1343" s="246" t="s">
        <v>739</v>
      </c>
      <c r="G1343" s="246" t="s">
        <v>739</v>
      </c>
      <c r="H1343" s="246" t="s">
        <v>739</v>
      </c>
      <c r="I1343" s="246" t="s">
        <v>739</v>
      </c>
      <c r="J1343" s="246" t="s">
        <v>739</v>
      </c>
      <c r="K1343" s="246" t="s">
        <v>739</v>
      </c>
      <c r="L1343" s="246" t="s">
        <v>739</v>
      </c>
      <c r="M1343" s="246"/>
      <c r="N1343" s="246"/>
      <c r="O1343" s="246"/>
      <c r="P1343" s="246"/>
      <c r="Q1343" s="246"/>
      <c r="R1343" s="246"/>
      <c r="S1343" s="246"/>
      <c r="T1343" s="246"/>
      <c r="U1343" s="246"/>
      <c r="V1343" s="246"/>
      <c r="W1343" s="246"/>
      <c r="X1343" s="246"/>
      <c r="Y1343" s="246"/>
      <c r="Z1343" s="246"/>
      <c r="AA1343" s="246"/>
      <c r="AB1343" s="246"/>
      <c r="AC1343" s="246"/>
      <c r="AD1343" s="246"/>
      <c r="AE1343" s="246"/>
      <c r="AF1343" s="246"/>
      <c r="AG1343" s="246"/>
      <c r="AH1343" s="246"/>
      <c r="AI1343" s="246"/>
      <c r="AJ1343" s="246"/>
      <c r="AK1343" s="246"/>
      <c r="AL1343" s="246"/>
      <c r="AM1343" s="246"/>
      <c r="AN1343" s="246"/>
      <c r="AO1343" s="246"/>
      <c r="AP1343" s="246"/>
      <c r="AQ1343" s="242" t="s">
        <v>1777</v>
      </c>
      <c r="AR1343" s="242">
        <v>0</v>
      </c>
    </row>
    <row r="1344" spans="1:44" ht="14.4" x14ac:dyDescent="0.3">
      <c r="A1344" s="263">
        <v>124108</v>
      </c>
      <c r="B1344" t="s">
        <v>474</v>
      </c>
      <c r="C1344" s="246" t="s">
        <v>739</v>
      </c>
      <c r="D1344" s="246" t="s">
        <v>739</v>
      </c>
      <c r="E1344" s="246" t="s">
        <v>739</v>
      </c>
      <c r="F1344" s="246" t="s">
        <v>739</v>
      </c>
      <c r="G1344" s="246" t="s">
        <v>739</v>
      </c>
      <c r="H1344" s="246" t="s">
        <v>739</v>
      </c>
      <c r="I1344" s="246" t="s">
        <v>739</v>
      </c>
      <c r="J1344" s="246" t="s">
        <v>739</v>
      </c>
      <c r="K1344" s="246" t="s">
        <v>739</v>
      </c>
      <c r="L1344" s="246" t="s">
        <v>739</v>
      </c>
      <c r="M1344" s="246"/>
      <c r="N1344" s="246"/>
      <c r="O1344" s="246"/>
      <c r="P1344" s="246"/>
      <c r="Q1344" s="246"/>
      <c r="R1344" s="246"/>
      <c r="S1344" s="246"/>
      <c r="T1344" s="246"/>
      <c r="U1344" s="246"/>
      <c r="V1344" s="246"/>
      <c r="W1344" s="246"/>
      <c r="X1344" s="246"/>
      <c r="Y1344" s="246"/>
      <c r="Z1344" s="246"/>
      <c r="AA1344" s="246"/>
      <c r="AB1344" s="246"/>
      <c r="AC1344" s="246"/>
      <c r="AD1344" s="246"/>
      <c r="AE1344" s="246"/>
      <c r="AF1344" s="246"/>
      <c r="AG1344" s="246"/>
      <c r="AH1344" s="246"/>
      <c r="AI1344" s="246"/>
      <c r="AJ1344" s="246"/>
      <c r="AK1344" s="246"/>
      <c r="AL1344" s="246"/>
      <c r="AM1344" s="246"/>
      <c r="AN1344" s="246"/>
      <c r="AO1344" s="246"/>
      <c r="AP1344" s="246"/>
      <c r="AQ1344" s="242" t="s">
        <v>1777</v>
      </c>
      <c r="AR1344" s="242">
        <v>0</v>
      </c>
    </row>
    <row r="1345" spans="1:44" ht="14.4" x14ac:dyDescent="0.3">
      <c r="A1345" s="263">
        <v>124111</v>
      </c>
      <c r="B1345" t="s">
        <v>474</v>
      </c>
      <c r="C1345" s="246" t="s">
        <v>739</v>
      </c>
      <c r="D1345" s="246" t="s">
        <v>739</v>
      </c>
      <c r="E1345" s="246" t="s">
        <v>739</v>
      </c>
      <c r="F1345" s="246" t="s">
        <v>739</v>
      </c>
      <c r="G1345" s="246" t="s">
        <v>739</v>
      </c>
      <c r="H1345" s="246" t="s">
        <v>739</v>
      </c>
      <c r="I1345" s="246" t="s">
        <v>739</v>
      </c>
      <c r="J1345" s="246" t="s">
        <v>739</v>
      </c>
      <c r="K1345" s="246" t="s">
        <v>739</v>
      </c>
      <c r="L1345" s="246" t="s">
        <v>739</v>
      </c>
      <c r="M1345" s="246"/>
      <c r="N1345" s="246"/>
      <c r="O1345" s="246"/>
      <c r="P1345" s="246"/>
      <c r="Q1345" s="246"/>
      <c r="R1345" s="246"/>
      <c r="S1345" s="246"/>
      <c r="T1345" s="246"/>
      <c r="U1345" s="246"/>
      <c r="V1345" s="246"/>
      <c r="W1345" s="246"/>
      <c r="X1345" s="246"/>
      <c r="Y1345" s="246"/>
      <c r="Z1345" s="246"/>
      <c r="AA1345" s="246"/>
      <c r="AB1345" s="246"/>
      <c r="AC1345" s="246"/>
      <c r="AD1345" s="246"/>
      <c r="AE1345" s="246"/>
      <c r="AF1345" s="246"/>
      <c r="AG1345" s="246"/>
      <c r="AH1345" s="246"/>
      <c r="AI1345" s="246"/>
      <c r="AJ1345" s="246"/>
      <c r="AK1345" s="246"/>
      <c r="AL1345" s="246"/>
      <c r="AM1345" s="246"/>
      <c r="AN1345" s="246"/>
      <c r="AO1345" s="246"/>
      <c r="AP1345" s="246"/>
      <c r="AQ1345" s="242" t="s">
        <v>1777</v>
      </c>
      <c r="AR1345" s="242">
        <v>0</v>
      </c>
    </row>
    <row r="1346" spans="1:44" ht="14.4" x14ac:dyDescent="0.3">
      <c r="A1346" s="263">
        <v>124113</v>
      </c>
      <c r="B1346" t="s">
        <v>474</v>
      </c>
      <c r="C1346" s="246" t="s">
        <v>739</v>
      </c>
      <c r="D1346" s="246" t="s">
        <v>739</v>
      </c>
      <c r="E1346" s="246" t="s">
        <v>739</v>
      </c>
      <c r="F1346" s="246" t="s">
        <v>739</v>
      </c>
      <c r="G1346" s="246" t="s">
        <v>739</v>
      </c>
      <c r="H1346" s="246" t="s">
        <v>739</v>
      </c>
      <c r="I1346" s="246" t="s">
        <v>739</v>
      </c>
      <c r="J1346" s="246" t="s">
        <v>739</v>
      </c>
      <c r="K1346" s="246" t="s">
        <v>739</v>
      </c>
      <c r="L1346" s="246" t="s">
        <v>739</v>
      </c>
      <c r="M1346" s="246"/>
      <c r="N1346" s="246"/>
      <c r="O1346" s="246"/>
      <c r="P1346" s="246"/>
      <c r="Q1346" s="246"/>
      <c r="R1346" s="246"/>
      <c r="S1346" s="246"/>
      <c r="T1346" s="246"/>
      <c r="U1346" s="246"/>
      <c r="V1346" s="246"/>
      <c r="W1346" s="246"/>
      <c r="X1346" s="246"/>
      <c r="Y1346" s="246"/>
      <c r="Z1346" s="246"/>
      <c r="AA1346" s="246"/>
      <c r="AB1346" s="246"/>
      <c r="AC1346" s="246"/>
      <c r="AD1346" s="246"/>
      <c r="AE1346" s="246"/>
      <c r="AF1346" s="246"/>
      <c r="AG1346" s="246"/>
      <c r="AH1346" s="246"/>
      <c r="AI1346" s="246"/>
      <c r="AJ1346" s="246"/>
      <c r="AK1346" s="246"/>
      <c r="AL1346" s="246"/>
      <c r="AM1346" s="246"/>
      <c r="AN1346" s="246"/>
      <c r="AO1346" s="246"/>
      <c r="AP1346" s="246"/>
      <c r="AQ1346" s="242" t="s">
        <v>1777</v>
      </c>
      <c r="AR1346" s="242">
        <v>0</v>
      </c>
    </row>
    <row r="1347" spans="1:44" ht="14.4" x14ac:dyDescent="0.3">
      <c r="A1347" s="263">
        <v>124116</v>
      </c>
      <c r="B1347" t="s">
        <v>474</v>
      </c>
      <c r="C1347" s="246" t="s">
        <v>739</v>
      </c>
      <c r="D1347" s="246" t="s">
        <v>739</v>
      </c>
      <c r="E1347" s="246" t="s">
        <v>739</v>
      </c>
      <c r="F1347" s="246" t="s">
        <v>739</v>
      </c>
      <c r="G1347" s="246" t="s">
        <v>739</v>
      </c>
      <c r="H1347" s="246" t="s">
        <v>739</v>
      </c>
      <c r="I1347" s="246" t="s">
        <v>739</v>
      </c>
      <c r="J1347" s="246" t="s">
        <v>739</v>
      </c>
      <c r="K1347" s="246" t="s">
        <v>739</v>
      </c>
      <c r="L1347" s="246" t="s">
        <v>739</v>
      </c>
      <c r="M1347" s="246"/>
      <c r="N1347" s="246"/>
      <c r="O1347" s="246"/>
      <c r="P1347" s="246"/>
      <c r="Q1347" s="246"/>
      <c r="R1347" s="246"/>
      <c r="S1347" s="246"/>
      <c r="T1347" s="246"/>
      <c r="U1347" s="246"/>
      <c r="V1347" s="246"/>
      <c r="W1347" s="246"/>
      <c r="X1347" s="246"/>
      <c r="Y1347" s="246"/>
      <c r="Z1347" s="246"/>
      <c r="AA1347" s="246"/>
      <c r="AB1347" s="246"/>
      <c r="AC1347" s="246"/>
      <c r="AD1347" s="246"/>
      <c r="AE1347" s="246"/>
      <c r="AF1347" s="246"/>
      <c r="AG1347" s="246"/>
      <c r="AH1347" s="246"/>
      <c r="AI1347" s="246"/>
      <c r="AJ1347" s="246"/>
      <c r="AK1347" s="246"/>
      <c r="AL1347" s="246"/>
      <c r="AM1347" s="246"/>
      <c r="AN1347" s="246"/>
      <c r="AO1347" s="246"/>
      <c r="AP1347" s="246"/>
      <c r="AQ1347" s="242" t="s">
        <v>1777</v>
      </c>
      <c r="AR1347" s="242">
        <v>0</v>
      </c>
    </row>
    <row r="1348" spans="1:44" ht="14.4" x14ac:dyDescent="0.3">
      <c r="A1348" s="263">
        <v>124120</v>
      </c>
      <c r="B1348" t="s">
        <v>474</v>
      </c>
      <c r="C1348" s="246" t="s">
        <v>739</v>
      </c>
      <c r="D1348" s="246" t="s">
        <v>739</v>
      </c>
      <c r="E1348" s="246" t="s">
        <v>739</v>
      </c>
      <c r="F1348" s="246" t="s">
        <v>739</v>
      </c>
      <c r="G1348" s="246" t="s">
        <v>739</v>
      </c>
      <c r="H1348" s="246" t="s">
        <v>739</v>
      </c>
      <c r="I1348" s="246" t="s">
        <v>739</v>
      </c>
      <c r="J1348" s="246" t="s">
        <v>739</v>
      </c>
      <c r="K1348" s="246" t="s">
        <v>739</v>
      </c>
      <c r="L1348" s="246" t="s">
        <v>739</v>
      </c>
      <c r="M1348" s="246"/>
      <c r="N1348" s="246"/>
      <c r="O1348" s="246"/>
      <c r="P1348" s="246"/>
      <c r="Q1348" s="246"/>
      <c r="R1348" s="246"/>
      <c r="S1348" s="246"/>
      <c r="T1348" s="246"/>
      <c r="U1348" s="246"/>
      <c r="V1348" s="246"/>
      <c r="W1348" s="246"/>
      <c r="X1348" s="246"/>
      <c r="Y1348" s="246"/>
      <c r="Z1348" s="246"/>
      <c r="AA1348" s="246"/>
      <c r="AB1348" s="246"/>
      <c r="AC1348" s="246"/>
      <c r="AD1348" s="246"/>
      <c r="AE1348" s="246"/>
      <c r="AF1348" s="246"/>
      <c r="AG1348" s="246"/>
      <c r="AH1348" s="246"/>
      <c r="AI1348" s="246"/>
      <c r="AJ1348" s="246"/>
      <c r="AK1348" s="246"/>
      <c r="AL1348" s="246"/>
      <c r="AM1348" s="246"/>
      <c r="AN1348" s="246"/>
      <c r="AO1348" s="246"/>
      <c r="AP1348" s="246"/>
      <c r="AQ1348" s="242" t="s">
        <v>1777</v>
      </c>
      <c r="AR1348" s="242">
        <v>0</v>
      </c>
    </row>
    <row r="1349" spans="1:44" ht="14.4" x14ac:dyDescent="0.3">
      <c r="A1349" s="263">
        <v>124121</v>
      </c>
      <c r="B1349" t="s">
        <v>474</v>
      </c>
      <c r="C1349" s="246" t="s">
        <v>739</v>
      </c>
      <c r="D1349" s="246" t="s">
        <v>739</v>
      </c>
      <c r="E1349" s="246" t="s">
        <v>739</v>
      </c>
      <c r="F1349" s="246" t="s">
        <v>739</v>
      </c>
      <c r="G1349" s="246" t="s">
        <v>739</v>
      </c>
      <c r="H1349" s="246" t="s">
        <v>739</v>
      </c>
      <c r="I1349" s="246" t="s">
        <v>739</v>
      </c>
      <c r="J1349" s="246" t="s">
        <v>739</v>
      </c>
      <c r="K1349" s="246" t="s">
        <v>739</v>
      </c>
      <c r="L1349" s="246" t="s">
        <v>739</v>
      </c>
      <c r="M1349" s="246"/>
      <c r="N1349" s="246"/>
      <c r="O1349" s="246"/>
      <c r="P1349" s="246"/>
      <c r="Q1349" s="246"/>
      <c r="R1349" s="246"/>
      <c r="S1349" s="246"/>
      <c r="T1349" s="246"/>
      <c r="U1349" s="246"/>
      <c r="V1349" s="246"/>
      <c r="W1349" s="246"/>
      <c r="X1349" s="246"/>
      <c r="Y1349" s="246"/>
      <c r="Z1349" s="246"/>
      <c r="AA1349" s="246"/>
      <c r="AB1349" s="246"/>
      <c r="AC1349" s="246"/>
      <c r="AD1349" s="246"/>
      <c r="AE1349" s="246"/>
      <c r="AF1349" s="246"/>
      <c r="AG1349" s="246"/>
      <c r="AH1349" s="246"/>
      <c r="AI1349" s="246"/>
      <c r="AJ1349" s="246"/>
      <c r="AK1349" s="246"/>
      <c r="AL1349" s="246"/>
      <c r="AM1349" s="246"/>
      <c r="AN1349" s="246"/>
      <c r="AO1349" s="246"/>
      <c r="AP1349" s="246"/>
      <c r="AQ1349" s="242" t="s">
        <v>1777</v>
      </c>
      <c r="AR1349" s="242">
        <v>0</v>
      </c>
    </row>
    <row r="1350" spans="1:44" ht="14.4" x14ac:dyDescent="0.3">
      <c r="A1350" s="263">
        <v>124123</v>
      </c>
      <c r="B1350" t="s">
        <v>474</v>
      </c>
      <c r="C1350" s="246" t="s">
        <v>739</v>
      </c>
      <c r="D1350" s="246" t="s">
        <v>739</v>
      </c>
      <c r="E1350" s="246" t="s">
        <v>739</v>
      </c>
      <c r="F1350" s="246" t="s">
        <v>739</v>
      </c>
      <c r="G1350" s="246" t="s">
        <v>739</v>
      </c>
      <c r="H1350" s="246" t="s">
        <v>739</v>
      </c>
      <c r="I1350" s="246" t="s">
        <v>739</v>
      </c>
      <c r="J1350" s="246" t="s">
        <v>739</v>
      </c>
      <c r="K1350" s="246" t="s">
        <v>739</v>
      </c>
      <c r="L1350" s="246" t="s">
        <v>739</v>
      </c>
      <c r="M1350" s="246"/>
      <c r="N1350" s="246"/>
      <c r="O1350" s="246"/>
      <c r="P1350" s="246"/>
      <c r="Q1350" s="246"/>
      <c r="R1350" s="246"/>
      <c r="S1350" s="246"/>
      <c r="T1350" s="246"/>
      <c r="U1350" s="246"/>
      <c r="V1350" s="246"/>
      <c r="W1350" s="246"/>
      <c r="X1350" s="246"/>
      <c r="Y1350" s="246"/>
      <c r="Z1350" s="246"/>
      <c r="AA1350" s="246"/>
      <c r="AB1350" s="246"/>
      <c r="AC1350" s="246"/>
      <c r="AD1350" s="246"/>
      <c r="AE1350" s="246"/>
      <c r="AF1350" s="246"/>
      <c r="AG1350" s="246"/>
      <c r="AH1350" s="246"/>
      <c r="AI1350" s="246"/>
      <c r="AJ1350" s="246"/>
      <c r="AK1350" s="246"/>
      <c r="AL1350" s="246"/>
      <c r="AM1350" s="246"/>
      <c r="AN1350" s="246"/>
      <c r="AO1350" s="246"/>
      <c r="AP1350" s="246"/>
      <c r="AQ1350" s="242" t="s">
        <v>1777</v>
      </c>
      <c r="AR1350" s="242">
        <v>0</v>
      </c>
    </row>
    <row r="1351" spans="1:44" ht="14.4" x14ac:dyDescent="0.3">
      <c r="A1351" s="263">
        <v>124126</v>
      </c>
      <c r="B1351" t="s">
        <v>474</v>
      </c>
      <c r="C1351" s="246" t="s">
        <v>739</v>
      </c>
      <c r="D1351" s="246" t="s">
        <v>739</v>
      </c>
      <c r="E1351" s="246" t="s">
        <v>739</v>
      </c>
      <c r="F1351" s="246" t="s">
        <v>739</v>
      </c>
      <c r="G1351" s="246" t="s">
        <v>739</v>
      </c>
      <c r="H1351" s="246" t="s">
        <v>739</v>
      </c>
      <c r="I1351" s="246" t="s">
        <v>739</v>
      </c>
      <c r="J1351" s="246" t="s">
        <v>739</v>
      </c>
      <c r="K1351" s="246" t="s">
        <v>739</v>
      </c>
      <c r="L1351" s="246" t="s">
        <v>739</v>
      </c>
      <c r="M1351" s="246"/>
      <c r="N1351" s="246"/>
      <c r="O1351" s="246"/>
      <c r="P1351" s="246"/>
      <c r="Q1351" s="246"/>
      <c r="R1351" s="246"/>
      <c r="S1351" s="246"/>
      <c r="T1351" s="246"/>
      <c r="U1351" s="246"/>
      <c r="V1351" s="246"/>
      <c r="W1351" s="246"/>
      <c r="X1351" s="246"/>
      <c r="Y1351" s="246"/>
      <c r="Z1351" s="246"/>
      <c r="AA1351" s="246"/>
      <c r="AB1351" s="246"/>
      <c r="AC1351" s="246"/>
      <c r="AD1351" s="246"/>
      <c r="AE1351" s="246"/>
      <c r="AF1351" s="246"/>
      <c r="AG1351" s="246"/>
      <c r="AH1351" s="246"/>
      <c r="AI1351" s="246"/>
      <c r="AJ1351" s="246"/>
      <c r="AK1351" s="246"/>
      <c r="AL1351" s="246"/>
      <c r="AM1351" s="246"/>
      <c r="AN1351" s="246"/>
      <c r="AO1351" s="246"/>
      <c r="AP1351" s="246"/>
      <c r="AQ1351" s="242" t="s">
        <v>1777</v>
      </c>
      <c r="AR1351" s="242">
        <v>0</v>
      </c>
    </row>
    <row r="1352" spans="1:44" ht="14.4" x14ac:dyDescent="0.3">
      <c r="A1352" s="263">
        <v>124130</v>
      </c>
      <c r="B1352" t="s">
        <v>474</v>
      </c>
      <c r="C1352" s="246" t="s">
        <v>739</v>
      </c>
      <c r="D1352" s="246" t="s">
        <v>739</v>
      </c>
      <c r="E1352" s="246" t="s">
        <v>739</v>
      </c>
      <c r="F1352" s="246" t="s">
        <v>739</v>
      </c>
      <c r="G1352" s="246" t="s">
        <v>739</v>
      </c>
      <c r="H1352" s="246" t="s">
        <v>739</v>
      </c>
      <c r="I1352" s="246" t="s">
        <v>739</v>
      </c>
      <c r="J1352" s="246" t="s">
        <v>739</v>
      </c>
      <c r="K1352" s="246" t="s">
        <v>739</v>
      </c>
      <c r="L1352" s="246" t="s">
        <v>739</v>
      </c>
      <c r="M1352" s="246"/>
      <c r="N1352" s="246"/>
      <c r="O1352" s="246"/>
      <c r="P1352" s="246"/>
      <c r="Q1352" s="246"/>
      <c r="R1352" s="246"/>
      <c r="S1352" s="246"/>
      <c r="T1352" s="246"/>
      <c r="U1352" s="246"/>
      <c r="V1352" s="246"/>
      <c r="W1352" s="246"/>
      <c r="X1352" s="246"/>
      <c r="Y1352" s="246"/>
      <c r="Z1352" s="246"/>
      <c r="AA1352" s="246"/>
      <c r="AB1352" s="246"/>
      <c r="AC1352" s="246"/>
      <c r="AD1352" s="246"/>
      <c r="AE1352" s="246"/>
      <c r="AF1352" s="246"/>
      <c r="AG1352" s="246"/>
      <c r="AH1352" s="246"/>
      <c r="AI1352" s="246"/>
      <c r="AJ1352" s="246"/>
      <c r="AK1352" s="246"/>
      <c r="AL1352" s="246"/>
      <c r="AM1352" s="246"/>
      <c r="AN1352" s="246"/>
      <c r="AO1352" s="246"/>
      <c r="AP1352" s="246"/>
      <c r="AQ1352" s="242" t="s">
        <v>1777</v>
      </c>
      <c r="AR1352" s="242">
        <v>0</v>
      </c>
    </row>
    <row r="1353" spans="1:44" ht="14.4" x14ac:dyDescent="0.3">
      <c r="A1353" s="263">
        <v>124131</v>
      </c>
      <c r="B1353" t="s">
        <v>474</v>
      </c>
      <c r="C1353" s="246" t="s">
        <v>739</v>
      </c>
      <c r="D1353" s="246" t="s">
        <v>739</v>
      </c>
      <c r="E1353" s="246" t="s">
        <v>739</v>
      </c>
      <c r="F1353" s="246" t="s">
        <v>739</v>
      </c>
      <c r="G1353" s="246" t="s">
        <v>739</v>
      </c>
      <c r="H1353" s="246" t="s">
        <v>739</v>
      </c>
      <c r="I1353" s="246" t="s">
        <v>739</v>
      </c>
      <c r="J1353" s="246" t="s">
        <v>739</v>
      </c>
      <c r="K1353" s="246" t="s">
        <v>739</v>
      </c>
      <c r="L1353" s="246" t="s">
        <v>739</v>
      </c>
      <c r="M1353" s="246"/>
      <c r="N1353" s="246"/>
      <c r="O1353" s="246"/>
      <c r="P1353" s="246"/>
      <c r="Q1353" s="246"/>
      <c r="R1353" s="246"/>
      <c r="S1353" s="246"/>
      <c r="T1353" s="246"/>
      <c r="U1353" s="246"/>
      <c r="V1353" s="246"/>
      <c r="W1353" s="246"/>
      <c r="X1353" s="246"/>
      <c r="Y1353" s="246"/>
      <c r="Z1353" s="246"/>
      <c r="AA1353" s="246"/>
      <c r="AB1353" s="246"/>
      <c r="AC1353" s="246"/>
      <c r="AD1353" s="246"/>
      <c r="AE1353" s="246"/>
      <c r="AF1353" s="246"/>
      <c r="AG1353" s="246"/>
      <c r="AH1353" s="246"/>
      <c r="AI1353" s="246"/>
      <c r="AJ1353" s="246"/>
      <c r="AK1353" s="246"/>
      <c r="AL1353" s="246"/>
      <c r="AM1353" s="246"/>
      <c r="AN1353" s="246"/>
      <c r="AO1353" s="246"/>
      <c r="AP1353" s="246"/>
      <c r="AQ1353" s="242" t="s">
        <v>1777</v>
      </c>
      <c r="AR1353" s="242">
        <v>0</v>
      </c>
    </row>
    <row r="1354" spans="1:44" ht="14.4" x14ac:dyDescent="0.3">
      <c r="A1354" s="263">
        <v>124137</v>
      </c>
      <c r="B1354" t="s">
        <v>474</v>
      </c>
      <c r="C1354" s="246" t="s">
        <v>205</v>
      </c>
      <c r="D1354" s="246" t="s">
        <v>205</v>
      </c>
      <c r="E1354" s="246" t="s">
        <v>205</v>
      </c>
      <c r="F1354" s="246" t="s">
        <v>205</v>
      </c>
      <c r="G1354" s="246" t="s">
        <v>205</v>
      </c>
      <c r="H1354" s="246" t="s">
        <v>205</v>
      </c>
      <c r="I1354" s="246" t="s">
        <v>205</v>
      </c>
      <c r="J1354" s="246" t="s">
        <v>205</v>
      </c>
      <c r="K1354" s="246" t="s">
        <v>205</v>
      </c>
      <c r="L1354" s="246" t="s">
        <v>205</v>
      </c>
      <c r="M1354" s="246"/>
      <c r="N1354" s="246"/>
      <c r="O1354" s="246"/>
      <c r="P1354" s="246"/>
      <c r="Q1354" s="246"/>
      <c r="R1354" s="246"/>
      <c r="S1354" s="246"/>
      <c r="T1354" s="246"/>
      <c r="U1354" s="246"/>
      <c r="V1354" s="246"/>
      <c r="W1354" s="246"/>
      <c r="X1354" s="246"/>
      <c r="Y1354" s="246"/>
      <c r="Z1354" s="246"/>
      <c r="AA1354" s="246"/>
      <c r="AB1354" s="246"/>
      <c r="AC1354" s="246"/>
      <c r="AD1354" s="246"/>
      <c r="AE1354" s="246"/>
      <c r="AF1354" s="246"/>
      <c r="AG1354" s="246"/>
      <c r="AH1354" s="246"/>
      <c r="AI1354" s="246"/>
      <c r="AJ1354" s="246"/>
      <c r="AK1354" s="246"/>
      <c r="AL1354" s="246"/>
      <c r="AM1354" s="246"/>
      <c r="AN1354" s="246"/>
      <c r="AO1354" s="246"/>
      <c r="AP1354" s="246"/>
      <c r="AQ1354" s="242">
        <v>0</v>
      </c>
      <c r="AR1354" s="242">
        <v>0</v>
      </c>
    </row>
    <row r="1355" spans="1:44" ht="14.4" x14ac:dyDescent="0.3">
      <c r="A1355" s="263">
        <v>124139</v>
      </c>
      <c r="B1355" t="s">
        <v>474</v>
      </c>
      <c r="C1355" s="246" t="s">
        <v>739</v>
      </c>
      <c r="D1355" s="246" t="s">
        <v>739</v>
      </c>
      <c r="E1355" s="246" t="s">
        <v>739</v>
      </c>
      <c r="F1355" s="246" t="s">
        <v>739</v>
      </c>
      <c r="G1355" s="246" t="s">
        <v>739</v>
      </c>
      <c r="H1355" s="246" t="s">
        <v>739</v>
      </c>
      <c r="I1355" s="246" t="s">
        <v>739</v>
      </c>
      <c r="J1355" s="246" t="s">
        <v>739</v>
      </c>
      <c r="K1355" s="246" t="s">
        <v>739</v>
      </c>
      <c r="L1355" s="246" t="s">
        <v>739</v>
      </c>
      <c r="M1355" s="246"/>
      <c r="N1355" s="246"/>
      <c r="O1355" s="246"/>
      <c r="P1355" s="246"/>
      <c r="Q1355" s="246"/>
      <c r="R1355" s="246"/>
      <c r="S1355" s="246"/>
      <c r="T1355" s="246"/>
      <c r="U1355" s="246"/>
      <c r="V1355" s="246"/>
      <c r="W1355" s="246"/>
      <c r="X1355" s="246"/>
      <c r="Y1355" s="246"/>
      <c r="Z1355" s="246"/>
      <c r="AA1355" s="246"/>
      <c r="AB1355" s="246"/>
      <c r="AC1355" s="246"/>
      <c r="AD1355" s="246"/>
      <c r="AE1355" s="246"/>
      <c r="AF1355" s="246"/>
      <c r="AG1355" s="246"/>
      <c r="AH1355" s="246"/>
      <c r="AI1355" s="246"/>
      <c r="AJ1355" s="246"/>
      <c r="AK1355" s="246"/>
      <c r="AL1355" s="246"/>
      <c r="AM1355" s="246"/>
      <c r="AN1355" s="246"/>
      <c r="AO1355" s="246"/>
      <c r="AP1355" s="246"/>
      <c r="AQ1355" s="242" t="s">
        <v>1777</v>
      </c>
      <c r="AR1355" s="242">
        <v>0</v>
      </c>
    </row>
    <row r="1356" spans="1:44" ht="14.4" x14ac:dyDescent="0.3">
      <c r="A1356" s="263">
        <v>124140</v>
      </c>
      <c r="B1356" t="s">
        <v>474</v>
      </c>
      <c r="C1356" s="246" t="s">
        <v>739</v>
      </c>
      <c r="D1356" s="246" t="s">
        <v>739</v>
      </c>
      <c r="E1356" s="246" t="s">
        <v>739</v>
      </c>
      <c r="F1356" s="246" t="s">
        <v>739</v>
      </c>
      <c r="G1356" s="246" t="s">
        <v>739</v>
      </c>
      <c r="H1356" s="246" t="s">
        <v>739</v>
      </c>
      <c r="I1356" s="246" t="s">
        <v>739</v>
      </c>
      <c r="J1356" s="246" t="s">
        <v>739</v>
      </c>
      <c r="K1356" s="246" t="s">
        <v>739</v>
      </c>
      <c r="L1356" s="246" t="s">
        <v>739</v>
      </c>
      <c r="M1356" s="246"/>
      <c r="N1356" s="246"/>
      <c r="O1356" s="246"/>
      <c r="P1356" s="246"/>
      <c r="Q1356" s="246"/>
      <c r="R1356" s="246"/>
      <c r="S1356" s="246"/>
      <c r="T1356" s="246"/>
      <c r="U1356" s="246"/>
      <c r="V1356" s="246"/>
      <c r="W1356" s="246"/>
      <c r="X1356" s="246"/>
      <c r="Y1356" s="246"/>
      <c r="Z1356" s="246"/>
      <c r="AA1356" s="246"/>
      <c r="AB1356" s="246"/>
      <c r="AC1356" s="246"/>
      <c r="AD1356" s="246"/>
      <c r="AE1356" s="246"/>
      <c r="AF1356" s="246"/>
      <c r="AG1356" s="246"/>
      <c r="AH1356" s="246"/>
      <c r="AI1356" s="246"/>
      <c r="AJ1356" s="246"/>
      <c r="AK1356" s="246"/>
      <c r="AL1356" s="246"/>
      <c r="AM1356" s="246"/>
      <c r="AN1356" s="246"/>
      <c r="AO1356" s="246"/>
      <c r="AP1356" s="246"/>
      <c r="AQ1356" s="242" t="s">
        <v>1777</v>
      </c>
      <c r="AR1356" s="242">
        <v>0</v>
      </c>
    </row>
    <row r="1357" spans="1:44" x14ac:dyDescent="0.25">
      <c r="A1357" s="242">
        <v>124147</v>
      </c>
      <c r="B1357" t="s">
        <v>474</v>
      </c>
      <c r="C1357" s="242" t="s">
        <v>739</v>
      </c>
      <c r="D1357" s="242" t="s">
        <v>739</v>
      </c>
      <c r="E1357" s="242" t="s">
        <v>739</v>
      </c>
      <c r="F1357" s="242" t="s">
        <v>739</v>
      </c>
      <c r="G1357" s="242" t="s">
        <v>739</v>
      </c>
      <c r="H1357" s="242" t="s">
        <v>739</v>
      </c>
      <c r="I1357" s="242" t="s">
        <v>739</v>
      </c>
      <c r="J1357" s="242" t="s">
        <v>739</v>
      </c>
      <c r="K1357" s="242" t="s">
        <v>739</v>
      </c>
      <c r="L1357" s="242" t="s">
        <v>739</v>
      </c>
      <c r="AQ1357" s="242" t="s">
        <v>1777</v>
      </c>
      <c r="AR1357" s="242">
        <v>0</v>
      </c>
    </row>
    <row r="1358" spans="1:44" ht="14.4" x14ac:dyDescent="0.3">
      <c r="A1358" s="263">
        <v>124152</v>
      </c>
      <c r="B1358" t="s">
        <v>474</v>
      </c>
      <c r="C1358" s="246" t="s">
        <v>739</v>
      </c>
      <c r="D1358" s="246" t="s">
        <v>739</v>
      </c>
      <c r="E1358" s="246" t="s">
        <v>739</v>
      </c>
      <c r="F1358" s="246" t="s">
        <v>739</v>
      </c>
      <c r="G1358" s="246" t="s">
        <v>739</v>
      </c>
      <c r="H1358" s="246" t="s">
        <v>739</v>
      </c>
      <c r="I1358" s="246" t="s">
        <v>739</v>
      </c>
      <c r="J1358" s="246" t="s">
        <v>739</v>
      </c>
      <c r="K1358" s="246" t="s">
        <v>739</v>
      </c>
      <c r="L1358" s="246" t="s">
        <v>739</v>
      </c>
      <c r="M1358" s="246"/>
      <c r="N1358" s="246"/>
      <c r="O1358" s="246"/>
      <c r="P1358" s="246"/>
      <c r="Q1358" s="246"/>
      <c r="R1358" s="246"/>
      <c r="S1358" s="246"/>
      <c r="T1358" s="246"/>
      <c r="U1358" s="246"/>
      <c r="V1358" s="246"/>
      <c r="W1358" s="246"/>
      <c r="X1358" s="246"/>
      <c r="Y1358" s="246"/>
      <c r="Z1358" s="246"/>
      <c r="AA1358" s="246"/>
      <c r="AB1358" s="246"/>
      <c r="AC1358" s="246"/>
      <c r="AD1358" s="246"/>
      <c r="AE1358" s="246"/>
      <c r="AF1358" s="246"/>
      <c r="AG1358" s="246"/>
      <c r="AH1358" s="246"/>
      <c r="AI1358" s="246"/>
      <c r="AJ1358" s="246"/>
      <c r="AK1358" s="246"/>
      <c r="AL1358" s="246"/>
      <c r="AM1358" s="246"/>
      <c r="AN1358" s="246"/>
      <c r="AO1358" s="246"/>
      <c r="AP1358" s="246"/>
      <c r="AQ1358" s="242" t="s">
        <v>1777</v>
      </c>
      <c r="AR1358" s="242">
        <v>0</v>
      </c>
    </row>
    <row r="1359" spans="1:44" ht="14.4" x14ac:dyDescent="0.3">
      <c r="A1359" s="263">
        <v>124153</v>
      </c>
      <c r="B1359" t="s">
        <v>474</v>
      </c>
      <c r="C1359" s="246" t="s">
        <v>739</v>
      </c>
      <c r="D1359" s="246" t="s">
        <v>739</v>
      </c>
      <c r="E1359" s="246" t="s">
        <v>739</v>
      </c>
      <c r="F1359" s="246" t="s">
        <v>739</v>
      </c>
      <c r="G1359" s="246" t="s">
        <v>739</v>
      </c>
      <c r="H1359" s="246" t="s">
        <v>739</v>
      </c>
      <c r="I1359" s="246" t="s">
        <v>739</v>
      </c>
      <c r="J1359" s="246" t="s">
        <v>739</v>
      </c>
      <c r="K1359" s="246" t="s">
        <v>739</v>
      </c>
      <c r="L1359" s="246" t="s">
        <v>739</v>
      </c>
      <c r="M1359" s="246"/>
      <c r="N1359" s="246"/>
      <c r="O1359" s="246"/>
      <c r="P1359" s="246"/>
      <c r="Q1359" s="246"/>
      <c r="R1359" s="246"/>
      <c r="S1359" s="246"/>
      <c r="T1359" s="246"/>
      <c r="U1359" s="246"/>
      <c r="V1359" s="246"/>
      <c r="W1359" s="246"/>
      <c r="X1359" s="246"/>
      <c r="Y1359" s="246"/>
      <c r="Z1359" s="246"/>
      <c r="AA1359" s="246"/>
      <c r="AB1359" s="246"/>
      <c r="AC1359" s="246"/>
      <c r="AD1359" s="246"/>
      <c r="AE1359" s="246"/>
      <c r="AF1359" s="246"/>
      <c r="AG1359" s="246"/>
      <c r="AH1359" s="246"/>
      <c r="AI1359" s="246"/>
      <c r="AJ1359" s="246"/>
      <c r="AK1359" s="246"/>
      <c r="AL1359" s="246"/>
      <c r="AM1359" s="246"/>
      <c r="AN1359" s="246"/>
      <c r="AO1359" s="246"/>
      <c r="AP1359" s="246"/>
      <c r="AQ1359" s="242" t="s">
        <v>1777</v>
      </c>
      <c r="AR1359" s="242">
        <v>0</v>
      </c>
    </row>
    <row r="1360" spans="1:44" ht="14.4" x14ac:dyDescent="0.3">
      <c r="A1360" s="263">
        <v>124158</v>
      </c>
      <c r="B1360" t="s">
        <v>474</v>
      </c>
      <c r="C1360" s="246" t="s">
        <v>739</v>
      </c>
      <c r="D1360" s="246" t="s">
        <v>739</v>
      </c>
      <c r="E1360" s="246" t="s">
        <v>739</v>
      </c>
      <c r="F1360" s="246" t="s">
        <v>739</v>
      </c>
      <c r="G1360" s="246" t="s">
        <v>739</v>
      </c>
      <c r="H1360" s="246" t="s">
        <v>739</v>
      </c>
      <c r="I1360" s="246" t="s">
        <v>739</v>
      </c>
      <c r="J1360" s="246" t="s">
        <v>739</v>
      </c>
      <c r="K1360" s="246" t="s">
        <v>739</v>
      </c>
      <c r="L1360" s="246" t="s">
        <v>739</v>
      </c>
      <c r="M1360" s="246"/>
      <c r="N1360" s="246"/>
      <c r="O1360" s="246"/>
      <c r="P1360" s="246"/>
      <c r="Q1360" s="246"/>
      <c r="R1360" s="246"/>
      <c r="S1360" s="246"/>
      <c r="T1360" s="246"/>
      <c r="U1360" s="246"/>
      <c r="V1360" s="246"/>
      <c r="W1360" s="246"/>
      <c r="X1360" s="246"/>
      <c r="Y1360" s="246"/>
      <c r="Z1360" s="246"/>
      <c r="AA1360" s="246"/>
      <c r="AB1360" s="246"/>
      <c r="AC1360" s="246"/>
      <c r="AD1360" s="246"/>
      <c r="AE1360" s="246"/>
      <c r="AF1360" s="246"/>
      <c r="AG1360" s="246"/>
      <c r="AH1360" s="246"/>
      <c r="AI1360" s="246"/>
      <c r="AJ1360" s="246"/>
      <c r="AK1360" s="246"/>
      <c r="AL1360" s="246"/>
      <c r="AM1360" s="246"/>
      <c r="AN1360" s="246"/>
      <c r="AO1360" s="246"/>
      <c r="AP1360" s="246"/>
      <c r="AQ1360" s="242" t="s">
        <v>1777</v>
      </c>
      <c r="AR1360" s="242">
        <v>0</v>
      </c>
    </row>
    <row r="1361" spans="1:44" ht="14.4" x14ac:dyDescent="0.3">
      <c r="A1361" s="263">
        <v>124160</v>
      </c>
      <c r="B1361" t="s">
        <v>474</v>
      </c>
      <c r="C1361" s="246" t="s">
        <v>739</v>
      </c>
      <c r="D1361" s="246" t="s">
        <v>739</v>
      </c>
      <c r="E1361" s="246" t="s">
        <v>739</v>
      </c>
      <c r="F1361" s="246" t="s">
        <v>739</v>
      </c>
      <c r="G1361" s="246" t="s">
        <v>739</v>
      </c>
      <c r="H1361" s="246" t="s">
        <v>739</v>
      </c>
      <c r="I1361" s="246" t="s">
        <v>739</v>
      </c>
      <c r="J1361" s="246" t="s">
        <v>739</v>
      </c>
      <c r="K1361" s="246" t="s">
        <v>739</v>
      </c>
      <c r="L1361" s="246" t="s">
        <v>739</v>
      </c>
      <c r="M1361" s="246"/>
      <c r="N1361" s="246"/>
      <c r="O1361" s="246"/>
      <c r="P1361" s="246"/>
      <c r="Q1361" s="246"/>
      <c r="R1361" s="246"/>
      <c r="S1361" s="246"/>
      <c r="T1361" s="246"/>
      <c r="U1361" s="246"/>
      <c r="V1361" s="246"/>
      <c r="W1361" s="246"/>
      <c r="X1361" s="246"/>
      <c r="Y1361" s="246"/>
      <c r="Z1361" s="246"/>
      <c r="AA1361" s="246"/>
      <c r="AB1361" s="246"/>
      <c r="AC1361" s="246"/>
      <c r="AD1361" s="246"/>
      <c r="AE1361" s="246"/>
      <c r="AF1361" s="246"/>
      <c r="AG1361" s="246"/>
      <c r="AH1361" s="246"/>
      <c r="AI1361" s="246"/>
      <c r="AJ1361" s="246"/>
      <c r="AK1361" s="246"/>
      <c r="AL1361" s="246"/>
      <c r="AM1361" s="246"/>
      <c r="AN1361" s="246"/>
      <c r="AO1361" s="246"/>
      <c r="AP1361" s="246"/>
      <c r="AQ1361" s="242" t="s">
        <v>1777</v>
      </c>
      <c r="AR1361" s="242">
        <v>0</v>
      </c>
    </row>
    <row r="1362" spans="1:44" ht="14.4" x14ac:dyDescent="0.3">
      <c r="A1362" s="263">
        <v>124165</v>
      </c>
      <c r="B1362" t="s">
        <v>474</v>
      </c>
      <c r="C1362" s="246" t="s">
        <v>739</v>
      </c>
      <c r="D1362" s="246" t="s">
        <v>739</v>
      </c>
      <c r="E1362" s="246" t="s">
        <v>739</v>
      </c>
      <c r="F1362" s="246" t="s">
        <v>739</v>
      </c>
      <c r="G1362" s="246" t="s">
        <v>739</v>
      </c>
      <c r="H1362" s="246" t="s">
        <v>739</v>
      </c>
      <c r="I1362" s="246" t="s">
        <v>739</v>
      </c>
      <c r="J1362" s="246" t="s">
        <v>739</v>
      </c>
      <c r="K1362" s="246" t="s">
        <v>739</v>
      </c>
      <c r="L1362" s="246" t="s">
        <v>739</v>
      </c>
      <c r="M1362" s="246"/>
      <c r="N1362" s="246"/>
      <c r="O1362" s="246"/>
      <c r="P1362" s="246"/>
      <c r="Q1362" s="246"/>
      <c r="R1362" s="246"/>
      <c r="S1362" s="246"/>
      <c r="T1362" s="246"/>
      <c r="U1362" s="246"/>
      <c r="V1362" s="246"/>
      <c r="W1362" s="246"/>
      <c r="X1362" s="246"/>
      <c r="Y1362" s="246"/>
      <c r="Z1362" s="246"/>
      <c r="AA1362" s="246"/>
      <c r="AB1362" s="246"/>
      <c r="AC1362" s="246"/>
      <c r="AD1362" s="246"/>
      <c r="AE1362" s="246"/>
      <c r="AF1362" s="246"/>
      <c r="AG1362" s="246"/>
      <c r="AH1362" s="246"/>
      <c r="AI1362" s="246"/>
      <c r="AJ1362" s="246"/>
      <c r="AK1362" s="246"/>
      <c r="AL1362" s="246"/>
      <c r="AM1362" s="246"/>
      <c r="AN1362" s="246"/>
      <c r="AO1362" s="246"/>
      <c r="AP1362" s="246"/>
      <c r="AQ1362" s="242" t="s">
        <v>1777</v>
      </c>
      <c r="AR1362" s="242">
        <v>0</v>
      </c>
    </row>
    <row r="1363" spans="1:44" ht="14.4" x14ac:dyDescent="0.3">
      <c r="A1363" s="263">
        <v>124168</v>
      </c>
      <c r="B1363" t="s">
        <v>474</v>
      </c>
      <c r="C1363" s="246" t="s">
        <v>739</v>
      </c>
      <c r="D1363" s="246" t="s">
        <v>739</v>
      </c>
      <c r="E1363" s="246" t="s">
        <v>739</v>
      </c>
      <c r="F1363" s="246" t="s">
        <v>739</v>
      </c>
      <c r="G1363" s="246" t="s">
        <v>739</v>
      </c>
      <c r="H1363" s="246" t="s">
        <v>739</v>
      </c>
      <c r="I1363" s="246" t="s">
        <v>739</v>
      </c>
      <c r="J1363" s="246" t="s">
        <v>739</v>
      </c>
      <c r="K1363" s="246" t="s">
        <v>739</v>
      </c>
      <c r="L1363" s="246" t="s">
        <v>739</v>
      </c>
      <c r="M1363" s="246"/>
      <c r="N1363" s="246"/>
      <c r="O1363" s="246"/>
      <c r="P1363" s="246"/>
      <c r="Q1363" s="246"/>
      <c r="R1363" s="246"/>
      <c r="S1363" s="246"/>
      <c r="T1363" s="246"/>
      <c r="U1363" s="246"/>
      <c r="V1363" s="246"/>
      <c r="W1363" s="246"/>
      <c r="X1363" s="246"/>
      <c r="Y1363" s="246"/>
      <c r="Z1363" s="246"/>
      <c r="AA1363" s="246"/>
      <c r="AB1363" s="246"/>
      <c r="AC1363" s="246"/>
      <c r="AD1363" s="246"/>
      <c r="AE1363" s="246"/>
      <c r="AF1363" s="246"/>
      <c r="AG1363" s="246"/>
      <c r="AH1363" s="246"/>
      <c r="AI1363" s="246"/>
      <c r="AJ1363" s="246"/>
      <c r="AK1363" s="246"/>
      <c r="AL1363" s="246"/>
      <c r="AM1363" s="246"/>
      <c r="AN1363" s="246"/>
      <c r="AO1363" s="246"/>
      <c r="AP1363" s="246"/>
      <c r="AQ1363" s="242" t="s">
        <v>1777</v>
      </c>
      <c r="AR1363" s="242">
        <v>0</v>
      </c>
    </row>
    <row r="1364" spans="1:44" ht="14.4" x14ac:dyDescent="0.3">
      <c r="A1364" s="263">
        <v>124174</v>
      </c>
      <c r="B1364" t="s">
        <v>474</v>
      </c>
      <c r="C1364" s="246" t="s">
        <v>739</v>
      </c>
      <c r="D1364" s="246" t="s">
        <v>739</v>
      </c>
      <c r="E1364" s="246" t="s">
        <v>739</v>
      </c>
      <c r="F1364" s="246" t="s">
        <v>739</v>
      </c>
      <c r="G1364" s="246" t="s">
        <v>739</v>
      </c>
      <c r="H1364" s="246" t="s">
        <v>739</v>
      </c>
      <c r="I1364" s="246" t="s">
        <v>739</v>
      </c>
      <c r="J1364" s="246" t="s">
        <v>739</v>
      </c>
      <c r="K1364" s="246" t="s">
        <v>739</v>
      </c>
      <c r="L1364" s="246" t="s">
        <v>739</v>
      </c>
      <c r="M1364" s="246"/>
      <c r="N1364" s="246"/>
      <c r="O1364" s="246"/>
      <c r="P1364" s="246"/>
      <c r="Q1364" s="246"/>
      <c r="R1364" s="246"/>
      <c r="S1364" s="246"/>
      <c r="T1364" s="246"/>
      <c r="U1364" s="246"/>
      <c r="V1364" s="246"/>
      <c r="W1364" s="246"/>
      <c r="X1364" s="246"/>
      <c r="Y1364" s="246"/>
      <c r="Z1364" s="246"/>
      <c r="AA1364" s="246"/>
      <c r="AB1364" s="246"/>
      <c r="AC1364" s="246"/>
      <c r="AD1364" s="246"/>
      <c r="AE1364" s="246"/>
      <c r="AF1364" s="246"/>
      <c r="AG1364" s="246"/>
      <c r="AH1364" s="246"/>
      <c r="AI1364" s="246"/>
      <c r="AJ1364" s="246"/>
      <c r="AK1364" s="246"/>
      <c r="AL1364" s="246"/>
      <c r="AM1364" s="246"/>
      <c r="AN1364" s="246"/>
      <c r="AO1364" s="246"/>
      <c r="AP1364" s="246"/>
      <c r="AQ1364" s="242" t="s">
        <v>1777</v>
      </c>
      <c r="AR1364" s="242">
        <v>0</v>
      </c>
    </row>
    <row r="1365" spans="1:44" ht="14.4" x14ac:dyDescent="0.3">
      <c r="A1365" s="263">
        <v>124176</v>
      </c>
      <c r="B1365" t="s">
        <v>474</v>
      </c>
      <c r="C1365" s="246" t="s">
        <v>739</v>
      </c>
      <c r="D1365" s="246" t="s">
        <v>739</v>
      </c>
      <c r="E1365" s="246" t="s">
        <v>739</v>
      </c>
      <c r="F1365" s="246" t="s">
        <v>739</v>
      </c>
      <c r="G1365" s="246" t="s">
        <v>739</v>
      </c>
      <c r="H1365" s="246" t="s">
        <v>739</v>
      </c>
      <c r="I1365" s="246" t="s">
        <v>739</v>
      </c>
      <c r="J1365" s="246" t="s">
        <v>739</v>
      </c>
      <c r="K1365" s="246" t="s">
        <v>739</v>
      </c>
      <c r="L1365" s="246" t="s">
        <v>739</v>
      </c>
      <c r="M1365" s="246"/>
      <c r="N1365" s="246"/>
      <c r="O1365" s="246"/>
      <c r="P1365" s="246"/>
      <c r="Q1365" s="246"/>
      <c r="R1365" s="246"/>
      <c r="S1365" s="246"/>
      <c r="T1365" s="246"/>
      <c r="U1365" s="246"/>
      <c r="V1365" s="246"/>
      <c r="W1365" s="246"/>
      <c r="X1365" s="246"/>
      <c r="Y1365" s="246"/>
      <c r="Z1365" s="246"/>
      <c r="AA1365" s="246"/>
      <c r="AB1365" s="246"/>
      <c r="AC1365" s="246"/>
      <c r="AD1365" s="246"/>
      <c r="AE1365" s="246"/>
      <c r="AF1365" s="246"/>
      <c r="AG1365" s="246"/>
      <c r="AH1365" s="246"/>
      <c r="AI1365" s="246"/>
      <c r="AJ1365" s="246"/>
      <c r="AK1365" s="246"/>
      <c r="AL1365" s="246"/>
      <c r="AM1365" s="246"/>
      <c r="AN1365" s="246"/>
      <c r="AO1365" s="246"/>
      <c r="AP1365" s="246"/>
      <c r="AQ1365" s="242" t="s">
        <v>1777</v>
      </c>
      <c r="AR1365" s="242">
        <v>0</v>
      </c>
    </row>
    <row r="1366" spans="1:44" ht="14.4" x14ac:dyDescent="0.3">
      <c r="A1366" s="263">
        <v>124178</v>
      </c>
      <c r="B1366" t="s">
        <v>474</v>
      </c>
      <c r="C1366" s="246" t="s">
        <v>739</v>
      </c>
      <c r="D1366" s="246" t="s">
        <v>739</v>
      </c>
      <c r="E1366" s="246" t="s">
        <v>739</v>
      </c>
      <c r="F1366" s="246" t="s">
        <v>739</v>
      </c>
      <c r="G1366" s="246" t="s">
        <v>739</v>
      </c>
      <c r="H1366" s="246" t="s">
        <v>739</v>
      </c>
      <c r="I1366" s="246" t="s">
        <v>739</v>
      </c>
      <c r="J1366" s="246" t="s">
        <v>739</v>
      </c>
      <c r="K1366" s="246" t="s">
        <v>739</v>
      </c>
      <c r="L1366" s="246" t="s">
        <v>739</v>
      </c>
      <c r="M1366" s="246"/>
      <c r="N1366" s="246"/>
      <c r="O1366" s="246"/>
      <c r="P1366" s="246"/>
      <c r="Q1366" s="246"/>
      <c r="R1366" s="246"/>
      <c r="S1366" s="246"/>
      <c r="T1366" s="246"/>
      <c r="U1366" s="246"/>
      <c r="V1366" s="246"/>
      <c r="W1366" s="246"/>
      <c r="X1366" s="246"/>
      <c r="Y1366" s="246"/>
      <c r="Z1366" s="246"/>
      <c r="AA1366" s="246"/>
      <c r="AB1366" s="246"/>
      <c r="AC1366" s="246"/>
      <c r="AD1366" s="246"/>
      <c r="AE1366" s="246"/>
      <c r="AF1366" s="246"/>
      <c r="AG1366" s="246"/>
      <c r="AH1366" s="246"/>
      <c r="AI1366" s="246"/>
      <c r="AJ1366" s="246"/>
      <c r="AK1366" s="246"/>
      <c r="AL1366" s="246"/>
      <c r="AM1366" s="246"/>
      <c r="AN1366" s="246"/>
      <c r="AO1366" s="246"/>
      <c r="AP1366" s="246"/>
      <c r="AQ1366" s="242" t="s">
        <v>1777</v>
      </c>
      <c r="AR1366" s="242">
        <v>0</v>
      </c>
    </row>
    <row r="1367" spans="1:44" ht="14.4" x14ac:dyDescent="0.3">
      <c r="A1367" s="263">
        <v>124179</v>
      </c>
      <c r="B1367" t="s">
        <v>474</v>
      </c>
      <c r="C1367" s="246" t="s">
        <v>739</v>
      </c>
      <c r="D1367" s="246" t="s">
        <v>739</v>
      </c>
      <c r="E1367" s="246" t="s">
        <v>739</v>
      </c>
      <c r="F1367" s="246" t="s">
        <v>739</v>
      </c>
      <c r="G1367" s="246" t="s">
        <v>739</v>
      </c>
      <c r="H1367" s="246" t="s">
        <v>739</v>
      </c>
      <c r="I1367" s="246" t="s">
        <v>739</v>
      </c>
      <c r="J1367" s="246" t="s">
        <v>739</v>
      </c>
      <c r="K1367" s="246" t="s">
        <v>739</v>
      </c>
      <c r="L1367" s="246" t="s">
        <v>739</v>
      </c>
      <c r="M1367" s="246"/>
      <c r="N1367" s="246"/>
      <c r="O1367" s="246"/>
      <c r="P1367" s="246"/>
      <c r="Q1367" s="246"/>
      <c r="R1367" s="246"/>
      <c r="S1367" s="246"/>
      <c r="T1367" s="246"/>
      <c r="U1367" s="246"/>
      <c r="V1367" s="246"/>
      <c r="W1367" s="246"/>
      <c r="X1367" s="246"/>
      <c r="Y1367" s="246"/>
      <c r="Z1367" s="246"/>
      <c r="AA1367" s="246"/>
      <c r="AB1367" s="246"/>
      <c r="AC1367" s="246"/>
      <c r="AD1367" s="246"/>
      <c r="AE1367" s="246"/>
      <c r="AF1367" s="246"/>
      <c r="AG1367" s="246"/>
      <c r="AH1367" s="246"/>
      <c r="AI1367" s="246"/>
      <c r="AJ1367" s="246"/>
      <c r="AK1367" s="246"/>
      <c r="AL1367" s="246"/>
      <c r="AM1367" s="246"/>
      <c r="AN1367" s="246"/>
      <c r="AO1367" s="246"/>
      <c r="AP1367" s="246"/>
      <c r="AQ1367" s="242" t="s">
        <v>1777</v>
      </c>
      <c r="AR1367" s="242">
        <v>0</v>
      </c>
    </row>
    <row r="1368" spans="1:44" ht="14.4" x14ac:dyDescent="0.3">
      <c r="A1368" s="263">
        <v>124180</v>
      </c>
      <c r="B1368" t="s">
        <v>474</v>
      </c>
      <c r="C1368" s="246" t="s">
        <v>739</v>
      </c>
      <c r="D1368" s="246" t="s">
        <v>739</v>
      </c>
      <c r="E1368" s="246" t="s">
        <v>739</v>
      </c>
      <c r="F1368" s="246" t="s">
        <v>739</v>
      </c>
      <c r="G1368" s="246" t="s">
        <v>739</v>
      </c>
      <c r="H1368" s="246" t="s">
        <v>739</v>
      </c>
      <c r="I1368" s="246" t="s">
        <v>739</v>
      </c>
      <c r="J1368" s="246" t="s">
        <v>739</v>
      </c>
      <c r="K1368" s="246" t="s">
        <v>739</v>
      </c>
      <c r="L1368" s="246" t="s">
        <v>739</v>
      </c>
      <c r="M1368" s="246"/>
      <c r="N1368" s="246"/>
      <c r="O1368" s="246"/>
      <c r="P1368" s="246"/>
      <c r="Q1368" s="246"/>
      <c r="R1368" s="246"/>
      <c r="S1368" s="246"/>
      <c r="T1368" s="246"/>
      <c r="U1368" s="246"/>
      <c r="V1368" s="246"/>
      <c r="W1368" s="246"/>
      <c r="X1368" s="246"/>
      <c r="Y1368" s="246"/>
      <c r="Z1368" s="246"/>
      <c r="AA1368" s="246"/>
      <c r="AB1368" s="246"/>
      <c r="AC1368" s="246"/>
      <c r="AD1368" s="246"/>
      <c r="AE1368" s="246"/>
      <c r="AF1368" s="246"/>
      <c r="AG1368" s="246"/>
      <c r="AH1368" s="246"/>
      <c r="AI1368" s="246"/>
      <c r="AJ1368" s="246"/>
      <c r="AK1368" s="246"/>
      <c r="AL1368" s="246"/>
      <c r="AM1368" s="246"/>
      <c r="AN1368" s="246"/>
      <c r="AO1368" s="246"/>
      <c r="AP1368" s="246"/>
      <c r="AQ1368" s="242" t="s">
        <v>1777</v>
      </c>
      <c r="AR1368" s="242">
        <v>0</v>
      </c>
    </row>
    <row r="1369" spans="1:44" ht="14.4" x14ac:dyDescent="0.3">
      <c r="A1369" s="263">
        <v>124184</v>
      </c>
      <c r="B1369" t="s">
        <v>474</v>
      </c>
      <c r="C1369" s="246" t="s">
        <v>739</v>
      </c>
      <c r="D1369" s="246" t="s">
        <v>739</v>
      </c>
      <c r="E1369" s="246" t="s">
        <v>739</v>
      </c>
      <c r="F1369" s="246" t="s">
        <v>739</v>
      </c>
      <c r="G1369" s="246" t="s">
        <v>739</v>
      </c>
      <c r="H1369" s="246" t="s">
        <v>739</v>
      </c>
      <c r="I1369" s="246" t="s">
        <v>739</v>
      </c>
      <c r="J1369" s="246" t="s">
        <v>739</v>
      </c>
      <c r="K1369" s="246" t="s">
        <v>739</v>
      </c>
      <c r="L1369" s="246" t="s">
        <v>739</v>
      </c>
      <c r="M1369" s="246"/>
      <c r="N1369" s="246"/>
      <c r="O1369" s="246"/>
      <c r="P1369" s="246"/>
      <c r="Q1369" s="246"/>
      <c r="R1369" s="246"/>
      <c r="S1369" s="246"/>
      <c r="T1369" s="246"/>
      <c r="U1369" s="246"/>
      <c r="V1369" s="246"/>
      <c r="W1369" s="246"/>
      <c r="X1369" s="246"/>
      <c r="Y1369" s="246"/>
      <c r="Z1369" s="246"/>
      <c r="AA1369" s="246"/>
      <c r="AB1369" s="246"/>
      <c r="AC1369" s="246"/>
      <c r="AD1369" s="246"/>
      <c r="AE1369" s="246"/>
      <c r="AF1369" s="246"/>
      <c r="AG1369" s="246"/>
      <c r="AH1369" s="246"/>
      <c r="AI1369" s="246"/>
      <c r="AJ1369" s="246"/>
      <c r="AK1369" s="246"/>
      <c r="AL1369" s="246"/>
      <c r="AM1369" s="246"/>
      <c r="AN1369" s="246"/>
      <c r="AO1369" s="246"/>
      <c r="AP1369" s="246"/>
      <c r="AQ1369" s="242" t="s">
        <v>1777</v>
      </c>
      <c r="AR1369" s="242">
        <v>0</v>
      </c>
    </row>
    <row r="1370" spans="1:44" ht="14.4" x14ac:dyDescent="0.3">
      <c r="A1370" s="263">
        <v>124185</v>
      </c>
      <c r="B1370" t="s">
        <v>474</v>
      </c>
      <c r="C1370" s="246" t="s">
        <v>739</v>
      </c>
      <c r="D1370" s="246" t="s">
        <v>739</v>
      </c>
      <c r="E1370" s="246" t="s">
        <v>739</v>
      </c>
      <c r="F1370" s="246" t="s">
        <v>739</v>
      </c>
      <c r="G1370" s="246" t="s">
        <v>739</v>
      </c>
      <c r="H1370" s="246" t="s">
        <v>739</v>
      </c>
      <c r="I1370" s="246" t="s">
        <v>739</v>
      </c>
      <c r="J1370" s="246" t="s">
        <v>739</v>
      </c>
      <c r="K1370" s="246" t="s">
        <v>739</v>
      </c>
      <c r="L1370" s="246" t="s">
        <v>739</v>
      </c>
      <c r="M1370" s="246"/>
      <c r="N1370" s="246"/>
      <c r="O1370" s="246"/>
      <c r="P1370" s="246"/>
      <c r="Q1370" s="246"/>
      <c r="R1370" s="246"/>
      <c r="S1370" s="246"/>
      <c r="T1370" s="246"/>
      <c r="U1370" s="246"/>
      <c r="V1370" s="246"/>
      <c r="W1370" s="246"/>
      <c r="X1370" s="246"/>
      <c r="Y1370" s="246"/>
      <c r="Z1370" s="246"/>
      <c r="AA1370" s="246"/>
      <c r="AB1370" s="246"/>
      <c r="AC1370" s="246"/>
      <c r="AD1370" s="246"/>
      <c r="AE1370" s="246"/>
      <c r="AF1370" s="246"/>
      <c r="AG1370" s="246"/>
      <c r="AH1370" s="246"/>
      <c r="AI1370" s="246"/>
      <c r="AJ1370" s="246"/>
      <c r="AK1370" s="246"/>
      <c r="AL1370" s="246"/>
      <c r="AM1370" s="246"/>
      <c r="AN1370" s="246"/>
      <c r="AO1370" s="246"/>
      <c r="AP1370" s="246"/>
      <c r="AQ1370" s="242" t="s">
        <v>1777</v>
      </c>
      <c r="AR1370" s="242">
        <v>0</v>
      </c>
    </row>
    <row r="1371" spans="1:44" ht="14.4" x14ac:dyDescent="0.3">
      <c r="A1371" s="263">
        <v>124189</v>
      </c>
      <c r="B1371" t="s">
        <v>474</v>
      </c>
      <c r="C1371" s="246" t="s">
        <v>739</v>
      </c>
      <c r="D1371" s="246" t="s">
        <v>739</v>
      </c>
      <c r="E1371" s="246" t="s">
        <v>739</v>
      </c>
      <c r="F1371" s="246" t="s">
        <v>739</v>
      </c>
      <c r="G1371" s="246" t="s">
        <v>739</v>
      </c>
      <c r="H1371" s="246" t="s">
        <v>739</v>
      </c>
      <c r="I1371" s="246" t="s">
        <v>739</v>
      </c>
      <c r="J1371" s="246" t="s">
        <v>739</v>
      </c>
      <c r="K1371" s="246" t="s">
        <v>739</v>
      </c>
      <c r="L1371" s="246" t="s">
        <v>739</v>
      </c>
      <c r="M1371" s="246"/>
      <c r="N1371" s="246"/>
      <c r="O1371" s="246"/>
      <c r="P1371" s="246"/>
      <c r="Q1371" s="246"/>
      <c r="R1371" s="246"/>
      <c r="S1371" s="246"/>
      <c r="T1371" s="246"/>
      <c r="U1371" s="246"/>
      <c r="V1371" s="246"/>
      <c r="W1371" s="246"/>
      <c r="X1371" s="246"/>
      <c r="Y1371" s="246"/>
      <c r="Z1371" s="246"/>
      <c r="AA1371" s="246"/>
      <c r="AB1371" s="246"/>
      <c r="AC1371" s="246"/>
      <c r="AD1371" s="246"/>
      <c r="AE1371" s="246"/>
      <c r="AF1371" s="246"/>
      <c r="AG1371" s="246"/>
      <c r="AH1371" s="246"/>
      <c r="AI1371" s="246"/>
      <c r="AJ1371" s="246"/>
      <c r="AK1371" s="246"/>
      <c r="AL1371" s="246"/>
      <c r="AM1371" s="246"/>
      <c r="AN1371" s="246"/>
      <c r="AO1371" s="246"/>
      <c r="AP1371" s="246"/>
      <c r="AQ1371" s="242" t="s">
        <v>1777</v>
      </c>
      <c r="AR1371" s="242">
        <v>0</v>
      </c>
    </row>
    <row r="1372" spans="1:44" ht="14.4" x14ac:dyDescent="0.3">
      <c r="A1372" s="263">
        <v>124191</v>
      </c>
      <c r="B1372" t="s">
        <v>474</v>
      </c>
      <c r="C1372" s="246" t="s">
        <v>739</v>
      </c>
      <c r="D1372" s="246" t="s">
        <v>739</v>
      </c>
      <c r="E1372" s="246" t="s">
        <v>739</v>
      </c>
      <c r="F1372" s="246" t="s">
        <v>739</v>
      </c>
      <c r="G1372" s="246" t="s">
        <v>739</v>
      </c>
      <c r="H1372" s="246" t="s">
        <v>739</v>
      </c>
      <c r="I1372" s="246" t="s">
        <v>739</v>
      </c>
      <c r="J1372" s="246" t="s">
        <v>739</v>
      </c>
      <c r="K1372" s="246" t="s">
        <v>739</v>
      </c>
      <c r="L1372" s="246" t="s">
        <v>739</v>
      </c>
      <c r="M1372" s="246"/>
      <c r="N1372" s="246"/>
      <c r="O1372" s="246"/>
      <c r="P1372" s="246"/>
      <c r="Q1372" s="246"/>
      <c r="R1372" s="246"/>
      <c r="S1372" s="246"/>
      <c r="T1372" s="246"/>
      <c r="U1372" s="246"/>
      <c r="V1372" s="246"/>
      <c r="W1372" s="246"/>
      <c r="X1372" s="246"/>
      <c r="Y1372" s="246"/>
      <c r="Z1372" s="246"/>
      <c r="AA1372" s="246"/>
      <c r="AB1372" s="246"/>
      <c r="AC1372" s="246"/>
      <c r="AD1372" s="246"/>
      <c r="AE1372" s="246"/>
      <c r="AF1372" s="246"/>
      <c r="AG1372" s="246"/>
      <c r="AH1372" s="246"/>
      <c r="AI1372" s="246"/>
      <c r="AJ1372" s="246"/>
      <c r="AK1372" s="246"/>
      <c r="AL1372" s="246"/>
      <c r="AM1372" s="246"/>
      <c r="AN1372" s="246"/>
      <c r="AO1372" s="246"/>
      <c r="AP1372" s="246"/>
      <c r="AQ1372" s="242" t="s">
        <v>1777</v>
      </c>
      <c r="AR1372" s="242">
        <v>0</v>
      </c>
    </row>
    <row r="1373" spans="1:44" ht="14.4" x14ac:dyDescent="0.3">
      <c r="A1373" s="263">
        <v>124195</v>
      </c>
      <c r="B1373" t="s">
        <v>474</v>
      </c>
      <c r="C1373" s="246" t="s">
        <v>739</v>
      </c>
      <c r="D1373" s="246" t="s">
        <v>739</v>
      </c>
      <c r="E1373" s="246" t="s">
        <v>739</v>
      </c>
      <c r="F1373" s="246" t="s">
        <v>739</v>
      </c>
      <c r="G1373" s="246" t="s">
        <v>739</v>
      </c>
      <c r="H1373" s="246" t="s">
        <v>739</v>
      </c>
      <c r="I1373" s="246" t="s">
        <v>739</v>
      </c>
      <c r="J1373" s="246" t="s">
        <v>739</v>
      </c>
      <c r="K1373" s="246" t="s">
        <v>739</v>
      </c>
      <c r="L1373" s="246" t="s">
        <v>739</v>
      </c>
      <c r="M1373" s="246"/>
      <c r="N1373" s="246"/>
      <c r="O1373" s="246"/>
      <c r="P1373" s="246"/>
      <c r="Q1373" s="246"/>
      <c r="R1373" s="246"/>
      <c r="S1373" s="246"/>
      <c r="T1373" s="246"/>
      <c r="U1373" s="246"/>
      <c r="V1373" s="246"/>
      <c r="W1373" s="246"/>
      <c r="X1373" s="246"/>
      <c r="Y1373" s="246"/>
      <c r="Z1373" s="246"/>
      <c r="AA1373" s="246"/>
      <c r="AB1373" s="246"/>
      <c r="AC1373" s="246"/>
      <c r="AD1373" s="246"/>
      <c r="AE1373" s="246"/>
      <c r="AF1373" s="246"/>
      <c r="AG1373" s="246"/>
      <c r="AH1373" s="246"/>
      <c r="AI1373" s="246"/>
      <c r="AJ1373" s="246"/>
      <c r="AK1373" s="246"/>
      <c r="AL1373" s="246"/>
      <c r="AM1373" s="246"/>
      <c r="AN1373" s="246"/>
      <c r="AO1373" s="246"/>
      <c r="AP1373" s="246"/>
      <c r="AQ1373" s="242" t="s">
        <v>1777</v>
      </c>
      <c r="AR1373" s="242">
        <v>0</v>
      </c>
    </row>
    <row r="1374" spans="1:44" ht="14.4" x14ac:dyDescent="0.3">
      <c r="A1374" s="263">
        <v>124196</v>
      </c>
      <c r="B1374" t="s">
        <v>474</v>
      </c>
      <c r="C1374" s="246" t="s">
        <v>739</v>
      </c>
      <c r="D1374" s="246" t="s">
        <v>739</v>
      </c>
      <c r="E1374" s="246" t="s">
        <v>739</v>
      </c>
      <c r="F1374" s="246" t="s">
        <v>739</v>
      </c>
      <c r="G1374" s="246" t="s">
        <v>739</v>
      </c>
      <c r="H1374" s="246" t="s">
        <v>739</v>
      </c>
      <c r="I1374" s="246" t="s">
        <v>739</v>
      </c>
      <c r="J1374" s="246" t="s">
        <v>739</v>
      </c>
      <c r="K1374" s="246" t="s">
        <v>739</v>
      </c>
      <c r="L1374" s="246" t="s">
        <v>739</v>
      </c>
      <c r="M1374" s="246"/>
      <c r="N1374" s="246"/>
      <c r="O1374" s="246"/>
      <c r="P1374" s="246"/>
      <c r="Q1374" s="246"/>
      <c r="R1374" s="246"/>
      <c r="S1374" s="246"/>
      <c r="T1374" s="246"/>
      <c r="U1374" s="246"/>
      <c r="V1374" s="246"/>
      <c r="W1374" s="246"/>
      <c r="X1374" s="246"/>
      <c r="Y1374" s="246"/>
      <c r="Z1374" s="246"/>
      <c r="AA1374" s="246"/>
      <c r="AB1374" s="246"/>
      <c r="AC1374" s="246"/>
      <c r="AD1374" s="246"/>
      <c r="AE1374" s="246"/>
      <c r="AF1374" s="246"/>
      <c r="AG1374" s="246"/>
      <c r="AH1374" s="246"/>
      <c r="AI1374" s="246"/>
      <c r="AJ1374" s="246"/>
      <c r="AK1374" s="246"/>
      <c r="AL1374" s="246"/>
      <c r="AM1374" s="246"/>
      <c r="AN1374" s="246"/>
      <c r="AO1374" s="246"/>
      <c r="AP1374" s="246"/>
      <c r="AQ1374" s="242" t="s">
        <v>1777</v>
      </c>
      <c r="AR1374" s="242">
        <v>0</v>
      </c>
    </row>
    <row r="1375" spans="1:44" ht="14.4" x14ac:dyDescent="0.3">
      <c r="A1375" s="263">
        <v>124197</v>
      </c>
      <c r="B1375" t="s">
        <v>474</v>
      </c>
      <c r="C1375" s="246" t="s">
        <v>205</v>
      </c>
      <c r="D1375" s="246" t="s">
        <v>205</v>
      </c>
      <c r="E1375" s="246" t="s">
        <v>205</v>
      </c>
      <c r="F1375" s="246" t="s">
        <v>205</v>
      </c>
      <c r="G1375" s="246" t="s">
        <v>205</v>
      </c>
      <c r="H1375" s="246" t="s">
        <v>205</v>
      </c>
      <c r="I1375" s="246" t="s">
        <v>205</v>
      </c>
      <c r="J1375" s="246" t="s">
        <v>205</v>
      </c>
      <c r="K1375" s="246" t="s">
        <v>205</v>
      </c>
      <c r="L1375" s="246" t="s">
        <v>205</v>
      </c>
      <c r="M1375" s="246"/>
      <c r="N1375" s="246"/>
      <c r="O1375" s="246"/>
      <c r="P1375" s="246"/>
      <c r="Q1375" s="246"/>
      <c r="R1375" s="246"/>
      <c r="S1375" s="246"/>
      <c r="T1375" s="246"/>
      <c r="U1375" s="246"/>
      <c r="V1375" s="246"/>
      <c r="W1375" s="246"/>
      <c r="X1375" s="246"/>
      <c r="Y1375" s="246"/>
      <c r="Z1375" s="246"/>
      <c r="AA1375" s="246"/>
      <c r="AB1375" s="246"/>
      <c r="AC1375" s="246"/>
      <c r="AD1375" s="246"/>
      <c r="AE1375" s="246"/>
      <c r="AF1375" s="246"/>
      <c r="AG1375" s="246"/>
      <c r="AH1375" s="246"/>
      <c r="AI1375" s="246"/>
      <c r="AJ1375" s="246"/>
      <c r="AK1375" s="246"/>
      <c r="AL1375" s="246"/>
      <c r="AM1375" s="246"/>
      <c r="AN1375" s="246"/>
      <c r="AO1375" s="246"/>
      <c r="AP1375" s="246"/>
      <c r="AQ1375" s="242">
        <v>0</v>
      </c>
      <c r="AR1375" s="242">
        <v>0</v>
      </c>
    </row>
    <row r="1376" spans="1:44" ht="21.6" x14ac:dyDescent="0.65">
      <c r="A1376" s="264">
        <v>124198</v>
      </c>
      <c r="B1376" t="s">
        <v>474</v>
      </c>
      <c r="C1376" s="242" t="s">
        <v>206</v>
      </c>
      <c r="D1376" s="242" t="s">
        <v>206</v>
      </c>
      <c r="E1376" s="242" t="s">
        <v>206</v>
      </c>
      <c r="F1376" s="242" t="s">
        <v>206</v>
      </c>
      <c r="G1376" s="242" t="s">
        <v>206</v>
      </c>
      <c r="H1376" s="242" t="s">
        <v>205</v>
      </c>
      <c r="I1376" s="242" t="s">
        <v>205</v>
      </c>
      <c r="J1376" s="242" t="s">
        <v>205</v>
      </c>
      <c r="K1376" s="242" t="s">
        <v>205</v>
      </c>
      <c r="L1376" s="242" t="s">
        <v>205</v>
      </c>
      <c r="AQ1376" s="242">
        <v>0</v>
      </c>
      <c r="AR1376" s="242">
        <v>0</v>
      </c>
    </row>
    <row r="1377" spans="1:44" ht="14.4" x14ac:dyDescent="0.3">
      <c r="A1377" s="263">
        <v>124200</v>
      </c>
      <c r="B1377" t="s">
        <v>474</v>
      </c>
      <c r="C1377" s="246" t="s">
        <v>206</v>
      </c>
      <c r="D1377" s="246" t="s">
        <v>206</v>
      </c>
      <c r="E1377" s="246" t="s">
        <v>206</v>
      </c>
      <c r="F1377" s="246" t="s">
        <v>206</v>
      </c>
      <c r="G1377" s="246" t="s">
        <v>206</v>
      </c>
      <c r="H1377" s="246" t="s">
        <v>206</v>
      </c>
      <c r="I1377" s="246" t="s">
        <v>206</v>
      </c>
      <c r="J1377" s="246" t="s">
        <v>206</v>
      </c>
      <c r="K1377" s="246" t="s">
        <v>206</v>
      </c>
      <c r="L1377" s="246" t="s">
        <v>206</v>
      </c>
      <c r="M1377" s="246"/>
      <c r="N1377" s="246"/>
      <c r="O1377" s="246"/>
      <c r="P1377" s="246"/>
      <c r="Q1377" s="246"/>
      <c r="R1377" s="246"/>
      <c r="S1377" s="246"/>
      <c r="T1377" s="246"/>
      <c r="U1377" s="246"/>
      <c r="V1377" s="246"/>
      <c r="W1377" s="246"/>
      <c r="X1377" s="246"/>
      <c r="Y1377" s="246"/>
      <c r="Z1377" s="246"/>
      <c r="AA1377" s="246"/>
      <c r="AB1377" s="246"/>
      <c r="AC1377" s="246"/>
      <c r="AD1377" s="246"/>
      <c r="AE1377" s="246"/>
      <c r="AF1377" s="246"/>
      <c r="AG1377" s="246"/>
      <c r="AH1377" s="246"/>
      <c r="AI1377" s="246"/>
      <c r="AJ1377" s="246"/>
      <c r="AK1377" s="246"/>
      <c r="AL1377" s="246"/>
      <c r="AM1377" s="246"/>
      <c r="AN1377" s="246"/>
      <c r="AO1377" s="246"/>
      <c r="AP1377" s="246"/>
      <c r="AQ1377" s="242">
        <v>0</v>
      </c>
      <c r="AR1377" s="242">
        <v>0</v>
      </c>
    </row>
    <row r="1378" spans="1:44" ht="14.4" x14ac:dyDescent="0.3">
      <c r="A1378" s="263">
        <v>124202</v>
      </c>
      <c r="B1378" t="s">
        <v>474</v>
      </c>
      <c r="C1378" s="246" t="s">
        <v>739</v>
      </c>
      <c r="D1378" s="246" t="s">
        <v>739</v>
      </c>
      <c r="E1378" s="246" t="s">
        <v>739</v>
      </c>
      <c r="F1378" s="246" t="s">
        <v>739</v>
      </c>
      <c r="G1378" s="246" t="s">
        <v>739</v>
      </c>
      <c r="H1378" s="246" t="s">
        <v>739</v>
      </c>
      <c r="I1378" s="246" t="s">
        <v>739</v>
      </c>
      <c r="J1378" s="246" t="s">
        <v>739</v>
      </c>
      <c r="K1378" s="246" t="s">
        <v>739</v>
      </c>
      <c r="L1378" s="246" t="s">
        <v>739</v>
      </c>
      <c r="M1378" s="246"/>
      <c r="N1378" s="246"/>
      <c r="O1378" s="246"/>
      <c r="P1378" s="246"/>
      <c r="Q1378" s="246"/>
      <c r="R1378" s="246"/>
      <c r="S1378" s="246"/>
      <c r="T1378" s="246"/>
      <c r="U1378" s="246"/>
      <c r="V1378" s="246"/>
      <c r="W1378" s="246"/>
      <c r="X1378" s="246"/>
      <c r="Y1378" s="246"/>
      <c r="Z1378" s="246"/>
      <c r="AA1378" s="246"/>
      <c r="AB1378" s="246"/>
      <c r="AC1378" s="246"/>
      <c r="AD1378" s="246"/>
      <c r="AE1378" s="246"/>
      <c r="AF1378" s="246"/>
      <c r="AG1378" s="246"/>
      <c r="AH1378" s="246"/>
      <c r="AI1378" s="246"/>
      <c r="AJ1378" s="246"/>
      <c r="AK1378" s="246"/>
      <c r="AL1378" s="246"/>
      <c r="AM1378" s="246"/>
      <c r="AN1378" s="246"/>
      <c r="AO1378" s="246"/>
      <c r="AP1378" s="246"/>
      <c r="AQ1378" s="242" t="s">
        <v>1777</v>
      </c>
      <c r="AR1378" s="242">
        <v>0</v>
      </c>
    </row>
    <row r="1379" spans="1:44" ht="14.4" x14ac:dyDescent="0.3">
      <c r="A1379" s="263">
        <v>124209</v>
      </c>
      <c r="B1379" t="s">
        <v>474</v>
      </c>
      <c r="C1379" s="246" t="s">
        <v>739</v>
      </c>
      <c r="D1379" s="246" t="s">
        <v>739</v>
      </c>
      <c r="E1379" s="246" t="s">
        <v>739</v>
      </c>
      <c r="F1379" s="246" t="s">
        <v>739</v>
      </c>
      <c r="G1379" s="246" t="s">
        <v>739</v>
      </c>
      <c r="H1379" s="246" t="s">
        <v>739</v>
      </c>
      <c r="I1379" s="246" t="s">
        <v>739</v>
      </c>
      <c r="J1379" s="246" t="s">
        <v>739</v>
      </c>
      <c r="K1379" s="246" t="s">
        <v>739</v>
      </c>
      <c r="L1379" s="246" t="s">
        <v>739</v>
      </c>
      <c r="M1379" s="246"/>
      <c r="N1379" s="246"/>
      <c r="O1379" s="246"/>
      <c r="P1379" s="246"/>
      <c r="Q1379" s="246"/>
      <c r="R1379" s="246"/>
      <c r="S1379" s="246"/>
      <c r="T1379" s="246"/>
      <c r="U1379" s="246"/>
      <c r="V1379" s="246"/>
      <c r="W1379" s="246"/>
      <c r="X1379" s="246"/>
      <c r="Y1379" s="246"/>
      <c r="Z1379" s="246"/>
      <c r="AA1379" s="246"/>
      <c r="AB1379" s="246"/>
      <c r="AC1379" s="246"/>
      <c r="AD1379" s="246"/>
      <c r="AE1379" s="246"/>
      <c r="AF1379" s="246"/>
      <c r="AG1379" s="246"/>
      <c r="AH1379" s="246"/>
      <c r="AI1379" s="246"/>
      <c r="AJ1379" s="246"/>
      <c r="AK1379" s="246"/>
      <c r="AL1379" s="246"/>
      <c r="AM1379" s="246"/>
      <c r="AN1379" s="246"/>
      <c r="AO1379" s="246"/>
      <c r="AP1379" s="246"/>
      <c r="AQ1379" s="242" t="s">
        <v>1777</v>
      </c>
      <c r="AR1379" s="242">
        <v>0</v>
      </c>
    </row>
    <row r="1380" spans="1:44" ht="14.4" x14ac:dyDescent="0.3">
      <c r="A1380" s="263">
        <v>124211</v>
      </c>
      <c r="B1380" t="s">
        <v>474</v>
      </c>
      <c r="C1380" s="246" t="s">
        <v>739</v>
      </c>
      <c r="D1380" s="246" t="s">
        <v>739</v>
      </c>
      <c r="E1380" s="246" t="s">
        <v>739</v>
      </c>
      <c r="F1380" s="246" t="s">
        <v>739</v>
      </c>
      <c r="G1380" s="246" t="s">
        <v>739</v>
      </c>
      <c r="H1380" s="246" t="s">
        <v>739</v>
      </c>
      <c r="I1380" s="246" t="s">
        <v>739</v>
      </c>
      <c r="J1380" s="246" t="s">
        <v>739</v>
      </c>
      <c r="K1380" s="246" t="s">
        <v>739</v>
      </c>
      <c r="L1380" s="246" t="s">
        <v>739</v>
      </c>
      <c r="M1380" s="246"/>
      <c r="N1380" s="246"/>
      <c r="O1380" s="246"/>
      <c r="P1380" s="246"/>
      <c r="Q1380" s="246"/>
      <c r="R1380" s="246"/>
      <c r="S1380" s="246"/>
      <c r="T1380" s="246"/>
      <c r="U1380" s="246"/>
      <c r="V1380" s="246"/>
      <c r="W1380" s="246"/>
      <c r="X1380" s="246"/>
      <c r="Y1380" s="246"/>
      <c r="Z1380" s="246"/>
      <c r="AA1380" s="246"/>
      <c r="AB1380" s="246"/>
      <c r="AC1380" s="246"/>
      <c r="AD1380" s="246"/>
      <c r="AE1380" s="246"/>
      <c r="AF1380" s="246"/>
      <c r="AG1380" s="246"/>
      <c r="AH1380" s="246"/>
      <c r="AI1380" s="246"/>
      <c r="AJ1380" s="246"/>
      <c r="AK1380" s="246"/>
      <c r="AL1380" s="246"/>
      <c r="AM1380" s="246"/>
      <c r="AN1380" s="246"/>
      <c r="AO1380" s="246"/>
      <c r="AP1380" s="246"/>
      <c r="AQ1380" s="242" t="s">
        <v>1777</v>
      </c>
      <c r="AR1380" s="242">
        <v>0</v>
      </c>
    </row>
    <row r="1381" spans="1:44" ht="14.4" x14ac:dyDescent="0.3">
      <c r="A1381" s="263">
        <v>124215</v>
      </c>
      <c r="B1381" t="s">
        <v>474</v>
      </c>
      <c r="C1381" s="246" t="s">
        <v>739</v>
      </c>
      <c r="D1381" s="246" t="s">
        <v>739</v>
      </c>
      <c r="E1381" s="246" t="s">
        <v>739</v>
      </c>
      <c r="F1381" s="246" t="s">
        <v>739</v>
      </c>
      <c r="G1381" s="246" t="s">
        <v>739</v>
      </c>
      <c r="H1381" s="246" t="s">
        <v>739</v>
      </c>
      <c r="I1381" s="246" t="s">
        <v>739</v>
      </c>
      <c r="J1381" s="246" t="s">
        <v>739</v>
      </c>
      <c r="K1381" s="246" t="s">
        <v>739</v>
      </c>
      <c r="L1381" s="246" t="s">
        <v>739</v>
      </c>
      <c r="M1381" s="246"/>
      <c r="N1381" s="246"/>
      <c r="O1381" s="246"/>
      <c r="P1381" s="246"/>
      <c r="Q1381" s="246"/>
      <c r="R1381" s="246"/>
      <c r="S1381" s="246"/>
      <c r="T1381" s="246"/>
      <c r="U1381" s="246"/>
      <c r="V1381" s="246"/>
      <c r="W1381" s="246"/>
      <c r="X1381" s="246"/>
      <c r="Y1381" s="246"/>
      <c r="Z1381" s="246"/>
      <c r="AA1381" s="246"/>
      <c r="AB1381" s="246"/>
      <c r="AC1381" s="246"/>
      <c r="AD1381" s="246"/>
      <c r="AE1381" s="246"/>
      <c r="AF1381" s="246"/>
      <c r="AG1381" s="246"/>
      <c r="AH1381" s="246"/>
      <c r="AI1381" s="246"/>
      <c r="AJ1381" s="246"/>
      <c r="AK1381" s="246"/>
      <c r="AL1381" s="246"/>
      <c r="AM1381" s="246"/>
      <c r="AN1381" s="246"/>
      <c r="AO1381" s="246"/>
      <c r="AP1381" s="246"/>
      <c r="AQ1381" s="242" t="s">
        <v>1777</v>
      </c>
      <c r="AR1381" s="242">
        <v>0</v>
      </c>
    </row>
    <row r="1382" spans="1:44" ht="14.4" x14ac:dyDescent="0.3">
      <c r="A1382" s="263">
        <v>124229</v>
      </c>
      <c r="B1382" t="s">
        <v>474</v>
      </c>
      <c r="C1382" s="246" t="s">
        <v>739</v>
      </c>
      <c r="D1382" s="246" t="s">
        <v>739</v>
      </c>
      <c r="E1382" s="246" t="s">
        <v>739</v>
      </c>
      <c r="F1382" s="246" t="s">
        <v>739</v>
      </c>
      <c r="G1382" s="246" t="s">
        <v>739</v>
      </c>
      <c r="H1382" s="246" t="s">
        <v>739</v>
      </c>
      <c r="I1382" s="246" t="s">
        <v>739</v>
      </c>
      <c r="J1382" s="246" t="s">
        <v>739</v>
      </c>
      <c r="K1382" s="246" t="s">
        <v>739</v>
      </c>
      <c r="L1382" s="246" t="s">
        <v>739</v>
      </c>
      <c r="M1382" s="246"/>
      <c r="N1382" s="246"/>
      <c r="O1382" s="246"/>
      <c r="P1382" s="246"/>
      <c r="Q1382" s="246"/>
      <c r="R1382" s="246"/>
      <c r="S1382" s="246"/>
      <c r="T1382" s="246"/>
      <c r="U1382" s="246"/>
      <c r="V1382" s="246"/>
      <c r="W1382" s="246"/>
      <c r="X1382" s="246"/>
      <c r="Y1382" s="246"/>
      <c r="Z1382" s="246"/>
      <c r="AA1382" s="246"/>
      <c r="AB1382" s="246"/>
      <c r="AC1382" s="246"/>
      <c r="AD1382" s="246"/>
      <c r="AE1382" s="246"/>
      <c r="AF1382" s="246"/>
      <c r="AG1382" s="246"/>
      <c r="AH1382" s="246"/>
      <c r="AI1382" s="246"/>
      <c r="AJ1382" s="246"/>
      <c r="AK1382" s="246"/>
      <c r="AL1382" s="246"/>
      <c r="AM1382" s="246"/>
      <c r="AN1382" s="246"/>
      <c r="AO1382" s="246"/>
      <c r="AP1382" s="246"/>
      <c r="AQ1382" s="242" t="s">
        <v>1777</v>
      </c>
      <c r="AR1382" s="242">
        <v>0</v>
      </c>
    </row>
    <row r="1383" spans="1:44" ht="14.4" x14ac:dyDescent="0.3">
      <c r="A1383" s="263">
        <v>124231</v>
      </c>
      <c r="B1383" t="s">
        <v>474</v>
      </c>
      <c r="C1383" s="246" t="s">
        <v>739</v>
      </c>
      <c r="D1383" s="246" t="s">
        <v>739</v>
      </c>
      <c r="E1383" s="246" t="s">
        <v>739</v>
      </c>
      <c r="F1383" s="246" t="s">
        <v>739</v>
      </c>
      <c r="G1383" s="246" t="s">
        <v>739</v>
      </c>
      <c r="H1383" s="246" t="s">
        <v>739</v>
      </c>
      <c r="I1383" s="246" t="s">
        <v>739</v>
      </c>
      <c r="J1383" s="246" t="s">
        <v>739</v>
      </c>
      <c r="K1383" s="246" t="s">
        <v>739</v>
      </c>
      <c r="L1383" s="246" t="s">
        <v>739</v>
      </c>
      <c r="M1383" s="246"/>
      <c r="N1383" s="246"/>
      <c r="O1383" s="246"/>
      <c r="P1383" s="246"/>
      <c r="Q1383" s="246"/>
      <c r="R1383" s="246"/>
      <c r="S1383" s="246"/>
      <c r="T1383" s="246"/>
      <c r="U1383" s="246"/>
      <c r="V1383" s="246"/>
      <c r="W1383" s="246"/>
      <c r="X1383" s="246"/>
      <c r="Y1383" s="246"/>
      <c r="Z1383" s="246"/>
      <c r="AA1383" s="246"/>
      <c r="AB1383" s="246"/>
      <c r="AC1383" s="246"/>
      <c r="AD1383" s="246"/>
      <c r="AE1383" s="246"/>
      <c r="AF1383" s="246"/>
      <c r="AG1383" s="246"/>
      <c r="AH1383" s="246"/>
      <c r="AI1383" s="246"/>
      <c r="AJ1383" s="246"/>
      <c r="AK1383" s="246"/>
      <c r="AL1383" s="246"/>
      <c r="AM1383" s="246"/>
      <c r="AN1383" s="246"/>
      <c r="AO1383" s="246"/>
      <c r="AP1383" s="246"/>
      <c r="AQ1383" s="242" t="s">
        <v>1777</v>
      </c>
      <c r="AR1383" s="242">
        <v>0</v>
      </c>
    </row>
    <row r="1384" spans="1:44" ht="14.4" x14ac:dyDescent="0.3">
      <c r="A1384" s="263">
        <v>124233</v>
      </c>
      <c r="B1384" t="s">
        <v>474</v>
      </c>
      <c r="C1384" s="246" t="s">
        <v>739</v>
      </c>
      <c r="D1384" s="246" t="s">
        <v>739</v>
      </c>
      <c r="E1384" s="246" t="s">
        <v>739</v>
      </c>
      <c r="F1384" s="246" t="s">
        <v>739</v>
      </c>
      <c r="G1384" s="246" t="s">
        <v>739</v>
      </c>
      <c r="H1384" s="246" t="s">
        <v>739</v>
      </c>
      <c r="I1384" s="246" t="s">
        <v>739</v>
      </c>
      <c r="J1384" s="246" t="s">
        <v>739</v>
      </c>
      <c r="K1384" s="246" t="s">
        <v>739</v>
      </c>
      <c r="L1384" s="246" t="s">
        <v>739</v>
      </c>
      <c r="M1384" s="246"/>
      <c r="N1384" s="246"/>
      <c r="O1384" s="246"/>
      <c r="P1384" s="246"/>
      <c r="Q1384" s="246"/>
      <c r="R1384" s="246"/>
      <c r="S1384" s="246"/>
      <c r="T1384" s="246"/>
      <c r="U1384" s="246"/>
      <c r="V1384" s="246"/>
      <c r="W1384" s="246"/>
      <c r="X1384" s="246"/>
      <c r="Y1384" s="246"/>
      <c r="Z1384" s="246"/>
      <c r="AA1384" s="246"/>
      <c r="AB1384" s="246"/>
      <c r="AC1384" s="246"/>
      <c r="AD1384" s="246"/>
      <c r="AE1384" s="246"/>
      <c r="AF1384" s="246"/>
      <c r="AG1384" s="246"/>
      <c r="AH1384" s="246"/>
      <c r="AI1384" s="246"/>
      <c r="AJ1384" s="246"/>
      <c r="AK1384" s="246"/>
      <c r="AL1384" s="246"/>
      <c r="AM1384" s="246"/>
      <c r="AN1384" s="246"/>
      <c r="AO1384" s="246"/>
      <c r="AP1384" s="246"/>
      <c r="AQ1384" s="242" t="s">
        <v>1777</v>
      </c>
      <c r="AR1384" s="242">
        <v>0</v>
      </c>
    </row>
    <row r="1385" spans="1:44" ht="14.4" x14ac:dyDescent="0.3">
      <c r="A1385" s="263">
        <v>124234</v>
      </c>
      <c r="B1385" t="s">
        <v>474</v>
      </c>
      <c r="C1385" s="246" t="s">
        <v>739</v>
      </c>
      <c r="D1385" s="246" t="s">
        <v>739</v>
      </c>
      <c r="E1385" s="246" t="s">
        <v>739</v>
      </c>
      <c r="F1385" s="246" t="s">
        <v>739</v>
      </c>
      <c r="G1385" s="246" t="s">
        <v>739</v>
      </c>
      <c r="H1385" s="246" t="s">
        <v>739</v>
      </c>
      <c r="I1385" s="246" t="s">
        <v>739</v>
      </c>
      <c r="J1385" s="246" t="s">
        <v>739</v>
      </c>
      <c r="K1385" s="246" t="s">
        <v>739</v>
      </c>
      <c r="L1385" s="246" t="s">
        <v>739</v>
      </c>
      <c r="M1385" s="246"/>
      <c r="N1385" s="246"/>
      <c r="O1385" s="246"/>
      <c r="P1385" s="246"/>
      <c r="Q1385" s="246"/>
      <c r="R1385" s="246"/>
      <c r="S1385" s="246"/>
      <c r="T1385" s="246"/>
      <c r="U1385" s="246"/>
      <c r="V1385" s="246"/>
      <c r="W1385" s="246"/>
      <c r="X1385" s="246"/>
      <c r="Y1385" s="246"/>
      <c r="Z1385" s="246"/>
      <c r="AA1385" s="246"/>
      <c r="AB1385" s="246"/>
      <c r="AC1385" s="246"/>
      <c r="AD1385" s="246"/>
      <c r="AE1385" s="246"/>
      <c r="AF1385" s="246"/>
      <c r="AG1385" s="246"/>
      <c r="AH1385" s="246"/>
      <c r="AI1385" s="246"/>
      <c r="AJ1385" s="246"/>
      <c r="AK1385" s="246"/>
      <c r="AL1385" s="246"/>
      <c r="AM1385" s="246"/>
      <c r="AN1385" s="246"/>
      <c r="AO1385" s="246"/>
      <c r="AP1385" s="246"/>
      <c r="AQ1385" s="242" t="s">
        <v>1777</v>
      </c>
      <c r="AR1385" s="242">
        <v>0</v>
      </c>
    </row>
    <row r="1386" spans="1:44" ht="14.4" x14ac:dyDescent="0.3">
      <c r="A1386" s="263">
        <v>124242</v>
      </c>
      <c r="B1386" t="s">
        <v>1224</v>
      </c>
      <c r="C1386" s="246" t="s">
        <v>205</v>
      </c>
      <c r="D1386" s="246" t="s">
        <v>205</v>
      </c>
      <c r="E1386" s="246" t="s">
        <v>205</v>
      </c>
      <c r="F1386" s="246" t="s">
        <v>205</v>
      </c>
      <c r="G1386" s="246" t="s">
        <v>205</v>
      </c>
      <c r="H1386" s="246" t="s">
        <v>205</v>
      </c>
      <c r="I1386" s="246" t="s">
        <v>205</v>
      </c>
      <c r="J1386" s="246" t="s">
        <v>205</v>
      </c>
      <c r="K1386" s="246" t="s">
        <v>205</v>
      </c>
      <c r="L1386" s="246" t="s">
        <v>204</v>
      </c>
      <c r="M1386" s="246"/>
      <c r="N1386" s="246"/>
      <c r="O1386" s="246"/>
      <c r="P1386" s="246"/>
      <c r="Q1386" s="246"/>
      <c r="R1386" s="246"/>
      <c r="S1386" s="246"/>
      <c r="T1386" s="246"/>
      <c r="U1386" s="246"/>
      <c r="V1386" s="246"/>
      <c r="W1386" s="246"/>
      <c r="X1386" s="246"/>
      <c r="Y1386" s="246"/>
      <c r="Z1386" s="246"/>
      <c r="AA1386" s="246"/>
      <c r="AB1386" s="246"/>
      <c r="AC1386" s="246"/>
      <c r="AD1386" s="246"/>
      <c r="AE1386" s="246"/>
      <c r="AF1386" s="246"/>
      <c r="AG1386" s="246"/>
      <c r="AH1386" s="246"/>
      <c r="AI1386" s="246"/>
      <c r="AJ1386" s="246"/>
      <c r="AK1386" s="246"/>
      <c r="AL1386" s="246"/>
      <c r="AM1386" s="246"/>
      <c r="AN1386" s="246"/>
      <c r="AO1386" s="246"/>
      <c r="AP1386" s="246"/>
      <c r="AQ1386" s="242">
        <v>0</v>
      </c>
      <c r="AR1386" s="242">
        <v>0</v>
      </c>
    </row>
    <row r="1387" spans="1:44" ht="14.4" x14ac:dyDescent="0.3">
      <c r="A1387" s="263">
        <v>124244</v>
      </c>
      <c r="B1387" t="s">
        <v>1224</v>
      </c>
      <c r="C1387" s="246" t="s">
        <v>206</v>
      </c>
      <c r="D1387" s="246" t="s">
        <v>206</v>
      </c>
      <c r="E1387" s="246" t="s">
        <v>205</v>
      </c>
      <c r="F1387" s="246" t="s">
        <v>206</v>
      </c>
      <c r="G1387" s="246" t="s">
        <v>205</v>
      </c>
      <c r="H1387" s="246" t="s">
        <v>205</v>
      </c>
      <c r="I1387" s="246" t="s">
        <v>205</v>
      </c>
      <c r="J1387" s="246" t="s">
        <v>205</v>
      </c>
      <c r="K1387" s="246" t="s">
        <v>205</v>
      </c>
      <c r="L1387" s="246" t="s">
        <v>205</v>
      </c>
      <c r="M1387" s="246"/>
      <c r="N1387" s="246"/>
      <c r="O1387" s="246"/>
      <c r="P1387" s="246"/>
      <c r="Q1387" s="246"/>
      <c r="R1387" s="246"/>
      <c r="S1387" s="246"/>
      <c r="T1387" s="246"/>
      <c r="U1387" s="246"/>
      <c r="V1387" s="246"/>
      <c r="W1387" s="246"/>
      <c r="X1387" s="246"/>
      <c r="Y1387" s="246"/>
      <c r="Z1387" s="246"/>
      <c r="AA1387" s="246"/>
      <c r="AB1387" s="246"/>
      <c r="AC1387" s="246"/>
      <c r="AD1387" s="246"/>
      <c r="AE1387" s="246"/>
      <c r="AF1387" s="246"/>
      <c r="AG1387" s="246"/>
      <c r="AH1387" s="246"/>
      <c r="AI1387" s="246"/>
      <c r="AJ1387" s="246"/>
      <c r="AK1387" s="246"/>
      <c r="AL1387" s="246"/>
      <c r="AM1387" s="246"/>
      <c r="AN1387" s="246"/>
      <c r="AO1387" s="246"/>
      <c r="AP1387" s="246"/>
      <c r="AQ1387" s="242">
        <v>0</v>
      </c>
      <c r="AR1387" s="242" t="s">
        <v>4243</v>
      </c>
    </row>
    <row r="1388" spans="1:44" ht="14.4" x14ac:dyDescent="0.3">
      <c r="A1388" s="263">
        <v>124246</v>
      </c>
      <c r="B1388" t="s">
        <v>1224</v>
      </c>
      <c r="C1388" s="246" t="s">
        <v>205</v>
      </c>
      <c r="D1388" s="246" t="s">
        <v>205</v>
      </c>
      <c r="E1388" s="246" t="s">
        <v>206</v>
      </c>
      <c r="F1388" s="246" t="s">
        <v>205</v>
      </c>
      <c r="G1388" s="246" t="s">
        <v>206</v>
      </c>
      <c r="H1388" s="246" t="s">
        <v>205</v>
      </c>
      <c r="I1388" s="246" t="s">
        <v>205</v>
      </c>
      <c r="J1388" s="246" t="s">
        <v>205</v>
      </c>
      <c r="K1388" s="246" t="s">
        <v>205</v>
      </c>
      <c r="L1388" s="246" t="s">
        <v>205</v>
      </c>
      <c r="M1388" s="246"/>
      <c r="N1388" s="246"/>
      <c r="O1388" s="246"/>
      <c r="P1388" s="246"/>
      <c r="Q1388" s="246"/>
      <c r="R1388" s="246"/>
      <c r="S1388" s="246"/>
      <c r="T1388" s="246"/>
      <c r="U1388" s="246"/>
      <c r="V1388" s="246"/>
      <c r="W1388" s="246"/>
      <c r="X1388" s="246"/>
      <c r="Y1388" s="246"/>
      <c r="Z1388" s="246"/>
      <c r="AA1388" s="246"/>
      <c r="AB1388" s="246"/>
      <c r="AC1388" s="246"/>
      <c r="AD1388" s="246"/>
      <c r="AE1388" s="246"/>
      <c r="AF1388" s="246"/>
      <c r="AG1388" s="246"/>
      <c r="AH1388" s="246"/>
      <c r="AI1388" s="246"/>
      <c r="AJ1388" s="246"/>
      <c r="AK1388" s="246"/>
      <c r="AL1388" s="246"/>
      <c r="AM1388" s="246"/>
      <c r="AN1388" s="246"/>
      <c r="AO1388" s="246"/>
      <c r="AP1388" s="246"/>
      <c r="AQ1388" s="242">
        <v>0</v>
      </c>
      <c r="AR1388" s="242">
        <v>0</v>
      </c>
    </row>
    <row r="1389" spans="1:44" ht="14.4" x14ac:dyDescent="0.3">
      <c r="A1389" s="263">
        <v>124250</v>
      </c>
      <c r="B1389" t="s">
        <v>1224</v>
      </c>
      <c r="C1389" s="246" t="s">
        <v>206</v>
      </c>
      <c r="D1389" s="246" t="s">
        <v>206</v>
      </c>
      <c r="E1389" s="246" t="s">
        <v>204</v>
      </c>
      <c r="F1389" s="246" t="s">
        <v>206</v>
      </c>
      <c r="G1389" s="246" t="s">
        <v>206</v>
      </c>
      <c r="H1389" s="246" t="s">
        <v>206</v>
      </c>
      <c r="I1389" s="246" t="s">
        <v>206</v>
      </c>
      <c r="J1389" s="246" t="s">
        <v>206</v>
      </c>
      <c r="K1389" s="246" t="s">
        <v>206</v>
      </c>
      <c r="L1389" s="246" t="s">
        <v>206</v>
      </c>
      <c r="M1389" s="246"/>
      <c r="N1389" s="246"/>
      <c r="O1389" s="246"/>
      <c r="P1389" s="246"/>
      <c r="Q1389" s="246"/>
      <c r="R1389" s="246"/>
      <c r="S1389" s="246"/>
      <c r="T1389" s="246"/>
      <c r="U1389" s="246"/>
      <c r="V1389" s="246"/>
      <c r="W1389" s="246"/>
      <c r="X1389" s="246"/>
      <c r="Y1389" s="246"/>
      <c r="Z1389" s="246"/>
      <c r="AA1389" s="246"/>
      <c r="AB1389" s="246"/>
      <c r="AC1389" s="246"/>
      <c r="AD1389" s="246"/>
      <c r="AE1389" s="246"/>
      <c r="AF1389" s="246"/>
      <c r="AG1389" s="246"/>
      <c r="AH1389" s="246"/>
      <c r="AI1389" s="246"/>
      <c r="AJ1389" s="246"/>
      <c r="AK1389" s="246"/>
      <c r="AL1389" s="246"/>
      <c r="AM1389" s="246"/>
      <c r="AN1389" s="246"/>
      <c r="AO1389" s="246"/>
      <c r="AP1389" s="246"/>
      <c r="AQ1389" s="242">
        <v>0</v>
      </c>
      <c r="AR1389" s="242">
        <v>0</v>
      </c>
    </row>
    <row r="1390" spans="1:44" ht="14.4" x14ac:dyDescent="0.3">
      <c r="A1390" s="263">
        <v>124255</v>
      </c>
      <c r="B1390" t="s">
        <v>1224</v>
      </c>
      <c r="C1390" s="246" t="s">
        <v>206</v>
      </c>
      <c r="D1390" s="246" t="s">
        <v>206</v>
      </c>
      <c r="E1390" s="246" t="s">
        <v>206</v>
      </c>
      <c r="F1390" s="246" t="s">
        <v>206</v>
      </c>
      <c r="G1390" s="246" t="s">
        <v>206</v>
      </c>
      <c r="H1390" s="246" t="s">
        <v>205</v>
      </c>
      <c r="I1390" s="246" t="s">
        <v>205</v>
      </c>
      <c r="J1390" s="246" t="s">
        <v>205</v>
      </c>
      <c r="K1390" s="246" t="s">
        <v>205</v>
      </c>
      <c r="L1390" s="246" t="s">
        <v>205</v>
      </c>
      <c r="M1390" s="246"/>
      <c r="N1390" s="246"/>
      <c r="O1390" s="246"/>
      <c r="P1390" s="246"/>
      <c r="Q1390" s="246"/>
      <c r="R1390" s="246"/>
      <c r="S1390" s="246"/>
      <c r="T1390" s="246"/>
      <c r="U1390" s="246"/>
      <c r="V1390" s="246"/>
      <c r="W1390" s="246"/>
      <c r="X1390" s="246"/>
      <c r="Y1390" s="246"/>
      <c r="Z1390" s="246"/>
      <c r="AA1390" s="246"/>
      <c r="AB1390" s="246"/>
      <c r="AC1390" s="246"/>
      <c r="AD1390" s="246"/>
      <c r="AE1390" s="246"/>
      <c r="AF1390" s="246"/>
      <c r="AG1390" s="246"/>
      <c r="AH1390" s="246"/>
      <c r="AI1390" s="246"/>
      <c r="AJ1390" s="246"/>
      <c r="AK1390" s="246"/>
      <c r="AL1390" s="246"/>
      <c r="AM1390" s="246"/>
      <c r="AN1390" s="246"/>
      <c r="AO1390" s="246"/>
      <c r="AP1390" s="246"/>
      <c r="AQ1390" s="242">
        <v>0</v>
      </c>
      <c r="AR1390" s="242">
        <v>0</v>
      </c>
    </row>
    <row r="1391" spans="1:44" x14ac:dyDescent="0.25">
      <c r="A1391">
        <v>124260</v>
      </c>
      <c r="B1391" t="s">
        <v>1224</v>
      </c>
      <c r="C1391" t="s">
        <v>204</v>
      </c>
      <c r="D1391" t="s">
        <v>204</v>
      </c>
      <c r="E1391" t="s">
        <v>204</v>
      </c>
      <c r="F1391" t="s">
        <v>206</v>
      </c>
      <c r="G1391" t="s">
        <v>206</v>
      </c>
      <c r="H1391" t="s">
        <v>204</v>
      </c>
      <c r="I1391" t="s">
        <v>204</v>
      </c>
      <c r="J1391" t="s">
        <v>206</v>
      </c>
      <c r="K1391" t="s">
        <v>206</v>
      </c>
      <c r="L1391" t="s">
        <v>206</v>
      </c>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s="242">
        <v>0</v>
      </c>
      <c r="AR1391" s="242">
        <v>0</v>
      </c>
    </row>
    <row r="1392" spans="1:44" ht="14.4" x14ac:dyDescent="0.3">
      <c r="A1392" s="263">
        <v>124269</v>
      </c>
      <c r="B1392" t="s">
        <v>1224</v>
      </c>
      <c r="C1392" s="246" t="s">
        <v>206</v>
      </c>
      <c r="D1392" s="246" t="s">
        <v>206</v>
      </c>
      <c r="E1392" s="246" t="s">
        <v>206</v>
      </c>
      <c r="F1392" s="246" t="s">
        <v>205</v>
      </c>
      <c r="G1392" s="246" t="s">
        <v>205</v>
      </c>
      <c r="H1392" s="246" t="s">
        <v>205</v>
      </c>
      <c r="I1392" s="246" t="s">
        <v>205</v>
      </c>
      <c r="J1392" s="246" t="s">
        <v>205</v>
      </c>
      <c r="K1392" s="246" t="s">
        <v>205</v>
      </c>
      <c r="L1392" s="246" t="s">
        <v>205</v>
      </c>
      <c r="M1392" s="246"/>
      <c r="N1392" s="246"/>
      <c r="O1392" s="246"/>
      <c r="P1392" s="246"/>
      <c r="Q1392" s="246"/>
      <c r="R1392" s="246"/>
      <c r="S1392" s="246"/>
      <c r="T1392" s="246"/>
      <c r="U1392" s="246"/>
      <c r="V1392" s="246"/>
      <c r="W1392" s="246"/>
      <c r="X1392" s="246"/>
      <c r="Y1392" s="246"/>
      <c r="Z1392" s="246"/>
      <c r="AA1392" s="246"/>
      <c r="AB1392" s="246"/>
      <c r="AC1392" s="246"/>
      <c r="AD1392" s="246"/>
      <c r="AE1392" s="246"/>
      <c r="AF1392" s="246"/>
      <c r="AG1392" s="246"/>
      <c r="AH1392" s="246"/>
      <c r="AI1392" s="246"/>
      <c r="AJ1392" s="246"/>
      <c r="AK1392" s="246"/>
      <c r="AL1392" s="246"/>
      <c r="AM1392" s="246"/>
      <c r="AN1392" s="246"/>
      <c r="AO1392" s="246"/>
      <c r="AP1392" s="246"/>
      <c r="AQ1392" s="242">
        <v>0</v>
      </c>
      <c r="AR1392" s="242">
        <v>0</v>
      </c>
    </row>
    <row r="1393" spans="1:44" ht="14.4" x14ac:dyDescent="0.3">
      <c r="A1393" s="263">
        <v>124270</v>
      </c>
      <c r="B1393" t="s">
        <v>1224</v>
      </c>
      <c r="C1393" s="246" t="s">
        <v>206</v>
      </c>
      <c r="D1393" s="246" t="s">
        <v>206</v>
      </c>
      <c r="E1393" s="246" t="s">
        <v>206</v>
      </c>
      <c r="F1393" s="246" t="s">
        <v>206</v>
      </c>
      <c r="G1393" s="246" t="s">
        <v>206</v>
      </c>
      <c r="H1393" s="246" t="s">
        <v>205</v>
      </c>
      <c r="I1393" s="246" t="s">
        <v>205</v>
      </c>
      <c r="J1393" s="246" t="s">
        <v>205</v>
      </c>
      <c r="K1393" s="246" t="s">
        <v>205</v>
      </c>
      <c r="L1393" s="246" t="s">
        <v>205</v>
      </c>
      <c r="M1393" s="246"/>
      <c r="N1393" s="246"/>
      <c r="O1393" s="246"/>
      <c r="P1393" s="246"/>
      <c r="Q1393" s="246"/>
      <c r="R1393" s="246"/>
      <c r="S1393" s="246"/>
      <c r="T1393" s="246"/>
      <c r="U1393" s="246"/>
      <c r="V1393" s="246"/>
      <c r="W1393" s="246"/>
      <c r="X1393" s="246"/>
      <c r="Y1393" s="246"/>
      <c r="Z1393" s="246"/>
      <c r="AA1393" s="246"/>
      <c r="AB1393" s="246"/>
      <c r="AC1393" s="246"/>
      <c r="AD1393" s="246"/>
      <c r="AE1393" s="246"/>
      <c r="AF1393" s="246"/>
      <c r="AG1393" s="246"/>
      <c r="AH1393" s="246"/>
      <c r="AI1393" s="246"/>
      <c r="AJ1393" s="246"/>
      <c r="AK1393" s="246"/>
      <c r="AL1393" s="246"/>
      <c r="AM1393" s="246"/>
      <c r="AN1393" s="246"/>
      <c r="AO1393" s="246"/>
      <c r="AP1393" s="246"/>
      <c r="AQ1393" s="242">
        <v>0</v>
      </c>
      <c r="AR1393" s="242">
        <v>0</v>
      </c>
    </row>
    <row r="1394" spans="1:44" ht="14.4" x14ac:dyDescent="0.3">
      <c r="A1394" s="263">
        <v>124271</v>
      </c>
      <c r="B1394" t="s">
        <v>1224</v>
      </c>
      <c r="C1394" s="246" t="s">
        <v>205</v>
      </c>
      <c r="D1394" s="246" t="s">
        <v>206</v>
      </c>
      <c r="E1394" s="246" t="s">
        <v>206</v>
      </c>
      <c r="F1394" s="246" t="s">
        <v>205</v>
      </c>
      <c r="G1394" s="246" t="s">
        <v>205</v>
      </c>
      <c r="H1394" s="246" t="s">
        <v>205</v>
      </c>
      <c r="I1394" s="246" t="s">
        <v>205</v>
      </c>
      <c r="J1394" s="246" t="s">
        <v>205</v>
      </c>
      <c r="K1394" s="246" t="s">
        <v>205</v>
      </c>
      <c r="L1394" s="246" t="s">
        <v>205</v>
      </c>
      <c r="M1394" s="246"/>
      <c r="N1394" s="246"/>
      <c r="O1394" s="246"/>
      <c r="P1394" s="246"/>
      <c r="Q1394" s="246"/>
      <c r="R1394" s="246"/>
      <c r="S1394" s="246"/>
      <c r="T1394" s="246"/>
      <c r="U1394" s="246"/>
      <c r="V1394" s="246"/>
      <c r="W1394" s="246"/>
      <c r="X1394" s="246"/>
      <c r="Y1394" s="246"/>
      <c r="Z1394" s="246"/>
      <c r="AA1394" s="246"/>
      <c r="AB1394" s="246"/>
      <c r="AC1394" s="246"/>
      <c r="AD1394" s="246"/>
      <c r="AE1394" s="246"/>
      <c r="AF1394" s="246"/>
      <c r="AG1394" s="246"/>
      <c r="AH1394" s="246"/>
      <c r="AI1394" s="246"/>
      <c r="AJ1394" s="246"/>
      <c r="AK1394" s="246"/>
      <c r="AL1394" s="246"/>
      <c r="AM1394" s="246"/>
      <c r="AN1394" s="246"/>
      <c r="AO1394" s="246"/>
      <c r="AP1394" s="246"/>
      <c r="AQ1394" s="242">
        <v>0</v>
      </c>
      <c r="AR1394" s="242">
        <v>0</v>
      </c>
    </row>
    <row r="1395" spans="1:44" ht="14.4" x14ac:dyDescent="0.3">
      <c r="A1395" s="263">
        <v>124275</v>
      </c>
      <c r="B1395" t="s">
        <v>1224</v>
      </c>
      <c r="C1395" s="246" t="s">
        <v>206</v>
      </c>
      <c r="D1395" s="246" t="s">
        <v>206</v>
      </c>
      <c r="E1395" s="246" t="s">
        <v>206</v>
      </c>
      <c r="F1395" s="246" t="s">
        <v>206</v>
      </c>
      <c r="G1395" s="246" t="s">
        <v>206</v>
      </c>
      <c r="H1395" s="246" t="s">
        <v>205</v>
      </c>
      <c r="I1395" s="246" t="s">
        <v>205</v>
      </c>
      <c r="J1395" s="246" t="s">
        <v>205</v>
      </c>
      <c r="K1395" s="246" t="s">
        <v>205</v>
      </c>
      <c r="L1395" s="246" t="s">
        <v>205</v>
      </c>
      <c r="M1395" s="246"/>
      <c r="N1395" s="246"/>
      <c r="O1395" s="246"/>
      <c r="P1395" s="246"/>
      <c r="Q1395" s="246"/>
      <c r="R1395" s="246"/>
      <c r="S1395" s="246"/>
      <c r="T1395" s="246"/>
      <c r="U1395" s="246"/>
      <c r="V1395" s="246"/>
      <c r="W1395" s="246"/>
      <c r="X1395" s="246"/>
      <c r="Y1395" s="246"/>
      <c r="Z1395" s="246"/>
      <c r="AA1395" s="246"/>
      <c r="AB1395" s="246"/>
      <c r="AC1395" s="246"/>
      <c r="AD1395" s="246"/>
      <c r="AE1395" s="246"/>
      <c r="AF1395" s="246"/>
      <c r="AG1395" s="246"/>
      <c r="AH1395" s="246"/>
      <c r="AI1395" s="246"/>
      <c r="AJ1395" s="246"/>
      <c r="AK1395" s="246"/>
      <c r="AL1395" s="246"/>
      <c r="AM1395" s="246"/>
      <c r="AN1395" s="246"/>
      <c r="AO1395" s="246"/>
      <c r="AP1395" s="246"/>
      <c r="AQ1395" s="242">
        <v>0</v>
      </c>
      <c r="AR1395" s="242">
        <v>0</v>
      </c>
    </row>
    <row r="1396" spans="1:44" ht="14.4" x14ac:dyDescent="0.3">
      <c r="A1396" s="263">
        <v>124277</v>
      </c>
      <c r="B1396" t="s">
        <v>1224</v>
      </c>
      <c r="C1396" s="246" t="s">
        <v>206</v>
      </c>
      <c r="D1396" s="246" t="s">
        <v>206</v>
      </c>
      <c r="E1396" s="246" t="s">
        <v>206</v>
      </c>
      <c r="F1396" s="246" t="s">
        <v>206</v>
      </c>
      <c r="G1396" s="246" t="s">
        <v>206</v>
      </c>
      <c r="H1396" s="246" t="s">
        <v>205</v>
      </c>
      <c r="I1396" s="246" t="s">
        <v>205</v>
      </c>
      <c r="J1396" s="246" t="s">
        <v>205</v>
      </c>
      <c r="K1396" s="246" t="s">
        <v>205</v>
      </c>
      <c r="L1396" s="246" t="s">
        <v>205</v>
      </c>
      <c r="M1396" s="246"/>
      <c r="N1396" s="246"/>
      <c r="O1396" s="246"/>
      <c r="P1396" s="246"/>
      <c r="Q1396" s="246"/>
      <c r="R1396" s="246"/>
      <c r="S1396" s="246"/>
      <c r="T1396" s="246"/>
      <c r="U1396" s="246"/>
      <c r="V1396" s="246"/>
      <c r="W1396" s="246"/>
      <c r="X1396" s="246"/>
      <c r="Y1396" s="246"/>
      <c r="Z1396" s="246"/>
      <c r="AA1396" s="246"/>
      <c r="AB1396" s="246"/>
      <c r="AC1396" s="246"/>
      <c r="AD1396" s="246"/>
      <c r="AE1396" s="246"/>
      <c r="AF1396" s="246"/>
      <c r="AG1396" s="246"/>
      <c r="AH1396" s="246"/>
      <c r="AI1396" s="246"/>
      <c r="AJ1396" s="246"/>
      <c r="AK1396" s="246"/>
      <c r="AL1396" s="246"/>
      <c r="AM1396" s="246"/>
      <c r="AN1396" s="246"/>
      <c r="AO1396" s="246"/>
      <c r="AP1396" s="246"/>
      <c r="AQ1396" s="242">
        <v>0</v>
      </c>
      <c r="AR1396" s="242">
        <v>0</v>
      </c>
    </row>
    <row r="1397" spans="1:44" ht="14.4" x14ac:dyDescent="0.3">
      <c r="A1397" s="263">
        <v>124285</v>
      </c>
      <c r="B1397" t="s">
        <v>1224</v>
      </c>
      <c r="C1397" s="246" t="s">
        <v>206</v>
      </c>
      <c r="D1397" s="246" t="s">
        <v>206</v>
      </c>
      <c r="E1397" s="246" t="s">
        <v>206</v>
      </c>
      <c r="F1397" s="246" t="s">
        <v>206</v>
      </c>
      <c r="G1397" s="246" t="s">
        <v>206</v>
      </c>
      <c r="H1397" s="246" t="s">
        <v>205</v>
      </c>
      <c r="I1397" s="246" t="s">
        <v>205</v>
      </c>
      <c r="J1397" s="246" t="s">
        <v>205</v>
      </c>
      <c r="K1397" s="246" t="s">
        <v>205</v>
      </c>
      <c r="L1397" s="246" t="s">
        <v>205</v>
      </c>
      <c r="M1397" s="246"/>
      <c r="N1397" s="246"/>
      <c r="O1397" s="246"/>
      <c r="P1397" s="246"/>
      <c r="Q1397" s="246"/>
      <c r="R1397" s="246"/>
      <c r="S1397" s="246"/>
      <c r="T1397" s="246"/>
      <c r="U1397" s="246"/>
      <c r="V1397" s="246"/>
      <c r="W1397" s="246"/>
      <c r="X1397" s="246"/>
      <c r="Y1397" s="246"/>
      <c r="Z1397" s="246"/>
      <c r="AA1397" s="246"/>
      <c r="AB1397" s="246"/>
      <c r="AC1397" s="246"/>
      <c r="AD1397" s="246"/>
      <c r="AE1397" s="246"/>
      <c r="AF1397" s="246"/>
      <c r="AG1397" s="246"/>
      <c r="AH1397" s="246"/>
      <c r="AI1397" s="246"/>
      <c r="AJ1397" s="246"/>
      <c r="AK1397" s="246"/>
      <c r="AL1397" s="246"/>
      <c r="AM1397" s="246"/>
      <c r="AN1397" s="246"/>
      <c r="AO1397" s="246"/>
      <c r="AP1397" s="246"/>
      <c r="AQ1397" s="242">
        <v>0</v>
      </c>
      <c r="AR1397" s="242">
        <v>0</v>
      </c>
    </row>
    <row r="1398" spans="1:44" x14ac:dyDescent="0.25">
      <c r="A1398">
        <v>124286</v>
      </c>
      <c r="B1398" t="s">
        <v>1224</v>
      </c>
      <c r="C1398" t="s">
        <v>204</v>
      </c>
      <c r="D1398" t="s">
        <v>204</v>
      </c>
      <c r="E1398" t="s">
        <v>206</v>
      </c>
      <c r="F1398" t="s">
        <v>204</v>
      </c>
      <c r="G1398" t="s">
        <v>206</v>
      </c>
      <c r="H1398" t="s">
        <v>206</v>
      </c>
      <c r="I1398" t="s">
        <v>206</v>
      </c>
      <c r="J1398" t="s">
        <v>205</v>
      </c>
      <c r="K1398" t="s">
        <v>205</v>
      </c>
      <c r="L1398" t="s">
        <v>205</v>
      </c>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s="242">
        <v>0</v>
      </c>
      <c r="AR1398" s="242">
        <v>0</v>
      </c>
    </row>
    <row r="1399" spans="1:44" ht="14.4" x14ac:dyDescent="0.3">
      <c r="A1399" s="263">
        <v>124297</v>
      </c>
      <c r="B1399" t="s">
        <v>1224</v>
      </c>
      <c r="C1399" s="246" t="s">
        <v>206</v>
      </c>
      <c r="D1399" s="246" t="s">
        <v>206</v>
      </c>
      <c r="E1399" s="246" t="s">
        <v>206</v>
      </c>
      <c r="F1399" s="246" t="s">
        <v>206</v>
      </c>
      <c r="G1399" s="246" t="s">
        <v>206</v>
      </c>
      <c r="H1399" s="246" t="s">
        <v>205</v>
      </c>
      <c r="I1399" s="246" t="s">
        <v>205</v>
      </c>
      <c r="J1399" s="246" t="s">
        <v>205</v>
      </c>
      <c r="K1399" s="246" t="s">
        <v>205</v>
      </c>
      <c r="L1399" s="246" t="s">
        <v>205</v>
      </c>
      <c r="M1399" s="246"/>
      <c r="N1399" s="246"/>
      <c r="O1399" s="246"/>
      <c r="P1399" s="246"/>
      <c r="Q1399" s="246"/>
      <c r="R1399" s="246"/>
      <c r="S1399" s="246"/>
      <c r="T1399" s="246"/>
      <c r="U1399" s="246"/>
      <c r="V1399" s="246"/>
      <c r="W1399" s="246"/>
      <c r="X1399" s="246"/>
      <c r="Y1399" s="246"/>
      <c r="Z1399" s="246"/>
      <c r="AA1399" s="246"/>
      <c r="AB1399" s="246"/>
      <c r="AC1399" s="246"/>
      <c r="AD1399" s="246"/>
      <c r="AE1399" s="246"/>
      <c r="AF1399" s="246"/>
      <c r="AG1399" s="246"/>
      <c r="AH1399" s="246"/>
      <c r="AI1399" s="246"/>
      <c r="AJ1399" s="246"/>
      <c r="AK1399" s="246"/>
      <c r="AL1399" s="246"/>
      <c r="AM1399" s="246"/>
      <c r="AN1399" s="246"/>
      <c r="AO1399" s="246"/>
      <c r="AP1399" s="246"/>
      <c r="AQ1399" s="242">
        <v>0</v>
      </c>
      <c r="AR1399" s="242">
        <v>0</v>
      </c>
    </row>
    <row r="1400" spans="1:44" ht="14.4" x14ac:dyDescent="0.3">
      <c r="A1400" s="263">
        <v>124298</v>
      </c>
      <c r="B1400" t="s">
        <v>1224</v>
      </c>
      <c r="C1400" s="246" t="s">
        <v>206</v>
      </c>
      <c r="D1400" s="246" t="s">
        <v>206</v>
      </c>
      <c r="E1400" s="246" t="s">
        <v>205</v>
      </c>
      <c r="F1400" s="246" t="s">
        <v>205</v>
      </c>
      <c r="G1400" s="246" t="s">
        <v>206</v>
      </c>
      <c r="H1400" s="246" t="s">
        <v>205</v>
      </c>
      <c r="I1400" s="246" t="s">
        <v>205</v>
      </c>
      <c r="J1400" s="246" t="s">
        <v>205</v>
      </c>
      <c r="K1400" s="246" t="s">
        <v>205</v>
      </c>
      <c r="L1400" s="246" t="s">
        <v>205</v>
      </c>
      <c r="M1400" s="246"/>
      <c r="N1400" s="246"/>
      <c r="O1400" s="246"/>
      <c r="P1400" s="246"/>
      <c r="Q1400" s="246"/>
      <c r="R1400" s="246"/>
      <c r="S1400" s="246"/>
      <c r="T1400" s="246"/>
      <c r="U1400" s="246"/>
      <c r="V1400" s="246"/>
      <c r="W1400" s="246"/>
      <c r="X1400" s="246"/>
      <c r="Y1400" s="246"/>
      <c r="Z1400" s="246"/>
      <c r="AA1400" s="246"/>
      <c r="AB1400" s="246"/>
      <c r="AC1400" s="246"/>
      <c r="AD1400" s="246"/>
      <c r="AE1400" s="246"/>
      <c r="AF1400" s="246"/>
      <c r="AG1400" s="246"/>
      <c r="AH1400" s="246"/>
      <c r="AI1400" s="246"/>
      <c r="AJ1400" s="246"/>
      <c r="AK1400" s="246"/>
      <c r="AL1400" s="246"/>
      <c r="AM1400" s="246"/>
      <c r="AN1400" s="246"/>
      <c r="AO1400" s="246"/>
      <c r="AP1400" s="246"/>
      <c r="AQ1400" s="242">
        <v>0</v>
      </c>
      <c r="AR1400" s="242">
        <v>0</v>
      </c>
    </row>
    <row r="1401" spans="1:44" ht="14.4" x14ac:dyDescent="0.3">
      <c r="A1401" s="263">
        <v>124299</v>
      </c>
      <c r="B1401" t="s">
        <v>1224</v>
      </c>
      <c r="C1401" s="246" t="s">
        <v>206</v>
      </c>
      <c r="D1401" s="246" t="s">
        <v>206</v>
      </c>
      <c r="E1401" s="246" t="s">
        <v>206</v>
      </c>
      <c r="F1401" s="246" t="s">
        <v>206</v>
      </c>
      <c r="G1401" s="246" t="s">
        <v>206</v>
      </c>
      <c r="H1401" s="246" t="s">
        <v>205</v>
      </c>
      <c r="I1401" s="246" t="s">
        <v>205</v>
      </c>
      <c r="J1401" s="246" t="s">
        <v>205</v>
      </c>
      <c r="K1401" s="246" t="s">
        <v>205</v>
      </c>
      <c r="L1401" s="246" t="s">
        <v>205</v>
      </c>
      <c r="M1401" s="246"/>
      <c r="N1401" s="246"/>
      <c r="O1401" s="246"/>
      <c r="P1401" s="246"/>
      <c r="Q1401" s="246"/>
      <c r="R1401" s="246"/>
      <c r="S1401" s="246"/>
      <c r="T1401" s="246"/>
      <c r="U1401" s="246"/>
      <c r="V1401" s="246"/>
      <c r="W1401" s="246"/>
      <c r="X1401" s="246"/>
      <c r="Y1401" s="246"/>
      <c r="Z1401" s="246"/>
      <c r="AA1401" s="246"/>
      <c r="AB1401" s="246"/>
      <c r="AC1401" s="246"/>
      <c r="AD1401" s="246"/>
      <c r="AE1401" s="246"/>
      <c r="AF1401" s="246"/>
      <c r="AG1401" s="246"/>
      <c r="AH1401" s="246"/>
      <c r="AI1401" s="246"/>
      <c r="AJ1401" s="246"/>
      <c r="AK1401" s="246"/>
      <c r="AL1401" s="246"/>
      <c r="AM1401" s="246"/>
      <c r="AN1401" s="246"/>
      <c r="AO1401" s="246"/>
      <c r="AP1401" s="246"/>
      <c r="AQ1401" s="242">
        <v>0</v>
      </c>
      <c r="AR1401" s="242">
        <v>0</v>
      </c>
    </row>
    <row r="1402" spans="1:44" ht="14.4" x14ac:dyDescent="0.3">
      <c r="A1402" s="263">
        <v>124304</v>
      </c>
      <c r="B1402" t="s">
        <v>1224</v>
      </c>
      <c r="C1402" s="246" t="s">
        <v>206</v>
      </c>
      <c r="D1402" s="246" t="s">
        <v>206</v>
      </c>
      <c r="E1402" s="246" t="s">
        <v>206</v>
      </c>
      <c r="F1402" s="246" t="s">
        <v>205</v>
      </c>
      <c r="G1402" s="246" t="s">
        <v>205</v>
      </c>
      <c r="H1402" s="246" t="s">
        <v>205</v>
      </c>
      <c r="I1402" s="246" t="s">
        <v>205</v>
      </c>
      <c r="J1402" s="246" t="s">
        <v>205</v>
      </c>
      <c r="K1402" s="246" t="s">
        <v>205</v>
      </c>
      <c r="L1402" s="246" t="s">
        <v>205</v>
      </c>
      <c r="M1402" s="246"/>
      <c r="N1402" s="246"/>
      <c r="O1402" s="246"/>
      <c r="P1402" s="246"/>
      <c r="Q1402" s="246"/>
      <c r="R1402" s="246"/>
      <c r="S1402" s="246"/>
      <c r="T1402" s="246"/>
      <c r="U1402" s="246"/>
      <c r="V1402" s="246"/>
      <c r="W1402" s="246"/>
      <c r="X1402" s="246"/>
      <c r="Y1402" s="246"/>
      <c r="Z1402" s="246"/>
      <c r="AA1402" s="246"/>
      <c r="AB1402" s="246"/>
      <c r="AC1402" s="246"/>
      <c r="AD1402" s="246"/>
      <c r="AE1402" s="246"/>
      <c r="AF1402" s="246"/>
      <c r="AG1402" s="246"/>
      <c r="AH1402" s="246"/>
      <c r="AI1402" s="246"/>
      <c r="AJ1402" s="246"/>
      <c r="AK1402" s="246"/>
      <c r="AL1402" s="246"/>
      <c r="AM1402" s="246"/>
      <c r="AN1402" s="246"/>
      <c r="AO1402" s="246"/>
      <c r="AP1402" s="246"/>
      <c r="AQ1402" s="242">
        <v>0</v>
      </c>
      <c r="AR1402" s="242">
        <v>0</v>
      </c>
    </row>
    <row r="1403" spans="1:44" x14ac:dyDescent="0.25">
      <c r="A1403">
        <v>124305</v>
      </c>
      <c r="B1403" t="s">
        <v>1224</v>
      </c>
      <c r="C1403" t="s">
        <v>204</v>
      </c>
      <c r="D1403" t="s">
        <v>204</v>
      </c>
      <c r="E1403" t="s">
        <v>204</v>
      </c>
      <c r="F1403" t="s">
        <v>205</v>
      </c>
      <c r="G1403" t="s">
        <v>206</v>
      </c>
      <c r="H1403" t="s">
        <v>206</v>
      </c>
      <c r="I1403" t="s">
        <v>206</v>
      </c>
      <c r="J1403" t="s">
        <v>206</v>
      </c>
      <c r="K1403" t="s">
        <v>205</v>
      </c>
      <c r="L1403" t="s">
        <v>206</v>
      </c>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s="242">
        <v>0</v>
      </c>
      <c r="AR1403" s="242">
        <v>0</v>
      </c>
    </row>
    <row r="1404" spans="1:44" ht="14.4" x14ac:dyDescent="0.3">
      <c r="A1404" s="263">
        <v>124307</v>
      </c>
      <c r="B1404" t="s">
        <v>1224</v>
      </c>
      <c r="C1404" s="246" t="s">
        <v>206</v>
      </c>
      <c r="D1404" s="246" t="s">
        <v>206</v>
      </c>
      <c r="E1404" s="246" t="s">
        <v>206</v>
      </c>
      <c r="F1404" s="246" t="s">
        <v>206</v>
      </c>
      <c r="G1404" s="246" t="s">
        <v>206</v>
      </c>
      <c r="H1404" s="246" t="s">
        <v>205</v>
      </c>
      <c r="I1404" s="246" t="s">
        <v>205</v>
      </c>
      <c r="J1404" s="246" t="s">
        <v>205</v>
      </c>
      <c r="K1404" s="246" t="s">
        <v>205</v>
      </c>
      <c r="L1404" s="246" t="s">
        <v>205</v>
      </c>
      <c r="M1404" s="246"/>
      <c r="N1404" s="246"/>
      <c r="O1404" s="246"/>
      <c r="P1404" s="246"/>
      <c r="Q1404" s="246"/>
      <c r="R1404" s="246"/>
      <c r="S1404" s="246"/>
      <c r="T1404" s="246"/>
      <c r="U1404" s="246"/>
      <c r="V1404" s="246"/>
      <c r="W1404" s="246"/>
      <c r="X1404" s="246"/>
      <c r="Y1404" s="246"/>
      <c r="Z1404" s="246"/>
      <c r="AA1404" s="246"/>
      <c r="AB1404" s="246"/>
      <c r="AC1404" s="246"/>
      <c r="AD1404" s="246"/>
      <c r="AE1404" s="246"/>
      <c r="AF1404" s="246"/>
      <c r="AG1404" s="246"/>
      <c r="AH1404" s="246"/>
      <c r="AI1404" s="246"/>
      <c r="AJ1404" s="246"/>
      <c r="AK1404" s="246"/>
      <c r="AL1404" s="246"/>
      <c r="AM1404" s="246"/>
      <c r="AN1404" s="246"/>
      <c r="AO1404" s="246"/>
      <c r="AP1404" s="246"/>
      <c r="AQ1404" s="242">
        <v>0</v>
      </c>
      <c r="AR1404" s="242">
        <v>0</v>
      </c>
    </row>
    <row r="1405" spans="1:44" ht="21.6" x14ac:dyDescent="0.65">
      <c r="A1405" s="264">
        <v>124308</v>
      </c>
      <c r="B1405" t="s">
        <v>1224</v>
      </c>
      <c r="C1405" s="242" t="s">
        <v>204</v>
      </c>
      <c r="D1405" s="242" t="s">
        <v>204</v>
      </c>
      <c r="E1405" s="242" t="s">
        <v>204</v>
      </c>
      <c r="F1405" s="242" t="s">
        <v>204</v>
      </c>
      <c r="G1405" s="242" t="s">
        <v>204</v>
      </c>
      <c r="H1405" s="242" t="s">
        <v>205</v>
      </c>
      <c r="I1405" s="242" t="s">
        <v>205</v>
      </c>
      <c r="J1405" s="242" t="s">
        <v>205</v>
      </c>
      <c r="K1405" s="242" t="s">
        <v>205</v>
      </c>
      <c r="L1405" s="242" t="s">
        <v>206</v>
      </c>
      <c r="AQ1405" s="242">
        <v>0</v>
      </c>
      <c r="AR1405" s="242">
        <v>0</v>
      </c>
    </row>
    <row r="1406" spans="1:44" ht="14.4" x14ac:dyDescent="0.3">
      <c r="A1406" s="263">
        <v>124309</v>
      </c>
      <c r="B1406" t="s">
        <v>1224</v>
      </c>
      <c r="C1406" s="246" t="s">
        <v>205</v>
      </c>
      <c r="D1406" s="246" t="s">
        <v>205</v>
      </c>
      <c r="E1406" s="246" t="s">
        <v>205</v>
      </c>
      <c r="F1406" s="246" t="s">
        <v>206</v>
      </c>
      <c r="G1406" s="246" t="s">
        <v>206</v>
      </c>
      <c r="H1406" s="246" t="s">
        <v>205</v>
      </c>
      <c r="I1406" s="246" t="s">
        <v>205</v>
      </c>
      <c r="J1406" s="246" t="s">
        <v>205</v>
      </c>
      <c r="K1406" s="246" t="s">
        <v>205</v>
      </c>
      <c r="L1406" s="246" t="s">
        <v>205</v>
      </c>
      <c r="M1406" s="246"/>
      <c r="N1406" s="246"/>
      <c r="O1406" s="246"/>
      <c r="P1406" s="246"/>
      <c r="Q1406" s="246"/>
      <c r="R1406" s="246"/>
      <c r="S1406" s="246"/>
      <c r="T1406" s="246"/>
      <c r="U1406" s="246"/>
      <c r="V1406" s="246"/>
      <c r="W1406" s="246"/>
      <c r="X1406" s="246"/>
      <c r="Y1406" s="246"/>
      <c r="Z1406" s="246"/>
      <c r="AA1406" s="246"/>
      <c r="AB1406" s="246"/>
      <c r="AC1406" s="246"/>
      <c r="AD1406" s="246"/>
      <c r="AE1406" s="246"/>
      <c r="AF1406" s="246"/>
      <c r="AG1406" s="246"/>
      <c r="AH1406" s="246"/>
      <c r="AI1406" s="246"/>
      <c r="AJ1406" s="246"/>
      <c r="AK1406" s="246"/>
      <c r="AL1406" s="246"/>
      <c r="AM1406" s="246"/>
      <c r="AN1406" s="246"/>
      <c r="AO1406" s="246"/>
      <c r="AP1406" s="246"/>
      <c r="AQ1406" s="242">
        <v>0</v>
      </c>
      <c r="AR1406" s="242">
        <v>0</v>
      </c>
    </row>
    <row r="1407" spans="1:44" ht="14.4" x14ac:dyDescent="0.3">
      <c r="A1407" s="263">
        <v>124310</v>
      </c>
      <c r="B1407" t="s">
        <v>1224</v>
      </c>
      <c r="C1407" s="246" t="s">
        <v>205</v>
      </c>
      <c r="D1407" s="246" t="s">
        <v>206</v>
      </c>
      <c r="E1407" s="246" t="s">
        <v>206</v>
      </c>
      <c r="F1407" s="246" t="s">
        <v>206</v>
      </c>
      <c r="G1407" s="246" t="s">
        <v>206</v>
      </c>
      <c r="H1407" s="246" t="s">
        <v>205</v>
      </c>
      <c r="I1407" s="246" t="s">
        <v>205</v>
      </c>
      <c r="J1407" s="246" t="s">
        <v>205</v>
      </c>
      <c r="K1407" s="246" t="s">
        <v>205</v>
      </c>
      <c r="L1407" s="246" t="s">
        <v>205</v>
      </c>
      <c r="M1407" s="246"/>
      <c r="N1407" s="246"/>
      <c r="O1407" s="246"/>
      <c r="P1407" s="246"/>
      <c r="Q1407" s="246"/>
      <c r="R1407" s="246"/>
      <c r="S1407" s="246"/>
      <c r="T1407" s="246"/>
      <c r="U1407" s="246"/>
      <c r="V1407" s="246"/>
      <c r="W1407" s="246"/>
      <c r="X1407" s="246"/>
      <c r="Y1407" s="246"/>
      <c r="Z1407" s="246"/>
      <c r="AA1407" s="246"/>
      <c r="AB1407" s="246"/>
      <c r="AC1407" s="246"/>
      <c r="AD1407" s="246"/>
      <c r="AE1407" s="246"/>
      <c r="AF1407" s="246"/>
      <c r="AG1407" s="246"/>
      <c r="AH1407" s="246"/>
      <c r="AI1407" s="246"/>
      <c r="AJ1407" s="246"/>
      <c r="AK1407" s="246"/>
      <c r="AL1407" s="246"/>
      <c r="AM1407" s="246"/>
      <c r="AN1407" s="246"/>
      <c r="AO1407" s="246"/>
      <c r="AP1407" s="246"/>
      <c r="AQ1407" s="242">
        <v>0</v>
      </c>
      <c r="AR1407" s="242">
        <v>0</v>
      </c>
    </row>
    <row r="1408" spans="1:44" ht="14.4" x14ac:dyDescent="0.3">
      <c r="A1408" s="263">
        <v>124313</v>
      </c>
      <c r="B1408" t="s">
        <v>1224</v>
      </c>
      <c r="C1408" s="246" t="s">
        <v>204</v>
      </c>
      <c r="D1408" s="246" t="s">
        <v>206</v>
      </c>
      <c r="E1408" s="246" t="s">
        <v>204</v>
      </c>
      <c r="F1408" s="246" t="s">
        <v>206</v>
      </c>
      <c r="G1408" s="246" t="s">
        <v>204</v>
      </c>
      <c r="H1408" s="246" t="s">
        <v>206</v>
      </c>
      <c r="I1408" s="246" t="s">
        <v>206</v>
      </c>
      <c r="J1408" s="246" t="s">
        <v>206</v>
      </c>
      <c r="K1408" s="246" t="s">
        <v>205</v>
      </c>
      <c r="L1408" s="246" t="s">
        <v>205</v>
      </c>
      <c r="M1408" s="246"/>
      <c r="N1408" s="246"/>
      <c r="O1408" s="246"/>
      <c r="P1408" s="246"/>
      <c r="Q1408" s="246"/>
      <c r="R1408" s="246"/>
      <c r="S1408" s="246"/>
      <c r="T1408" s="246"/>
      <c r="U1408" s="246"/>
      <c r="V1408" s="246"/>
      <c r="W1408" s="246"/>
      <c r="X1408" s="246"/>
      <c r="Y1408" s="246"/>
      <c r="Z1408" s="246"/>
      <c r="AA1408" s="246"/>
      <c r="AB1408" s="246"/>
      <c r="AC1408" s="246"/>
      <c r="AD1408" s="246"/>
      <c r="AE1408" s="246"/>
      <c r="AF1408" s="246"/>
      <c r="AG1408" s="246"/>
      <c r="AH1408" s="246"/>
      <c r="AI1408" s="246"/>
      <c r="AJ1408" s="246"/>
      <c r="AK1408" s="246"/>
      <c r="AL1408" s="246"/>
      <c r="AM1408" s="246"/>
      <c r="AN1408" s="246"/>
      <c r="AO1408" s="246"/>
      <c r="AP1408" s="246"/>
      <c r="AQ1408" s="242">
        <v>0</v>
      </c>
      <c r="AR1408" s="242">
        <v>0</v>
      </c>
    </row>
    <row r="1409" spans="1:44" ht="14.4" x14ac:dyDescent="0.3">
      <c r="A1409" s="263">
        <v>124314</v>
      </c>
      <c r="B1409" t="s">
        <v>1224</v>
      </c>
      <c r="C1409" s="246" t="s">
        <v>206</v>
      </c>
      <c r="D1409" s="246" t="s">
        <v>206</v>
      </c>
      <c r="E1409" s="246" t="s">
        <v>204</v>
      </c>
      <c r="F1409" s="246" t="s">
        <v>205</v>
      </c>
      <c r="G1409" s="246" t="s">
        <v>205</v>
      </c>
      <c r="H1409" s="246" t="s">
        <v>206</v>
      </c>
      <c r="I1409" s="246" t="s">
        <v>205</v>
      </c>
      <c r="J1409" s="246" t="s">
        <v>205</v>
      </c>
      <c r="K1409" s="246" t="s">
        <v>205</v>
      </c>
      <c r="L1409" s="246" t="s">
        <v>205</v>
      </c>
      <c r="M1409" s="246"/>
      <c r="N1409" s="246"/>
      <c r="O1409" s="246"/>
      <c r="P1409" s="246"/>
      <c r="Q1409" s="246"/>
      <c r="R1409" s="246"/>
      <c r="S1409" s="246"/>
      <c r="T1409" s="246"/>
      <c r="U1409" s="246"/>
      <c r="V1409" s="246"/>
      <c r="W1409" s="246"/>
      <c r="X1409" s="246"/>
      <c r="Y1409" s="246"/>
      <c r="Z1409" s="246"/>
      <c r="AA1409" s="246"/>
      <c r="AB1409" s="246"/>
      <c r="AC1409" s="246"/>
      <c r="AD1409" s="246"/>
      <c r="AE1409" s="246"/>
      <c r="AF1409" s="246"/>
      <c r="AG1409" s="246"/>
      <c r="AH1409" s="246"/>
      <c r="AI1409" s="246"/>
      <c r="AJ1409" s="246"/>
      <c r="AK1409" s="246"/>
      <c r="AL1409" s="246"/>
      <c r="AM1409" s="246"/>
      <c r="AN1409" s="246"/>
      <c r="AO1409" s="246"/>
      <c r="AP1409" s="246"/>
      <c r="AQ1409" s="242">
        <v>0</v>
      </c>
      <c r="AR1409" s="242">
        <v>0</v>
      </c>
    </row>
    <row r="1410" spans="1:44" ht="14.4" x14ac:dyDescent="0.3">
      <c r="A1410" s="263">
        <v>124317</v>
      </c>
      <c r="B1410" t="s">
        <v>1224</v>
      </c>
      <c r="C1410" s="246" t="s">
        <v>206</v>
      </c>
      <c r="D1410" s="246" t="s">
        <v>206</v>
      </c>
      <c r="E1410" s="246" t="s">
        <v>206</v>
      </c>
      <c r="F1410" s="246" t="s">
        <v>206</v>
      </c>
      <c r="G1410" s="246" t="s">
        <v>206</v>
      </c>
      <c r="H1410" s="246" t="s">
        <v>205</v>
      </c>
      <c r="I1410" s="246" t="s">
        <v>205</v>
      </c>
      <c r="J1410" s="246" t="s">
        <v>205</v>
      </c>
      <c r="K1410" s="246" t="s">
        <v>205</v>
      </c>
      <c r="L1410" s="246" t="s">
        <v>205</v>
      </c>
      <c r="M1410" s="246"/>
      <c r="N1410" s="246"/>
      <c r="O1410" s="246"/>
      <c r="P1410" s="246"/>
      <c r="Q1410" s="246"/>
      <c r="R1410" s="246"/>
      <c r="S1410" s="246"/>
      <c r="T1410" s="246"/>
      <c r="U1410" s="246"/>
      <c r="V1410" s="246"/>
      <c r="W1410" s="246"/>
      <c r="X1410" s="246"/>
      <c r="Y1410" s="246"/>
      <c r="Z1410" s="246"/>
      <c r="AA1410" s="246"/>
      <c r="AB1410" s="246"/>
      <c r="AC1410" s="246"/>
      <c r="AD1410" s="246"/>
      <c r="AE1410" s="246"/>
      <c r="AF1410" s="246"/>
      <c r="AG1410" s="246"/>
      <c r="AH1410" s="246"/>
      <c r="AI1410" s="246"/>
      <c r="AJ1410" s="246"/>
      <c r="AK1410" s="246"/>
      <c r="AL1410" s="246"/>
      <c r="AM1410" s="246"/>
      <c r="AN1410" s="246"/>
      <c r="AO1410" s="246"/>
      <c r="AP1410" s="246"/>
      <c r="AQ1410" s="242">
        <v>0</v>
      </c>
      <c r="AR1410" s="242">
        <v>0</v>
      </c>
    </row>
    <row r="1411" spans="1:44" ht="14.4" x14ac:dyDescent="0.3">
      <c r="A1411" s="263">
        <v>124321</v>
      </c>
      <c r="B1411" t="s">
        <v>1224</v>
      </c>
      <c r="C1411" s="246" t="s">
        <v>206</v>
      </c>
      <c r="D1411" s="246" t="s">
        <v>206</v>
      </c>
      <c r="E1411" s="246" t="s">
        <v>206</v>
      </c>
      <c r="F1411" s="246" t="s">
        <v>206</v>
      </c>
      <c r="G1411" s="246" t="s">
        <v>205</v>
      </c>
      <c r="H1411" s="246" t="s">
        <v>205</v>
      </c>
      <c r="I1411" s="246" t="s">
        <v>205</v>
      </c>
      <c r="J1411" s="246" t="s">
        <v>205</v>
      </c>
      <c r="K1411" s="246" t="s">
        <v>205</v>
      </c>
      <c r="L1411" s="246" t="s">
        <v>205</v>
      </c>
      <c r="M1411" s="246"/>
      <c r="N1411" s="246"/>
      <c r="O1411" s="246"/>
      <c r="P1411" s="246"/>
      <c r="Q1411" s="246"/>
      <c r="R1411" s="246"/>
      <c r="S1411" s="246"/>
      <c r="T1411" s="246"/>
      <c r="U1411" s="246"/>
      <c r="V1411" s="246"/>
      <c r="W1411" s="246"/>
      <c r="X1411" s="246"/>
      <c r="Y1411" s="246"/>
      <c r="Z1411" s="246"/>
      <c r="AA1411" s="246"/>
      <c r="AB1411" s="246"/>
      <c r="AC1411" s="246"/>
      <c r="AD1411" s="246"/>
      <c r="AE1411" s="246"/>
      <c r="AF1411" s="246"/>
      <c r="AG1411" s="246"/>
      <c r="AH1411" s="246"/>
      <c r="AI1411" s="246"/>
      <c r="AJ1411" s="246"/>
      <c r="AK1411" s="246"/>
      <c r="AL1411" s="246"/>
      <c r="AM1411" s="246"/>
      <c r="AN1411" s="246"/>
      <c r="AO1411" s="246"/>
      <c r="AP1411" s="246"/>
      <c r="AQ1411" s="242">
        <v>0</v>
      </c>
      <c r="AR1411" s="242">
        <v>0</v>
      </c>
    </row>
    <row r="1412" spans="1:44" ht="14.4" x14ac:dyDescent="0.3">
      <c r="A1412" s="263">
        <v>124324</v>
      </c>
      <c r="B1412" t="s">
        <v>1224</v>
      </c>
      <c r="C1412" s="246" t="s">
        <v>206</v>
      </c>
      <c r="D1412" s="246" t="s">
        <v>205</v>
      </c>
      <c r="E1412" s="246" t="s">
        <v>206</v>
      </c>
      <c r="F1412" s="246" t="s">
        <v>206</v>
      </c>
      <c r="G1412" s="246" t="s">
        <v>205</v>
      </c>
      <c r="H1412" s="246" t="s">
        <v>205</v>
      </c>
      <c r="I1412" s="246" t="s">
        <v>205</v>
      </c>
      <c r="J1412" s="246" t="s">
        <v>205</v>
      </c>
      <c r="K1412" s="246" t="s">
        <v>205</v>
      </c>
      <c r="L1412" s="246" t="s">
        <v>205</v>
      </c>
      <c r="M1412" s="246"/>
      <c r="N1412" s="246"/>
      <c r="O1412" s="246"/>
      <c r="P1412" s="246"/>
      <c r="Q1412" s="246"/>
      <c r="R1412" s="246"/>
      <c r="S1412" s="246"/>
      <c r="T1412" s="246"/>
      <c r="U1412" s="246"/>
      <c r="V1412" s="246"/>
      <c r="W1412" s="246"/>
      <c r="X1412" s="246"/>
      <c r="Y1412" s="246"/>
      <c r="Z1412" s="246"/>
      <c r="AA1412" s="246"/>
      <c r="AB1412" s="246"/>
      <c r="AC1412" s="246"/>
      <c r="AD1412" s="246"/>
      <c r="AE1412" s="246"/>
      <c r="AF1412" s="246"/>
      <c r="AG1412" s="246"/>
      <c r="AH1412" s="246"/>
      <c r="AI1412" s="246"/>
      <c r="AJ1412" s="246"/>
      <c r="AK1412" s="246"/>
      <c r="AL1412" s="246"/>
      <c r="AM1412" s="246"/>
      <c r="AN1412" s="246"/>
      <c r="AO1412" s="246"/>
      <c r="AP1412" s="246"/>
      <c r="AQ1412" s="242">
        <v>0</v>
      </c>
      <c r="AR1412" s="242">
        <v>0</v>
      </c>
    </row>
    <row r="1413" spans="1:44" ht="14.4" x14ac:dyDescent="0.3">
      <c r="A1413" s="263">
        <v>124325</v>
      </c>
      <c r="B1413" t="s">
        <v>1224</v>
      </c>
      <c r="C1413" s="246" t="s">
        <v>206</v>
      </c>
      <c r="D1413" s="246" t="s">
        <v>206</v>
      </c>
      <c r="E1413" s="246" t="s">
        <v>206</v>
      </c>
      <c r="F1413" s="246" t="s">
        <v>206</v>
      </c>
      <c r="G1413" s="246" t="s">
        <v>206</v>
      </c>
      <c r="H1413" s="246" t="s">
        <v>205</v>
      </c>
      <c r="I1413" s="246" t="s">
        <v>206</v>
      </c>
      <c r="J1413" s="246" t="s">
        <v>205</v>
      </c>
      <c r="K1413" s="246" t="s">
        <v>205</v>
      </c>
      <c r="L1413" s="246" t="s">
        <v>206</v>
      </c>
      <c r="M1413" s="246"/>
      <c r="N1413" s="246"/>
      <c r="O1413" s="246"/>
      <c r="P1413" s="246"/>
      <c r="Q1413" s="246"/>
      <c r="R1413" s="246"/>
      <c r="S1413" s="246"/>
      <c r="T1413" s="246"/>
      <c r="U1413" s="246"/>
      <c r="V1413" s="246"/>
      <c r="W1413" s="246"/>
      <c r="X1413" s="246"/>
      <c r="Y1413" s="246"/>
      <c r="Z1413" s="246"/>
      <c r="AA1413" s="246"/>
      <c r="AB1413" s="246"/>
      <c r="AC1413" s="246"/>
      <c r="AD1413" s="246"/>
      <c r="AE1413" s="246"/>
      <c r="AF1413" s="246"/>
      <c r="AG1413" s="246"/>
      <c r="AH1413" s="246"/>
      <c r="AI1413" s="246"/>
      <c r="AJ1413" s="246"/>
      <c r="AK1413" s="246"/>
      <c r="AL1413" s="246"/>
      <c r="AM1413" s="246"/>
      <c r="AN1413" s="246"/>
      <c r="AO1413" s="246"/>
      <c r="AP1413" s="246"/>
      <c r="AQ1413" s="242">
        <v>0</v>
      </c>
      <c r="AR1413" s="242">
        <v>0</v>
      </c>
    </row>
    <row r="1414" spans="1:44" ht="14.4" x14ac:dyDescent="0.3">
      <c r="A1414" s="263">
        <v>124327</v>
      </c>
      <c r="B1414" t="s">
        <v>1224</v>
      </c>
      <c r="C1414" s="246" t="s">
        <v>206</v>
      </c>
      <c r="D1414" s="246" t="s">
        <v>206</v>
      </c>
      <c r="E1414" s="246" t="s">
        <v>206</v>
      </c>
      <c r="F1414" s="246" t="s">
        <v>206</v>
      </c>
      <c r="G1414" s="246" t="s">
        <v>206</v>
      </c>
      <c r="H1414" s="246" t="s">
        <v>206</v>
      </c>
      <c r="I1414" s="246" t="s">
        <v>206</v>
      </c>
      <c r="J1414" s="246" t="s">
        <v>205</v>
      </c>
      <c r="K1414" s="246" t="s">
        <v>206</v>
      </c>
      <c r="L1414" s="246" t="s">
        <v>206</v>
      </c>
      <c r="M1414" s="246"/>
      <c r="N1414" s="246"/>
      <c r="O1414" s="246"/>
      <c r="P1414" s="246"/>
      <c r="Q1414" s="246"/>
      <c r="R1414" s="246"/>
      <c r="S1414" s="246"/>
      <c r="T1414" s="246"/>
      <c r="U1414" s="246"/>
      <c r="V1414" s="246"/>
      <c r="W1414" s="246"/>
      <c r="X1414" s="246"/>
      <c r="Y1414" s="246"/>
      <c r="Z1414" s="246"/>
      <c r="AA1414" s="246"/>
      <c r="AB1414" s="246"/>
      <c r="AC1414" s="246"/>
      <c r="AD1414" s="246"/>
      <c r="AE1414" s="246"/>
      <c r="AF1414" s="246"/>
      <c r="AG1414" s="246"/>
      <c r="AH1414" s="246"/>
      <c r="AI1414" s="246"/>
      <c r="AJ1414" s="246"/>
      <c r="AK1414" s="246"/>
      <c r="AL1414" s="246"/>
      <c r="AM1414" s="246"/>
      <c r="AN1414" s="246"/>
      <c r="AO1414" s="246"/>
      <c r="AP1414" s="246"/>
      <c r="AQ1414" s="242">
        <v>0</v>
      </c>
      <c r="AR1414" s="242">
        <v>0</v>
      </c>
    </row>
    <row r="1415" spans="1:44" ht="14.4" x14ac:dyDescent="0.3">
      <c r="A1415" s="263">
        <v>124329</v>
      </c>
      <c r="B1415" t="s">
        <v>1224</v>
      </c>
      <c r="C1415" s="246" t="s">
        <v>206</v>
      </c>
      <c r="D1415" s="246" t="s">
        <v>205</v>
      </c>
      <c r="E1415" s="246" t="s">
        <v>205</v>
      </c>
      <c r="F1415" s="246" t="s">
        <v>206</v>
      </c>
      <c r="G1415" s="246" t="s">
        <v>205</v>
      </c>
      <c r="H1415" s="246" t="s">
        <v>205</v>
      </c>
      <c r="I1415" s="246" t="s">
        <v>205</v>
      </c>
      <c r="J1415" s="246" t="s">
        <v>205</v>
      </c>
      <c r="K1415" s="246" t="s">
        <v>205</v>
      </c>
      <c r="L1415" s="246" t="s">
        <v>205</v>
      </c>
      <c r="M1415" s="246"/>
      <c r="N1415" s="246"/>
      <c r="O1415" s="246"/>
      <c r="P1415" s="246"/>
      <c r="Q1415" s="246"/>
      <c r="R1415" s="246"/>
      <c r="S1415" s="246"/>
      <c r="T1415" s="246"/>
      <c r="U1415" s="246"/>
      <c r="V1415" s="246"/>
      <c r="W1415" s="246"/>
      <c r="X1415" s="246"/>
      <c r="Y1415" s="246"/>
      <c r="Z1415" s="246"/>
      <c r="AA1415" s="246"/>
      <c r="AB1415" s="246"/>
      <c r="AC1415" s="246"/>
      <c r="AD1415" s="246"/>
      <c r="AE1415" s="246"/>
      <c r="AF1415" s="246"/>
      <c r="AG1415" s="246"/>
      <c r="AH1415" s="246"/>
      <c r="AI1415" s="246"/>
      <c r="AJ1415" s="246"/>
      <c r="AK1415" s="246"/>
      <c r="AL1415" s="246"/>
      <c r="AM1415" s="246"/>
      <c r="AN1415" s="246"/>
      <c r="AO1415" s="246"/>
      <c r="AP1415" s="246"/>
      <c r="AQ1415" s="242">
        <v>0</v>
      </c>
      <c r="AR1415" s="242">
        <v>0</v>
      </c>
    </row>
    <row r="1416" spans="1:44" ht="21.6" x14ac:dyDescent="0.65">
      <c r="A1416" s="251">
        <v>124331</v>
      </c>
      <c r="B1416" t="s">
        <v>1224</v>
      </c>
      <c r="C1416" s="242" t="s">
        <v>204</v>
      </c>
      <c r="D1416" s="242" t="s">
        <v>204</v>
      </c>
      <c r="E1416" s="242" t="s">
        <v>204</v>
      </c>
      <c r="F1416" s="242" t="s">
        <v>204</v>
      </c>
      <c r="G1416" s="242" t="s">
        <v>204</v>
      </c>
      <c r="H1416" s="242" t="s">
        <v>206</v>
      </c>
      <c r="I1416" s="242" t="s">
        <v>206</v>
      </c>
      <c r="J1416" s="242" t="s">
        <v>204</v>
      </c>
      <c r="K1416" s="242" t="s">
        <v>206</v>
      </c>
      <c r="L1416" s="242" t="s">
        <v>206</v>
      </c>
      <c r="AQ1416" s="242">
        <v>0</v>
      </c>
      <c r="AR1416" s="242">
        <v>0</v>
      </c>
    </row>
    <row r="1417" spans="1:44" ht="14.4" x14ac:dyDescent="0.3">
      <c r="A1417" s="263">
        <v>124335</v>
      </c>
      <c r="B1417" t="s">
        <v>1224</v>
      </c>
      <c r="C1417" s="246" t="s">
        <v>206</v>
      </c>
      <c r="D1417" s="246" t="s">
        <v>205</v>
      </c>
      <c r="E1417" s="246" t="s">
        <v>205</v>
      </c>
      <c r="F1417" s="246" t="s">
        <v>206</v>
      </c>
      <c r="G1417" s="246" t="s">
        <v>206</v>
      </c>
      <c r="H1417" s="246" t="s">
        <v>205</v>
      </c>
      <c r="I1417" s="246" t="s">
        <v>205</v>
      </c>
      <c r="J1417" s="246" t="s">
        <v>205</v>
      </c>
      <c r="K1417" s="246" t="s">
        <v>205</v>
      </c>
      <c r="L1417" s="246" t="s">
        <v>205</v>
      </c>
      <c r="M1417" s="246"/>
      <c r="N1417" s="246"/>
      <c r="O1417" s="246"/>
      <c r="P1417" s="246"/>
      <c r="Q1417" s="246"/>
      <c r="R1417" s="246"/>
      <c r="S1417" s="246"/>
      <c r="T1417" s="246"/>
      <c r="U1417" s="246"/>
      <c r="V1417" s="246"/>
      <c r="W1417" s="246"/>
      <c r="X1417" s="246"/>
      <c r="Y1417" s="246"/>
      <c r="Z1417" s="246"/>
      <c r="AA1417" s="246"/>
      <c r="AB1417" s="246"/>
      <c r="AC1417" s="246"/>
      <c r="AD1417" s="246"/>
      <c r="AE1417" s="246"/>
      <c r="AF1417" s="246"/>
      <c r="AG1417" s="246"/>
      <c r="AH1417" s="246"/>
      <c r="AI1417" s="246"/>
      <c r="AJ1417" s="246"/>
      <c r="AK1417" s="246"/>
      <c r="AL1417" s="246"/>
      <c r="AM1417" s="246"/>
      <c r="AN1417" s="246"/>
      <c r="AO1417" s="246"/>
      <c r="AP1417" s="246"/>
      <c r="AQ1417" s="242">
        <v>0</v>
      </c>
      <c r="AR1417" s="242">
        <v>0</v>
      </c>
    </row>
    <row r="1418" spans="1:44" ht="21.6" x14ac:dyDescent="0.65">
      <c r="A1418" s="251">
        <v>124337</v>
      </c>
      <c r="B1418" t="s">
        <v>1224</v>
      </c>
      <c r="C1418" s="242" t="s">
        <v>205</v>
      </c>
      <c r="D1418" s="242" t="s">
        <v>206</v>
      </c>
      <c r="E1418" s="242" t="s">
        <v>205</v>
      </c>
      <c r="F1418" s="242" t="s">
        <v>206</v>
      </c>
      <c r="G1418" s="242" t="s">
        <v>205</v>
      </c>
      <c r="H1418" s="242" t="s">
        <v>205</v>
      </c>
      <c r="I1418" s="242" t="s">
        <v>205</v>
      </c>
      <c r="J1418" s="242" t="s">
        <v>205</v>
      </c>
      <c r="K1418" s="242" t="s">
        <v>205</v>
      </c>
      <c r="L1418" s="242" t="s">
        <v>205</v>
      </c>
      <c r="AQ1418" s="242">
        <v>0</v>
      </c>
      <c r="AR1418" s="242">
        <v>0</v>
      </c>
    </row>
    <row r="1419" spans="1:44" ht="21.6" x14ac:dyDescent="0.65">
      <c r="A1419" s="251">
        <v>124338</v>
      </c>
      <c r="B1419" t="s">
        <v>1224</v>
      </c>
      <c r="C1419" s="242" t="s">
        <v>204</v>
      </c>
      <c r="D1419" s="242" t="s">
        <v>204</v>
      </c>
      <c r="E1419" s="242" t="s">
        <v>206</v>
      </c>
      <c r="F1419" s="242" t="s">
        <v>204</v>
      </c>
      <c r="G1419" s="242" t="s">
        <v>206</v>
      </c>
      <c r="H1419" s="242" t="s">
        <v>205</v>
      </c>
      <c r="I1419" s="242" t="s">
        <v>206</v>
      </c>
      <c r="J1419" s="242" t="s">
        <v>205</v>
      </c>
      <c r="K1419" s="242" t="s">
        <v>205</v>
      </c>
      <c r="L1419" s="242" t="s">
        <v>205</v>
      </c>
      <c r="AQ1419" s="242">
        <v>0</v>
      </c>
      <c r="AR1419" s="242">
        <v>0</v>
      </c>
    </row>
    <row r="1420" spans="1:44" ht="14.4" x14ac:dyDescent="0.3">
      <c r="A1420" s="263">
        <v>124339</v>
      </c>
      <c r="B1420" t="s">
        <v>1224</v>
      </c>
      <c r="C1420" s="246" t="s">
        <v>206</v>
      </c>
      <c r="D1420" s="246" t="s">
        <v>206</v>
      </c>
      <c r="E1420" s="246" t="s">
        <v>205</v>
      </c>
      <c r="F1420" s="246" t="s">
        <v>206</v>
      </c>
      <c r="G1420" s="246" t="s">
        <v>205</v>
      </c>
      <c r="H1420" s="246" t="s">
        <v>205</v>
      </c>
      <c r="I1420" s="246" t="s">
        <v>205</v>
      </c>
      <c r="J1420" s="246" t="s">
        <v>205</v>
      </c>
      <c r="K1420" s="246" t="s">
        <v>205</v>
      </c>
      <c r="L1420" s="246" t="s">
        <v>205</v>
      </c>
      <c r="M1420" s="246"/>
      <c r="N1420" s="246"/>
      <c r="O1420" s="246"/>
      <c r="P1420" s="246"/>
      <c r="Q1420" s="246"/>
      <c r="R1420" s="246"/>
      <c r="S1420" s="246"/>
      <c r="T1420" s="246"/>
      <c r="U1420" s="246"/>
      <c r="V1420" s="246"/>
      <c r="W1420" s="246"/>
      <c r="X1420" s="246"/>
      <c r="Y1420" s="246"/>
      <c r="Z1420" s="246"/>
      <c r="AA1420" s="246"/>
      <c r="AB1420" s="246"/>
      <c r="AC1420" s="246"/>
      <c r="AD1420" s="246"/>
      <c r="AE1420" s="246"/>
      <c r="AF1420" s="246"/>
      <c r="AG1420" s="246"/>
      <c r="AH1420" s="246"/>
      <c r="AI1420" s="246"/>
      <c r="AJ1420" s="246"/>
      <c r="AK1420" s="246"/>
      <c r="AL1420" s="246"/>
      <c r="AM1420" s="246"/>
      <c r="AN1420" s="246"/>
      <c r="AO1420" s="246"/>
      <c r="AP1420" s="246"/>
      <c r="AQ1420" s="242">
        <v>0</v>
      </c>
      <c r="AR1420" s="242">
        <v>0</v>
      </c>
    </row>
    <row r="1421" spans="1:44" ht="14.4" x14ac:dyDescent="0.3">
      <c r="A1421" s="263">
        <v>124344</v>
      </c>
      <c r="B1421" t="s">
        <v>1224</v>
      </c>
      <c r="C1421" s="246" t="s">
        <v>206</v>
      </c>
      <c r="D1421" s="246" t="s">
        <v>205</v>
      </c>
      <c r="E1421" s="246" t="s">
        <v>206</v>
      </c>
      <c r="F1421" s="246" t="s">
        <v>206</v>
      </c>
      <c r="G1421" s="246" t="s">
        <v>205</v>
      </c>
      <c r="H1421" s="246" t="s">
        <v>205</v>
      </c>
      <c r="I1421" s="246" t="s">
        <v>205</v>
      </c>
      <c r="J1421" s="246" t="s">
        <v>205</v>
      </c>
      <c r="K1421" s="246" t="s">
        <v>205</v>
      </c>
      <c r="L1421" s="246" t="s">
        <v>205</v>
      </c>
      <c r="M1421" s="246"/>
      <c r="N1421" s="246"/>
      <c r="O1421" s="246"/>
      <c r="P1421" s="246"/>
      <c r="Q1421" s="246"/>
      <c r="R1421" s="246"/>
      <c r="S1421" s="246"/>
      <c r="T1421" s="246"/>
      <c r="U1421" s="246"/>
      <c r="V1421" s="246"/>
      <c r="W1421" s="246"/>
      <c r="X1421" s="246"/>
      <c r="Y1421" s="246"/>
      <c r="Z1421" s="246"/>
      <c r="AA1421" s="246"/>
      <c r="AB1421" s="246"/>
      <c r="AC1421" s="246"/>
      <c r="AD1421" s="246"/>
      <c r="AE1421" s="246"/>
      <c r="AF1421" s="246"/>
      <c r="AG1421" s="246"/>
      <c r="AH1421" s="246"/>
      <c r="AI1421" s="246"/>
      <c r="AJ1421" s="246"/>
      <c r="AK1421" s="246"/>
      <c r="AL1421" s="246"/>
      <c r="AM1421" s="246"/>
      <c r="AN1421" s="246"/>
      <c r="AO1421" s="246"/>
      <c r="AP1421" s="246"/>
      <c r="AQ1421" s="242">
        <v>0</v>
      </c>
      <c r="AR1421" s="242">
        <v>0</v>
      </c>
    </row>
    <row r="1422" spans="1:44" x14ac:dyDescent="0.25">
      <c r="A1422">
        <v>124348</v>
      </c>
      <c r="B1422" t="s">
        <v>1224</v>
      </c>
      <c r="C1422" t="s">
        <v>204</v>
      </c>
      <c r="D1422" t="s">
        <v>204</v>
      </c>
      <c r="E1422" t="s">
        <v>204</v>
      </c>
      <c r="F1422" t="s">
        <v>206</v>
      </c>
      <c r="G1422" t="s">
        <v>204</v>
      </c>
      <c r="H1422" t="s">
        <v>204</v>
      </c>
      <c r="I1422" t="s">
        <v>204</v>
      </c>
      <c r="J1422" t="s">
        <v>204</v>
      </c>
      <c r="K1422" t="s">
        <v>204</v>
      </c>
      <c r="L1422" t="s">
        <v>204</v>
      </c>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s="242">
        <v>0</v>
      </c>
      <c r="AR1422" s="242">
        <v>0</v>
      </c>
    </row>
    <row r="1423" spans="1:44" ht="21.6" x14ac:dyDescent="0.65">
      <c r="A1423" s="251">
        <v>124349</v>
      </c>
      <c r="B1423" t="s">
        <v>1224</v>
      </c>
      <c r="C1423" s="242" t="s">
        <v>204</v>
      </c>
      <c r="D1423" s="242" t="s">
        <v>204</v>
      </c>
      <c r="E1423" s="242" t="s">
        <v>204</v>
      </c>
      <c r="F1423" s="242" t="s">
        <v>206</v>
      </c>
      <c r="G1423" s="242" t="s">
        <v>206</v>
      </c>
      <c r="H1423" s="242" t="s">
        <v>206</v>
      </c>
      <c r="I1423" s="242" t="s">
        <v>206</v>
      </c>
      <c r="J1423" s="242" t="s">
        <v>206</v>
      </c>
      <c r="K1423" s="242" t="s">
        <v>206</v>
      </c>
      <c r="L1423" s="242" t="s">
        <v>206</v>
      </c>
      <c r="AQ1423" s="242">
        <v>0</v>
      </c>
      <c r="AR1423" s="242">
        <v>0</v>
      </c>
    </row>
    <row r="1424" spans="1:44" ht="14.4" x14ac:dyDescent="0.3">
      <c r="A1424" s="263">
        <v>124352</v>
      </c>
      <c r="B1424" t="s">
        <v>1224</v>
      </c>
      <c r="C1424" s="246" t="s">
        <v>206</v>
      </c>
      <c r="D1424" s="246" t="s">
        <v>205</v>
      </c>
      <c r="E1424" s="246" t="s">
        <v>206</v>
      </c>
      <c r="F1424" s="246" t="s">
        <v>206</v>
      </c>
      <c r="G1424" s="246" t="s">
        <v>206</v>
      </c>
      <c r="H1424" s="246" t="s">
        <v>205</v>
      </c>
      <c r="I1424" s="246" t="s">
        <v>205</v>
      </c>
      <c r="J1424" s="246" t="s">
        <v>205</v>
      </c>
      <c r="K1424" s="246" t="s">
        <v>205</v>
      </c>
      <c r="L1424" s="246" t="s">
        <v>205</v>
      </c>
      <c r="M1424" s="246"/>
      <c r="N1424" s="246"/>
      <c r="O1424" s="246"/>
      <c r="P1424" s="246"/>
      <c r="Q1424" s="246"/>
      <c r="R1424" s="246"/>
      <c r="S1424" s="246"/>
      <c r="T1424" s="246"/>
      <c r="U1424" s="246"/>
      <c r="V1424" s="246"/>
      <c r="W1424" s="246"/>
      <c r="X1424" s="246"/>
      <c r="Y1424" s="246"/>
      <c r="Z1424" s="246"/>
      <c r="AA1424" s="246"/>
      <c r="AB1424" s="246"/>
      <c r="AC1424" s="246"/>
      <c r="AD1424" s="246"/>
      <c r="AE1424" s="246"/>
      <c r="AF1424" s="246"/>
      <c r="AG1424" s="246"/>
      <c r="AH1424" s="246"/>
      <c r="AI1424" s="246"/>
      <c r="AJ1424" s="246"/>
      <c r="AK1424" s="246"/>
      <c r="AL1424" s="246"/>
      <c r="AM1424" s="246"/>
      <c r="AN1424" s="246"/>
      <c r="AO1424" s="246"/>
      <c r="AP1424" s="246"/>
      <c r="AQ1424" s="242">
        <v>0</v>
      </c>
      <c r="AR1424" s="242">
        <v>0</v>
      </c>
    </row>
    <row r="1425" spans="1:44" x14ac:dyDescent="0.25">
      <c r="A1425">
        <v>124354</v>
      </c>
      <c r="B1425" t="s">
        <v>1224</v>
      </c>
      <c r="C1425" t="s">
        <v>205</v>
      </c>
      <c r="D1425" t="s">
        <v>204</v>
      </c>
      <c r="E1425" t="s">
        <v>204</v>
      </c>
      <c r="F1425" t="s">
        <v>205</v>
      </c>
      <c r="G1425" t="s">
        <v>204</v>
      </c>
      <c r="H1425" t="s">
        <v>205</v>
      </c>
      <c r="I1425" t="s">
        <v>205</v>
      </c>
      <c r="J1425" t="s">
        <v>205</v>
      </c>
      <c r="K1425" t="s">
        <v>205</v>
      </c>
      <c r="L1425" t="s">
        <v>205</v>
      </c>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s="242">
        <v>0</v>
      </c>
      <c r="AR1425" s="242">
        <v>0</v>
      </c>
    </row>
    <row r="1426" spans="1:44" ht="14.4" x14ac:dyDescent="0.3">
      <c r="A1426" s="263">
        <v>124358</v>
      </c>
      <c r="B1426" t="s">
        <v>1224</v>
      </c>
      <c r="C1426" s="246" t="s">
        <v>206</v>
      </c>
      <c r="D1426" s="246" t="s">
        <v>206</v>
      </c>
      <c r="E1426" s="246" t="s">
        <v>206</v>
      </c>
      <c r="F1426" s="246" t="s">
        <v>206</v>
      </c>
      <c r="G1426" s="246" t="s">
        <v>206</v>
      </c>
      <c r="H1426" s="246" t="s">
        <v>205</v>
      </c>
      <c r="I1426" s="246" t="s">
        <v>205</v>
      </c>
      <c r="J1426" s="246" t="s">
        <v>205</v>
      </c>
      <c r="K1426" s="246" t="s">
        <v>205</v>
      </c>
      <c r="L1426" s="246" t="s">
        <v>205</v>
      </c>
      <c r="M1426" s="246"/>
      <c r="N1426" s="246"/>
      <c r="O1426" s="246"/>
      <c r="P1426" s="246"/>
      <c r="Q1426" s="246"/>
      <c r="R1426" s="246"/>
      <c r="S1426" s="246"/>
      <c r="T1426" s="246"/>
      <c r="U1426" s="246"/>
      <c r="V1426" s="246"/>
      <c r="W1426" s="246"/>
      <c r="X1426" s="246"/>
      <c r="Y1426" s="246"/>
      <c r="Z1426" s="246"/>
      <c r="AA1426" s="246"/>
      <c r="AB1426" s="246"/>
      <c r="AC1426" s="246"/>
      <c r="AD1426" s="246"/>
      <c r="AE1426" s="246"/>
      <c r="AF1426" s="246"/>
      <c r="AG1426" s="246"/>
      <c r="AH1426" s="246"/>
      <c r="AI1426" s="246"/>
      <c r="AJ1426" s="246"/>
      <c r="AK1426" s="246"/>
      <c r="AL1426" s="246"/>
      <c r="AM1426" s="246"/>
      <c r="AN1426" s="246"/>
      <c r="AO1426" s="246"/>
      <c r="AP1426" s="246"/>
      <c r="AQ1426" s="242">
        <v>0</v>
      </c>
      <c r="AR1426" s="242">
        <v>0</v>
      </c>
    </row>
    <row r="1427" spans="1:44" ht="14.4" x14ac:dyDescent="0.3">
      <c r="A1427" s="263">
        <v>124359</v>
      </c>
      <c r="B1427" t="s">
        <v>1224</v>
      </c>
      <c r="C1427" s="246" t="s">
        <v>206</v>
      </c>
      <c r="D1427" s="246" t="s">
        <v>206</v>
      </c>
      <c r="E1427" s="246" t="s">
        <v>206</v>
      </c>
      <c r="F1427" s="246" t="s">
        <v>205</v>
      </c>
      <c r="G1427" s="246" t="s">
        <v>205</v>
      </c>
      <c r="H1427" s="246" t="s">
        <v>205</v>
      </c>
      <c r="I1427" s="246" t="s">
        <v>205</v>
      </c>
      <c r="J1427" s="246" t="s">
        <v>205</v>
      </c>
      <c r="K1427" s="246" t="s">
        <v>205</v>
      </c>
      <c r="L1427" s="246" t="s">
        <v>205</v>
      </c>
      <c r="M1427" s="246"/>
      <c r="N1427" s="246"/>
      <c r="O1427" s="246"/>
      <c r="P1427" s="246"/>
      <c r="Q1427" s="246"/>
      <c r="R1427" s="246"/>
      <c r="S1427" s="246"/>
      <c r="T1427" s="246"/>
      <c r="U1427" s="246"/>
      <c r="V1427" s="246"/>
      <c r="W1427" s="246"/>
      <c r="X1427" s="246"/>
      <c r="Y1427" s="246"/>
      <c r="Z1427" s="246"/>
      <c r="AA1427" s="246"/>
      <c r="AB1427" s="246"/>
      <c r="AC1427" s="246"/>
      <c r="AD1427" s="246"/>
      <c r="AE1427" s="246"/>
      <c r="AF1427" s="246"/>
      <c r="AG1427" s="246"/>
      <c r="AH1427" s="246"/>
      <c r="AI1427" s="246"/>
      <c r="AJ1427" s="246"/>
      <c r="AK1427" s="246"/>
      <c r="AL1427" s="246"/>
      <c r="AM1427" s="246"/>
      <c r="AN1427" s="246"/>
      <c r="AO1427" s="246"/>
      <c r="AP1427" s="246"/>
      <c r="AQ1427" s="242">
        <v>0</v>
      </c>
      <c r="AR1427" s="242">
        <v>0</v>
      </c>
    </row>
    <row r="1428" spans="1:44" ht="14.4" x14ac:dyDescent="0.3">
      <c r="A1428" s="263">
        <v>124363</v>
      </c>
      <c r="B1428" t="s">
        <v>1224</v>
      </c>
      <c r="C1428" s="246" t="s">
        <v>206</v>
      </c>
      <c r="D1428" s="246" t="s">
        <v>206</v>
      </c>
      <c r="E1428" s="246" t="s">
        <v>206</v>
      </c>
      <c r="F1428" s="246" t="s">
        <v>206</v>
      </c>
      <c r="G1428" s="246" t="s">
        <v>205</v>
      </c>
      <c r="H1428" s="246" t="s">
        <v>206</v>
      </c>
      <c r="I1428" s="246" t="s">
        <v>206</v>
      </c>
      <c r="J1428" s="246" t="s">
        <v>205</v>
      </c>
      <c r="K1428" s="246" t="s">
        <v>205</v>
      </c>
      <c r="L1428" s="246" t="s">
        <v>205</v>
      </c>
      <c r="M1428" s="246"/>
      <c r="N1428" s="246"/>
      <c r="O1428" s="246"/>
      <c r="P1428" s="246"/>
      <c r="Q1428" s="246"/>
      <c r="R1428" s="246"/>
      <c r="S1428" s="246"/>
      <c r="T1428" s="246"/>
      <c r="U1428" s="246"/>
      <c r="V1428" s="246"/>
      <c r="W1428" s="246"/>
      <c r="X1428" s="246"/>
      <c r="Y1428" s="246"/>
      <c r="Z1428" s="246"/>
      <c r="AA1428" s="246"/>
      <c r="AB1428" s="246"/>
      <c r="AC1428" s="246"/>
      <c r="AD1428" s="246"/>
      <c r="AE1428" s="246"/>
      <c r="AF1428" s="246"/>
      <c r="AG1428" s="246"/>
      <c r="AH1428" s="246"/>
      <c r="AI1428" s="246"/>
      <c r="AJ1428" s="246"/>
      <c r="AK1428" s="246"/>
      <c r="AL1428" s="246"/>
      <c r="AM1428" s="246"/>
      <c r="AN1428" s="246"/>
      <c r="AO1428" s="246"/>
      <c r="AP1428" s="246"/>
      <c r="AQ1428" s="242">
        <v>0</v>
      </c>
      <c r="AR1428" s="242">
        <v>0</v>
      </c>
    </row>
    <row r="1429" spans="1:44" ht="14.4" x14ac:dyDescent="0.3">
      <c r="A1429" s="263">
        <v>124365</v>
      </c>
      <c r="B1429" t="s">
        <v>1224</v>
      </c>
      <c r="C1429" s="246" t="s">
        <v>206</v>
      </c>
      <c r="D1429" s="246" t="s">
        <v>205</v>
      </c>
      <c r="E1429" s="246" t="s">
        <v>206</v>
      </c>
      <c r="F1429" s="246" t="s">
        <v>206</v>
      </c>
      <c r="G1429" s="246" t="s">
        <v>205</v>
      </c>
      <c r="H1429" s="246" t="s">
        <v>205</v>
      </c>
      <c r="I1429" s="246" t="s">
        <v>205</v>
      </c>
      <c r="J1429" s="246" t="s">
        <v>205</v>
      </c>
      <c r="K1429" s="246" t="s">
        <v>205</v>
      </c>
      <c r="L1429" s="246" t="s">
        <v>205</v>
      </c>
      <c r="M1429" s="246"/>
      <c r="N1429" s="246"/>
      <c r="O1429" s="246"/>
      <c r="P1429" s="246"/>
      <c r="Q1429" s="246"/>
      <c r="R1429" s="246"/>
      <c r="S1429" s="246"/>
      <c r="T1429" s="246"/>
      <c r="U1429" s="246"/>
      <c r="V1429" s="246"/>
      <c r="W1429" s="246"/>
      <c r="X1429" s="246"/>
      <c r="Y1429" s="246"/>
      <c r="Z1429" s="246"/>
      <c r="AA1429" s="246"/>
      <c r="AB1429" s="246"/>
      <c r="AC1429" s="246"/>
      <c r="AD1429" s="246"/>
      <c r="AE1429" s="246"/>
      <c r="AF1429" s="246"/>
      <c r="AG1429" s="246"/>
      <c r="AH1429" s="246"/>
      <c r="AI1429" s="246"/>
      <c r="AJ1429" s="246"/>
      <c r="AK1429" s="246"/>
      <c r="AL1429" s="246"/>
      <c r="AM1429" s="246"/>
      <c r="AN1429" s="246"/>
      <c r="AO1429" s="246"/>
      <c r="AP1429" s="246"/>
      <c r="AQ1429" s="242">
        <v>0</v>
      </c>
      <c r="AR1429" s="242">
        <v>0</v>
      </c>
    </row>
    <row r="1430" spans="1:44" ht="14.4" x14ac:dyDescent="0.3">
      <c r="A1430" s="263">
        <v>124366</v>
      </c>
      <c r="B1430" t="s">
        <v>1224</v>
      </c>
      <c r="C1430" s="246" t="s">
        <v>206</v>
      </c>
      <c r="D1430" s="246" t="s">
        <v>206</v>
      </c>
      <c r="E1430" s="246" t="s">
        <v>206</v>
      </c>
      <c r="F1430" s="246" t="s">
        <v>206</v>
      </c>
      <c r="G1430" s="246" t="s">
        <v>205</v>
      </c>
      <c r="H1430" s="246" t="s">
        <v>205</v>
      </c>
      <c r="I1430" s="246" t="s">
        <v>205</v>
      </c>
      <c r="J1430" s="246" t="s">
        <v>205</v>
      </c>
      <c r="K1430" s="246" t="s">
        <v>205</v>
      </c>
      <c r="L1430" s="246" t="s">
        <v>205</v>
      </c>
      <c r="M1430" s="246"/>
      <c r="N1430" s="246"/>
      <c r="O1430" s="246"/>
      <c r="P1430" s="246"/>
      <c r="Q1430" s="246"/>
      <c r="R1430" s="246"/>
      <c r="S1430" s="246"/>
      <c r="T1430" s="246"/>
      <c r="U1430" s="246"/>
      <c r="V1430" s="246"/>
      <c r="W1430" s="246"/>
      <c r="X1430" s="246"/>
      <c r="Y1430" s="246"/>
      <c r="Z1430" s="246"/>
      <c r="AA1430" s="246"/>
      <c r="AB1430" s="246"/>
      <c r="AC1430" s="246"/>
      <c r="AD1430" s="246"/>
      <c r="AE1430" s="246"/>
      <c r="AF1430" s="246"/>
      <c r="AG1430" s="246"/>
      <c r="AH1430" s="246"/>
      <c r="AI1430" s="246"/>
      <c r="AJ1430" s="246"/>
      <c r="AK1430" s="246"/>
      <c r="AL1430" s="246"/>
      <c r="AM1430" s="246"/>
      <c r="AN1430" s="246"/>
      <c r="AO1430" s="246"/>
      <c r="AP1430" s="246"/>
      <c r="AQ1430" s="242">
        <v>0</v>
      </c>
      <c r="AR1430" s="242">
        <v>0</v>
      </c>
    </row>
    <row r="1431" spans="1:44" ht="14.4" x14ac:dyDescent="0.3">
      <c r="A1431" s="263">
        <v>124369</v>
      </c>
      <c r="B1431" t="s">
        <v>1224</v>
      </c>
      <c r="C1431" s="246" t="s">
        <v>206</v>
      </c>
      <c r="D1431" s="246" t="s">
        <v>206</v>
      </c>
      <c r="E1431" s="246" t="s">
        <v>205</v>
      </c>
      <c r="F1431" s="246" t="s">
        <v>205</v>
      </c>
      <c r="G1431" s="246" t="s">
        <v>206</v>
      </c>
      <c r="H1431" s="246" t="s">
        <v>205</v>
      </c>
      <c r="I1431" s="246" t="s">
        <v>205</v>
      </c>
      <c r="J1431" s="246" t="s">
        <v>205</v>
      </c>
      <c r="K1431" s="246" t="s">
        <v>205</v>
      </c>
      <c r="L1431" s="246" t="s">
        <v>205</v>
      </c>
      <c r="M1431" s="246"/>
      <c r="N1431" s="246"/>
      <c r="O1431" s="246"/>
      <c r="P1431" s="246"/>
      <c r="Q1431" s="246"/>
      <c r="R1431" s="246"/>
      <c r="S1431" s="246"/>
      <c r="T1431" s="246"/>
      <c r="U1431" s="246"/>
      <c r="V1431" s="246"/>
      <c r="W1431" s="246"/>
      <c r="X1431" s="246"/>
      <c r="Y1431" s="246"/>
      <c r="Z1431" s="246"/>
      <c r="AA1431" s="246"/>
      <c r="AB1431" s="246"/>
      <c r="AC1431" s="246"/>
      <c r="AD1431" s="246"/>
      <c r="AE1431" s="246"/>
      <c r="AF1431" s="246"/>
      <c r="AG1431" s="246"/>
      <c r="AH1431" s="246"/>
      <c r="AI1431" s="246"/>
      <c r="AJ1431" s="246"/>
      <c r="AK1431" s="246"/>
      <c r="AL1431" s="246"/>
      <c r="AM1431" s="246"/>
      <c r="AN1431" s="246"/>
      <c r="AO1431" s="246"/>
      <c r="AP1431" s="246"/>
      <c r="AQ1431" s="242">
        <v>0</v>
      </c>
      <c r="AR1431" s="242">
        <v>0</v>
      </c>
    </row>
    <row r="1432" spans="1:44" ht="14.4" x14ac:dyDescent="0.3">
      <c r="A1432" s="263">
        <v>124370</v>
      </c>
      <c r="B1432" t="s">
        <v>1224</v>
      </c>
      <c r="C1432" s="246" t="s">
        <v>206</v>
      </c>
      <c r="D1432" s="246" t="s">
        <v>206</v>
      </c>
      <c r="E1432" s="246" t="s">
        <v>206</v>
      </c>
      <c r="F1432" s="246" t="s">
        <v>206</v>
      </c>
      <c r="G1432" s="246" t="s">
        <v>206</v>
      </c>
      <c r="H1432" s="246" t="s">
        <v>205</v>
      </c>
      <c r="I1432" s="246" t="s">
        <v>205</v>
      </c>
      <c r="J1432" s="246" t="s">
        <v>205</v>
      </c>
      <c r="K1432" s="246" t="s">
        <v>205</v>
      </c>
      <c r="L1432" s="246" t="s">
        <v>205</v>
      </c>
      <c r="M1432" s="246"/>
      <c r="N1432" s="246"/>
      <c r="O1432" s="246"/>
      <c r="P1432" s="246"/>
      <c r="Q1432" s="246"/>
      <c r="R1432" s="246"/>
      <c r="S1432" s="246"/>
      <c r="T1432" s="246"/>
      <c r="U1432" s="246"/>
      <c r="V1432" s="246"/>
      <c r="W1432" s="246"/>
      <c r="X1432" s="246"/>
      <c r="Y1432" s="246"/>
      <c r="Z1432" s="246"/>
      <c r="AA1432" s="246"/>
      <c r="AB1432" s="246"/>
      <c r="AC1432" s="246"/>
      <c r="AD1432" s="246"/>
      <c r="AE1432" s="246"/>
      <c r="AF1432" s="246"/>
      <c r="AG1432" s="246"/>
      <c r="AH1432" s="246"/>
      <c r="AI1432" s="246"/>
      <c r="AJ1432" s="246"/>
      <c r="AK1432" s="246"/>
      <c r="AL1432" s="246"/>
      <c r="AM1432" s="246"/>
      <c r="AN1432" s="246"/>
      <c r="AO1432" s="246"/>
      <c r="AP1432" s="246"/>
      <c r="AQ1432" s="242">
        <v>0</v>
      </c>
      <c r="AR1432" s="242">
        <v>0</v>
      </c>
    </row>
    <row r="1433" spans="1:44" x14ac:dyDescent="0.25">
      <c r="A1433">
        <v>124374</v>
      </c>
      <c r="B1433" t="s">
        <v>1224</v>
      </c>
      <c r="C1433" t="s">
        <v>206</v>
      </c>
      <c r="D1433" t="s">
        <v>204</v>
      </c>
      <c r="E1433" t="s">
        <v>204</v>
      </c>
      <c r="F1433" t="s">
        <v>204</v>
      </c>
      <c r="G1433" t="s">
        <v>204</v>
      </c>
      <c r="H1433" t="s">
        <v>205</v>
      </c>
      <c r="I1433" t="s">
        <v>205</v>
      </c>
      <c r="J1433" t="s">
        <v>205</v>
      </c>
      <c r="K1433" t="s">
        <v>205</v>
      </c>
      <c r="L1433" t="s">
        <v>205</v>
      </c>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s="242">
        <v>0</v>
      </c>
      <c r="AR1433" s="242">
        <v>0</v>
      </c>
    </row>
    <row r="1434" spans="1:44" x14ac:dyDescent="0.25">
      <c r="A1434" s="242">
        <v>124376</v>
      </c>
      <c r="B1434" t="s">
        <v>1224</v>
      </c>
      <c r="C1434" s="242" t="s">
        <v>204</v>
      </c>
      <c r="D1434" s="242" t="s">
        <v>204</v>
      </c>
      <c r="E1434" s="242" t="s">
        <v>204</v>
      </c>
      <c r="F1434" s="242" t="s">
        <v>204</v>
      </c>
      <c r="G1434" s="242" t="s">
        <v>204</v>
      </c>
      <c r="H1434" s="242" t="s">
        <v>206</v>
      </c>
      <c r="I1434" s="242" t="s">
        <v>206</v>
      </c>
      <c r="J1434" s="242" t="s">
        <v>206</v>
      </c>
      <c r="K1434" s="242" t="s">
        <v>206</v>
      </c>
      <c r="L1434" s="242" t="s">
        <v>206</v>
      </c>
      <c r="AQ1434" s="242">
        <v>0</v>
      </c>
      <c r="AR1434" s="242">
        <v>0</v>
      </c>
    </row>
    <row r="1435" spans="1:44" x14ac:dyDescent="0.25">
      <c r="A1435">
        <v>124377</v>
      </c>
      <c r="B1435" t="s">
        <v>1224</v>
      </c>
      <c r="C1435" t="s">
        <v>206</v>
      </c>
      <c r="D1435" t="s">
        <v>204</v>
      </c>
      <c r="E1435" t="s">
        <v>204</v>
      </c>
      <c r="F1435" t="s">
        <v>204</v>
      </c>
      <c r="G1435" t="s">
        <v>204</v>
      </c>
      <c r="H1435" t="s">
        <v>206</v>
      </c>
      <c r="I1435" t="s">
        <v>205</v>
      </c>
      <c r="J1435" t="s">
        <v>206</v>
      </c>
      <c r="K1435" t="s">
        <v>206</v>
      </c>
      <c r="L1435" t="s">
        <v>205</v>
      </c>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s="242">
        <v>0</v>
      </c>
      <c r="AR1435" s="242">
        <v>0</v>
      </c>
    </row>
    <row r="1436" spans="1:44" ht="14.4" x14ac:dyDescent="0.3">
      <c r="A1436" s="263">
        <v>124380</v>
      </c>
      <c r="B1436" t="s">
        <v>1224</v>
      </c>
      <c r="C1436" s="246" t="s">
        <v>206</v>
      </c>
      <c r="D1436" s="246" t="s">
        <v>206</v>
      </c>
      <c r="E1436" s="246" t="s">
        <v>205</v>
      </c>
      <c r="F1436" s="246" t="s">
        <v>205</v>
      </c>
      <c r="G1436" s="246" t="s">
        <v>205</v>
      </c>
      <c r="H1436" s="246" t="s">
        <v>205</v>
      </c>
      <c r="I1436" s="246" t="s">
        <v>205</v>
      </c>
      <c r="J1436" s="246" t="s">
        <v>205</v>
      </c>
      <c r="K1436" s="246" t="s">
        <v>205</v>
      </c>
      <c r="L1436" s="246" t="s">
        <v>205</v>
      </c>
      <c r="M1436" s="246"/>
      <c r="N1436" s="246"/>
      <c r="O1436" s="246"/>
      <c r="P1436" s="246"/>
      <c r="Q1436" s="246"/>
      <c r="R1436" s="246"/>
      <c r="S1436" s="246"/>
      <c r="T1436" s="246"/>
      <c r="U1436" s="246"/>
      <c r="V1436" s="246"/>
      <c r="W1436" s="246"/>
      <c r="X1436" s="246"/>
      <c r="Y1436" s="246"/>
      <c r="Z1436" s="246"/>
      <c r="AA1436" s="246"/>
      <c r="AB1436" s="246"/>
      <c r="AC1436" s="246"/>
      <c r="AD1436" s="246"/>
      <c r="AE1436" s="246"/>
      <c r="AF1436" s="246"/>
      <c r="AG1436" s="246"/>
      <c r="AH1436" s="246"/>
      <c r="AI1436" s="246"/>
      <c r="AJ1436" s="246"/>
      <c r="AK1436" s="246"/>
      <c r="AL1436" s="246"/>
      <c r="AM1436" s="246"/>
      <c r="AN1436" s="246"/>
      <c r="AO1436" s="246"/>
      <c r="AP1436" s="246"/>
      <c r="AQ1436" s="242">
        <v>0</v>
      </c>
      <c r="AR1436" s="242">
        <v>0</v>
      </c>
    </row>
    <row r="1437" spans="1:44" ht="14.4" x14ac:dyDescent="0.3">
      <c r="A1437" s="263">
        <v>124381</v>
      </c>
      <c r="B1437" t="s">
        <v>1224</v>
      </c>
      <c r="C1437" s="246" t="s">
        <v>206</v>
      </c>
      <c r="D1437" s="246" t="s">
        <v>205</v>
      </c>
      <c r="E1437" s="246" t="s">
        <v>205</v>
      </c>
      <c r="F1437" s="246" t="s">
        <v>206</v>
      </c>
      <c r="G1437" s="246" t="s">
        <v>205</v>
      </c>
      <c r="H1437" s="246" t="s">
        <v>205</v>
      </c>
      <c r="I1437" s="246" t="s">
        <v>205</v>
      </c>
      <c r="J1437" s="246" t="s">
        <v>205</v>
      </c>
      <c r="K1437" s="246" t="s">
        <v>205</v>
      </c>
      <c r="L1437" s="246" t="s">
        <v>205</v>
      </c>
      <c r="M1437" s="246"/>
      <c r="N1437" s="246"/>
      <c r="O1437" s="246"/>
      <c r="P1437" s="246"/>
      <c r="Q1437" s="246"/>
      <c r="R1437" s="246"/>
      <c r="S1437" s="246"/>
      <c r="T1437" s="246"/>
      <c r="U1437" s="246"/>
      <c r="V1437" s="246"/>
      <c r="W1437" s="246"/>
      <c r="X1437" s="246"/>
      <c r="Y1437" s="246"/>
      <c r="Z1437" s="246"/>
      <c r="AA1437" s="246"/>
      <c r="AB1437" s="246"/>
      <c r="AC1437" s="246"/>
      <c r="AD1437" s="246"/>
      <c r="AE1437" s="246"/>
      <c r="AF1437" s="246"/>
      <c r="AG1437" s="246"/>
      <c r="AH1437" s="246"/>
      <c r="AI1437" s="246"/>
      <c r="AJ1437" s="246"/>
      <c r="AK1437" s="246"/>
      <c r="AL1437" s="246"/>
      <c r="AM1437" s="246"/>
      <c r="AN1437" s="246"/>
      <c r="AO1437" s="246"/>
      <c r="AP1437" s="246"/>
      <c r="AQ1437" s="242">
        <v>0</v>
      </c>
      <c r="AR1437" s="242">
        <v>0</v>
      </c>
    </row>
    <row r="1438" spans="1:44" x14ac:dyDescent="0.25">
      <c r="A1438" s="242">
        <v>124390</v>
      </c>
      <c r="B1438" t="s">
        <v>1224</v>
      </c>
      <c r="C1438" s="242" t="s">
        <v>206</v>
      </c>
      <c r="D1438" s="242" t="s">
        <v>204</v>
      </c>
      <c r="E1438" s="242" t="s">
        <v>206</v>
      </c>
      <c r="F1438" s="242" t="s">
        <v>204</v>
      </c>
      <c r="G1438" s="242" t="s">
        <v>204</v>
      </c>
      <c r="H1438" s="242" t="s">
        <v>206</v>
      </c>
      <c r="I1438" s="242" t="s">
        <v>205</v>
      </c>
      <c r="J1438" s="242" t="s">
        <v>205</v>
      </c>
      <c r="K1438" s="242" t="s">
        <v>206</v>
      </c>
      <c r="L1438" s="242" t="s">
        <v>205</v>
      </c>
      <c r="AQ1438" s="242">
        <v>0</v>
      </c>
      <c r="AR1438" s="242">
        <v>0</v>
      </c>
    </row>
    <row r="1439" spans="1:44" ht="14.4" x14ac:dyDescent="0.3">
      <c r="A1439" s="263">
        <v>124395</v>
      </c>
      <c r="B1439" t="s">
        <v>1224</v>
      </c>
      <c r="C1439" s="246" t="s">
        <v>206</v>
      </c>
      <c r="D1439" s="246" t="s">
        <v>206</v>
      </c>
      <c r="E1439" s="246" t="s">
        <v>206</v>
      </c>
      <c r="F1439" s="246" t="s">
        <v>206</v>
      </c>
      <c r="G1439" s="246" t="s">
        <v>206</v>
      </c>
      <c r="H1439" s="246" t="s">
        <v>205</v>
      </c>
      <c r="I1439" s="246" t="s">
        <v>205</v>
      </c>
      <c r="J1439" s="246" t="s">
        <v>205</v>
      </c>
      <c r="K1439" s="246" t="s">
        <v>205</v>
      </c>
      <c r="L1439" s="246" t="s">
        <v>205</v>
      </c>
      <c r="M1439" s="246"/>
      <c r="N1439" s="246"/>
      <c r="O1439" s="246"/>
      <c r="P1439" s="246"/>
      <c r="Q1439" s="246"/>
      <c r="R1439" s="246"/>
      <c r="S1439" s="246"/>
      <c r="T1439" s="246"/>
      <c r="U1439" s="246"/>
      <c r="V1439" s="246"/>
      <c r="W1439" s="246"/>
      <c r="X1439" s="246"/>
      <c r="Y1439" s="246"/>
      <c r="Z1439" s="246"/>
      <c r="AA1439" s="246"/>
      <c r="AB1439" s="246"/>
      <c r="AC1439" s="246"/>
      <c r="AD1439" s="246"/>
      <c r="AE1439" s="246"/>
      <c r="AF1439" s="246"/>
      <c r="AG1439" s="246"/>
      <c r="AH1439" s="246"/>
      <c r="AI1439" s="246"/>
      <c r="AJ1439" s="246"/>
      <c r="AK1439" s="246"/>
      <c r="AL1439" s="246"/>
      <c r="AM1439" s="246"/>
      <c r="AN1439" s="246"/>
      <c r="AO1439" s="246"/>
      <c r="AP1439" s="246"/>
      <c r="AQ1439" s="242">
        <v>0</v>
      </c>
      <c r="AR1439" s="242">
        <v>0</v>
      </c>
    </row>
    <row r="1440" spans="1:44" ht="14.4" x14ac:dyDescent="0.3">
      <c r="A1440" s="263">
        <v>124400</v>
      </c>
      <c r="B1440" t="s">
        <v>1224</v>
      </c>
      <c r="C1440" s="246" t="s">
        <v>206</v>
      </c>
      <c r="D1440" s="246" t="s">
        <v>205</v>
      </c>
      <c r="E1440" s="246" t="s">
        <v>206</v>
      </c>
      <c r="F1440" s="246" t="s">
        <v>205</v>
      </c>
      <c r="G1440" s="246" t="s">
        <v>205</v>
      </c>
      <c r="H1440" s="246" t="s">
        <v>205</v>
      </c>
      <c r="I1440" s="246" t="s">
        <v>205</v>
      </c>
      <c r="J1440" s="246" t="s">
        <v>205</v>
      </c>
      <c r="K1440" s="246" t="s">
        <v>205</v>
      </c>
      <c r="L1440" s="246" t="s">
        <v>205</v>
      </c>
      <c r="M1440" s="246"/>
      <c r="N1440" s="246"/>
      <c r="O1440" s="246"/>
      <c r="P1440" s="246"/>
      <c r="Q1440" s="246"/>
      <c r="R1440" s="246"/>
      <c r="S1440" s="246"/>
      <c r="T1440" s="246"/>
      <c r="U1440" s="246"/>
      <c r="V1440" s="246"/>
      <c r="W1440" s="246"/>
      <c r="X1440" s="246"/>
      <c r="Y1440" s="246"/>
      <c r="Z1440" s="246"/>
      <c r="AA1440" s="246"/>
      <c r="AB1440" s="246"/>
      <c r="AC1440" s="246"/>
      <c r="AD1440" s="246"/>
      <c r="AE1440" s="246"/>
      <c r="AF1440" s="246"/>
      <c r="AG1440" s="246"/>
      <c r="AH1440" s="246"/>
      <c r="AI1440" s="246"/>
      <c r="AJ1440" s="246"/>
      <c r="AK1440" s="246"/>
      <c r="AL1440" s="246"/>
      <c r="AM1440" s="246"/>
      <c r="AN1440" s="246"/>
      <c r="AO1440" s="246"/>
      <c r="AP1440" s="246"/>
      <c r="AQ1440" s="242">
        <v>0</v>
      </c>
      <c r="AR1440" s="242">
        <v>0</v>
      </c>
    </row>
    <row r="1441" spans="1:44" ht="14.4" x14ac:dyDescent="0.3">
      <c r="A1441" s="263">
        <v>124405</v>
      </c>
      <c r="B1441" t="s">
        <v>1224</v>
      </c>
      <c r="C1441" s="246" t="s">
        <v>206</v>
      </c>
      <c r="D1441" s="246" t="s">
        <v>206</v>
      </c>
      <c r="E1441" s="246" t="s">
        <v>206</v>
      </c>
      <c r="F1441" s="246" t="s">
        <v>206</v>
      </c>
      <c r="G1441" s="246" t="s">
        <v>206</v>
      </c>
      <c r="H1441" s="246" t="s">
        <v>205</v>
      </c>
      <c r="I1441" s="246" t="s">
        <v>205</v>
      </c>
      <c r="J1441" s="246" t="s">
        <v>205</v>
      </c>
      <c r="K1441" s="246" t="s">
        <v>205</v>
      </c>
      <c r="L1441" s="246" t="s">
        <v>205</v>
      </c>
      <c r="M1441" s="246"/>
      <c r="N1441" s="246"/>
      <c r="O1441" s="246"/>
      <c r="P1441" s="246"/>
      <c r="Q1441" s="246"/>
      <c r="R1441" s="246"/>
      <c r="S1441" s="246"/>
      <c r="T1441" s="246"/>
      <c r="U1441" s="246"/>
      <c r="V1441" s="246"/>
      <c r="W1441" s="246"/>
      <c r="X1441" s="246"/>
      <c r="Y1441" s="246"/>
      <c r="Z1441" s="246"/>
      <c r="AA1441" s="246"/>
      <c r="AB1441" s="246"/>
      <c r="AC1441" s="246"/>
      <c r="AD1441" s="246"/>
      <c r="AE1441" s="246"/>
      <c r="AF1441" s="246"/>
      <c r="AG1441" s="246"/>
      <c r="AH1441" s="246"/>
      <c r="AI1441" s="246"/>
      <c r="AJ1441" s="246"/>
      <c r="AK1441" s="246"/>
      <c r="AL1441" s="246"/>
      <c r="AM1441" s="246"/>
      <c r="AN1441" s="246"/>
      <c r="AO1441" s="246"/>
      <c r="AP1441" s="246"/>
      <c r="AQ1441" s="242">
        <v>0</v>
      </c>
      <c r="AR1441" s="242">
        <v>0</v>
      </c>
    </row>
    <row r="1442" spans="1:44" ht="14.4" x14ac:dyDescent="0.3">
      <c r="A1442" s="263">
        <v>124406</v>
      </c>
      <c r="B1442" t="s">
        <v>1224</v>
      </c>
      <c r="C1442" s="246" t="s">
        <v>206</v>
      </c>
      <c r="D1442" s="246" t="s">
        <v>206</v>
      </c>
      <c r="E1442" s="246" t="s">
        <v>206</v>
      </c>
      <c r="F1442" s="246" t="s">
        <v>206</v>
      </c>
      <c r="G1442" s="246" t="s">
        <v>206</v>
      </c>
      <c r="H1442" s="246" t="s">
        <v>206</v>
      </c>
      <c r="I1442" s="246" t="s">
        <v>206</v>
      </c>
      <c r="J1442" s="246" t="s">
        <v>206</v>
      </c>
      <c r="K1442" s="246" t="s">
        <v>206</v>
      </c>
      <c r="L1442" s="246" t="s">
        <v>206</v>
      </c>
      <c r="M1442" s="246"/>
      <c r="N1442" s="246"/>
      <c r="O1442" s="246"/>
      <c r="P1442" s="246"/>
      <c r="Q1442" s="246"/>
      <c r="R1442" s="246"/>
      <c r="S1442" s="246"/>
      <c r="T1442" s="246"/>
      <c r="U1442" s="246"/>
      <c r="V1442" s="246"/>
      <c r="W1442" s="246"/>
      <c r="X1442" s="246"/>
      <c r="Y1442" s="246"/>
      <c r="Z1442" s="246"/>
      <c r="AA1442" s="246"/>
      <c r="AB1442" s="246"/>
      <c r="AC1442" s="246"/>
      <c r="AD1442" s="246"/>
      <c r="AE1442" s="246"/>
      <c r="AF1442" s="246"/>
      <c r="AG1442" s="246"/>
      <c r="AH1442" s="246"/>
      <c r="AI1442" s="246"/>
      <c r="AJ1442" s="246"/>
      <c r="AK1442" s="246"/>
      <c r="AL1442" s="246"/>
      <c r="AM1442" s="246"/>
      <c r="AN1442" s="246"/>
      <c r="AO1442" s="246"/>
      <c r="AP1442" s="246"/>
      <c r="AQ1442" s="242">
        <v>0</v>
      </c>
      <c r="AR1442" s="242">
        <v>0</v>
      </c>
    </row>
    <row r="1443" spans="1:44" ht="14.4" x14ac:dyDescent="0.3">
      <c r="A1443" s="263">
        <v>124411</v>
      </c>
      <c r="B1443" t="s">
        <v>1224</v>
      </c>
      <c r="C1443" s="246" t="s">
        <v>206</v>
      </c>
      <c r="D1443" s="246" t="s">
        <v>206</v>
      </c>
      <c r="E1443" s="246" t="s">
        <v>205</v>
      </c>
      <c r="F1443" s="246" t="s">
        <v>205</v>
      </c>
      <c r="G1443" s="246" t="s">
        <v>205</v>
      </c>
      <c r="H1443" s="246" t="s">
        <v>205</v>
      </c>
      <c r="I1443" s="246" t="s">
        <v>205</v>
      </c>
      <c r="J1443" s="246" t="s">
        <v>205</v>
      </c>
      <c r="K1443" s="246" t="s">
        <v>205</v>
      </c>
      <c r="L1443" s="246" t="s">
        <v>205</v>
      </c>
      <c r="M1443" s="246"/>
      <c r="N1443" s="246"/>
      <c r="O1443" s="246"/>
      <c r="P1443" s="246"/>
      <c r="Q1443" s="246"/>
      <c r="R1443" s="246"/>
      <c r="S1443" s="246"/>
      <c r="T1443" s="246"/>
      <c r="U1443" s="246"/>
      <c r="V1443" s="246"/>
      <c r="W1443" s="246"/>
      <c r="X1443" s="246"/>
      <c r="Y1443" s="246"/>
      <c r="Z1443" s="246"/>
      <c r="AA1443" s="246"/>
      <c r="AB1443" s="246"/>
      <c r="AC1443" s="246"/>
      <c r="AD1443" s="246"/>
      <c r="AE1443" s="246"/>
      <c r="AF1443" s="246"/>
      <c r="AG1443" s="246"/>
      <c r="AH1443" s="246"/>
      <c r="AI1443" s="246"/>
      <c r="AJ1443" s="246"/>
      <c r="AK1443" s="246"/>
      <c r="AL1443" s="246"/>
      <c r="AM1443" s="246"/>
      <c r="AN1443" s="246"/>
      <c r="AO1443" s="246"/>
      <c r="AP1443" s="246"/>
      <c r="AQ1443" s="242">
        <v>0</v>
      </c>
      <c r="AR1443" s="242">
        <v>0</v>
      </c>
    </row>
    <row r="1444" spans="1:44" x14ac:dyDescent="0.25">
      <c r="A1444" s="242">
        <v>124414</v>
      </c>
      <c r="B1444" t="s">
        <v>1224</v>
      </c>
      <c r="C1444" s="242" t="s">
        <v>206</v>
      </c>
      <c r="D1444" s="242" t="s">
        <v>204</v>
      </c>
      <c r="E1444" s="242" t="s">
        <v>204</v>
      </c>
      <c r="F1444" s="242" t="s">
        <v>206</v>
      </c>
      <c r="G1444" s="242" t="s">
        <v>204</v>
      </c>
      <c r="H1444" s="242" t="s">
        <v>206</v>
      </c>
      <c r="I1444" s="242" t="s">
        <v>206</v>
      </c>
      <c r="J1444" s="242" t="s">
        <v>205</v>
      </c>
      <c r="K1444" s="242" t="s">
        <v>205</v>
      </c>
      <c r="L1444" s="242" t="s">
        <v>205</v>
      </c>
      <c r="AQ1444" s="242">
        <v>0</v>
      </c>
      <c r="AR1444" s="242">
        <v>0</v>
      </c>
    </row>
    <row r="1445" spans="1:44" x14ac:dyDescent="0.25">
      <c r="A1445" s="242">
        <v>124417</v>
      </c>
      <c r="B1445" t="s">
        <v>1224</v>
      </c>
      <c r="C1445" s="242" t="s">
        <v>204</v>
      </c>
      <c r="D1445" s="242" t="s">
        <v>204</v>
      </c>
      <c r="E1445" s="242" t="s">
        <v>204</v>
      </c>
      <c r="F1445" s="242" t="s">
        <v>206</v>
      </c>
      <c r="G1445" s="242" t="s">
        <v>206</v>
      </c>
      <c r="H1445" s="242" t="s">
        <v>204</v>
      </c>
      <c r="I1445" s="242" t="s">
        <v>206</v>
      </c>
      <c r="J1445" s="242" t="s">
        <v>204</v>
      </c>
      <c r="K1445" s="242" t="s">
        <v>204</v>
      </c>
      <c r="L1445" s="242" t="s">
        <v>204</v>
      </c>
      <c r="AQ1445" s="242">
        <v>0</v>
      </c>
      <c r="AR1445" s="242">
        <v>0</v>
      </c>
    </row>
    <row r="1446" spans="1:44" ht="21.6" x14ac:dyDescent="0.65">
      <c r="A1446" s="251">
        <v>124419</v>
      </c>
      <c r="B1446" t="s">
        <v>1224</v>
      </c>
      <c r="C1446" s="242" t="s">
        <v>204</v>
      </c>
      <c r="D1446" s="242" t="s">
        <v>206</v>
      </c>
      <c r="E1446" s="242" t="s">
        <v>204</v>
      </c>
      <c r="F1446" s="242" t="s">
        <v>206</v>
      </c>
      <c r="G1446" s="242" t="s">
        <v>206</v>
      </c>
      <c r="H1446" s="242" t="s">
        <v>206</v>
      </c>
      <c r="I1446" s="242" t="s">
        <v>205</v>
      </c>
      <c r="J1446" s="242" t="s">
        <v>205</v>
      </c>
      <c r="K1446" s="242" t="s">
        <v>206</v>
      </c>
      <c r="L1446" s="242" t="s">
        <v>205</v>
      </c>
      <c r="AQ1446" s="242">
        <v>0</v>
      </c>
      <c r="AR1446" s="242">
        <v>0</v>
      </c>
    </row>
    <row r="1447" spans="1:44" ht="14.4" x14ac:dyDescent="0.3">
      <c r="A1447" s="263">
        <v>124420</v>
      </c>
      <c r="B1447" t="s">
        <v>1224</v>
      </c>
      <c r="C1447" s="246" t="s">
        <v>206</v>
      </c>
      <c r="D1447" s="246" t="s">
        <v>206</v>
      </c>
      <c r="E1447" s="246" t="s">
        <v>206</v>
      </c>
      <c r="F1447" s="246" t="s">
        <v>206</v>
      </c>
      <c r="G1447" s="246" t="s">
        <v>206</v>
      </c>
      <c r="H1447" s="246" t="s">
        <v>205</v>
      </c>
      <c r="I1447" s="246" t="s">
        <v>205</v>
      </c>
      <c r="J1447" s="246" t="s">
        <v>205</v>
      </c>
      <c r="K1447" s="246" t="s">
        <v>205</v>
      </c>
      <c r="L1447" s="246" t="s">
        <v>205</v>
      </c>
      <c r="M1447" s="246"/>
      <c r="N1447" s="246"/>
      <c r="O1447" s="246"/>
      <c r="P1447" s="246"/>
      <c r="Q1447" s="246"/>
      <c r="R1447" s="246"/>
      <c r="S1447" s="246"/>
      <c r="T1447" s="246"/>
      <c r="U1447" s="246"/>
      <c r="V1447" s="246"/>
      <c r="W1447" s="246"/>
      <c r="X1447" s="246"/>
      <c r="Y1447" s="246"/>
      <c r="Z1447" s="246"/>
      <c r="AA1447" s="246"/>
      <c r="AB1447" s="246"/>
      <c r="AC1447" s="246"/>
      <c r="AD1447" s="246"/>
      <c r="AE1447" s="246"/>
      <c r="AF1447" s="246"/>
      <c r="AG1447" s="246"/>
      <c r="AH1447" s="246"/>
      <c r="AI1447" s="246"/>
      <c r="AJ1447" s="246"/>
      <c r="AK1447" s="246"/>
      <c r="AL1447" s="246"/>
      <c r="AM1447" s="246"/>
      <c r="AN1447" s="246"/>
      <c r="AO1447" s="246"/>
      <c r="AP1447" s="246"/>
      <c r="AQ1447" s="242">
        <v>0</v>
      </c>
      <c r="AR1447" s="242">
        <v>0</v>
      </c>
    </row>
    <row r="1448" spans="1:44" ht="14.4" x14ac:dyDescent="0.3">
      <c r="A1448" s="263">
        <v>124429</v>
      </c>
      <c r="B1448" t="s">
        <v>1224</v>
      </c>
      <c r="C1448" s="246" t="s">
        <v>206</v>
      </c>
      <c r="D1448" s="246" t="s">
        <v>206</v>
      </c>
      <c r="E1448" s="246" t="s">
        <v>206</v>
      </c>
      <c r="F1448" s="246" t="s">
        <v>206</v>
      </c>
      <c r="G1448" s="246" t="s">
        <v>206</v>
      </c>
      <c r="H1448" s="246" t="s">
        <v>205</v>
      </c>
      <c r="I1448" s="246" t="s">
        <v>205</v>
      </c>
      <c r="J1448" s="246" t="s">
        <v>205</v>
      </c>
      <c r="K1448" s="246" t="s">
        <v>205</v>
      </c>
      <c r="L1448" s="246" t="s">
        <v>205</v>
      </c>
      <c r="M1448" s="246"/>
      <c r="N1448" s="246"/>
      <c r="O1448" s="246"/>
      <c r="P1448" s="246"/>
      <c r="Q1448" s="246"/>
      <c r="R1448" s="246"/>
      <c r="S1448" s="246"/>
      <c r="T1448" s="246"/>
      <c r="U1448" s="246"/>
      <c r="V1448" s="246"/>
      <c r="W1448" s="246"/>
      <c r="X1448" s="246"/>
      <c r="Y1448" s="246"/>
      <c r="Z1448" s="246"/>
      <c r="AA1448" s="246"/>
      <c r="AB1448" s="246"/>
      <c r="AC1448" s="246"/>
      <c r="AD1448" s="246"/>
      <c r="AE1448" s="246"/>
      <c r="AF1448" s="246"/>
      <c r="AG1448" s="246"/>
      <c r="AH1448" s="246"/>
      <c r="AI1448" s="246"/>
      <c r="AJ1448" s="246"/>
      <c r="AK1448" s="246"/>
      <c r="AL1448" s="246"/>
      <c r="AM1448" s="246"/>
      <c r="AN1448" s="246"/>
      <c r="AO1448" s="246"/>
      <c r="AP1448" s="246"/>
      <c r="AQ1448" s="242">
        <v>0</v>
      </c>
      <c r="AR1448" s="242">
        <v>0</v>
      </c>
    </row>
    <row r="1449" spans="1:44" x14ac:dyDescent="0.25">
      <c r="A1449">
        <v>124431</v>
      </c>
      <c r="B1449" t="s">
        <v>1224</v>
      </c>
      <c r="C1449" t="s">
        <v>204</v>
      </c>
      <c r="D1449" t="s">
        <v>204</v>
      </c>
      <c r="E1449" t="s">
        <v>204</v>
      </c>
      <c r="F1449" t="s">
        <v>206</v>
      </c>
      <c r="G1449" t="s">
        <v>204</v>
      </c>
      <c r="H1449" t="s">
        <v>204</v>
      </c>
      <c r="I1449" t="s">
        <v>204</v>
      </c>
      <c r="J1449" t="s">
        <v>204</v>
      </c>
      <c r="K1449" t="s">
        <v>206</v>
      </c>
      <c r="L1449" t="s">
        <v>204</v>
      </c>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s="242">
        <v>0</v>
      </c>
      <c r="AR1449" s="242">
        <v>0</v>
      </c>
    </row>
    <row r="1450" spans="1:44" ht="14.4" x14ac:dyDescent="0.3">
      <c r="A1450" s="263">
        <v>124432</v>
      </c>
      <c r="B1450" t="s">
        <v>1224</v>
      </c>
      <c r="C1450" s="246" t="s">
        <v>206</v>
      </c>
      <c r="D1450" s="246" t="s">
        <v>206</v>
      </c>
      <c r="E1450" s="246" t="s">
        <v>205</v>
      </c>
      <c r="F1450" s="246" t="s">
        <v>204</v>
      </c>
      <c r="G1450" s="246" t="s">
        <v>206</v>
      </c>
      <c r="H1450" s="246" t="s">
        <v>205</v>
      </c>
      <c r="I1450" s="246" t="s">
        <v>205</v>
      </c>
      <c r="J1450" s="246" t="s">
        <v>205</v>
      </c>
      <c r="K1450" s="246" t="s">
        <v>205</v>
      </c>
      <c r="L1450" s="246" t="s">
        <v>205</v>
      </c>
      <c r="M1450" s="246"/>
      <c r="N1450" s="246"/>
      <c r="O1450" s="246"/>
      <c r="P1450" s="246"/>
      <c r="Q1450" s="246"/>
      <c r="R1450" s="246"/>
      <c r="S1450" s="246"/>
      <c r="T1450" s="246"/>
      <c r="U1450" s="246"/>
      <c r="V1450" s="246"/>
      <c r="W1450" s="246"/>
      <c r="X1450" s="246"/>
      <c r="Y1450" s="246"/>
      <c r="Z1450" s="246"/>
      <c r="AA1450" s="246"/>
      <c r="AB1450" s="246"/>
      <c r="AC1450" s="246"/>
      <c r="AD1450" s="246"/>
      <c r="AE1450" s="246"/>
      <c r="AF1450" s="246"/>
      <c r="AG1450" s="246"/>
      <c r="AH1450" s="246"/>
      <c r="AI1450" s="246"/>
      <c r="AJ1450" s="246"/>
      <c r="AK1450" s="246"/>
      <c r="AL1450" s="246"/>
      <c r="AM1450" s="246"/>
      <c r="AN1450" s="246"/>
      <c r="AO1450" s="246"/>
      <c r="AP1450" s="246"/>
      <c r="AQ1450" s="242">
        <v>0</v>
      </c>
      <c r="AR1450" s="242">
        <v>0</v>
      </c>
    </row>
    <row r="1451" spans="1:44" ht="21.6" x14ac:dyDescent="0.65">
      <c r="A1451" s="264">
        <v>124438</v>
      </c>
      <c r="B1451" t="s">
        <v>1224</v>
      </c>
      <c r="C1451" s="242" t="s">
        <v>206</v>
      </c>
      <c r="D1451" s="242" t="s">
        <v>206</v>
      </c>
      <c r="E1451" s="242" t="s">
        <v>206</v>
      </c>
      <c r="F1451" s="242" t="s">
        <v>206</v>
      </c>
      <c r="G1451" s="242" t="s">
        <v>206</v>
      </c>
      <c r="H1451" s="242" t="s">
        <v>205</v>
      </c>
      <c r="I1451" s="242" t="s">
        <v>205</v>
      </c>
      <c r="J1451" s="242" t="s">
        <v>205</v>
      </c>
      <c r="K1451" s="242" t="s">
        <v>205</v>
      </c>
      <c r="L1451" s="242" t="s">
        <v>205</v>
      </c>
      <c r="AQ1451" s="242">
        <v>0</v>
      </c>
      <c r="AR1451" s="242">
        <v>0</v>
      </c>
    </row>
    <row r="1452" spans="1:44" ht="14.4" x14ac:dyDescent="0.3">
      <c r="A1452" s="263">
        <v>124440</v>
      </c>
      <c r="B1452" t="s">
        <v>1224</v>
      </c>
      <c r="C1452" s="246" t="s">
        <v>206</v>
      </c>
      <c r="D1452" s="246" t="s">
        <v>206</v>
      </c>
      <c r="E1452" s="246" t="s">
        <v>206</v>
      </c>
      <c r="F1452" s="246" t="s">
        <v>206</v>
      </c>
      <c r="G1452" s="246" t="s">
        <v>206</v>
      </c>
      <c r="H1452" s="246" t="s">
        <v>205</v>
      </c>
      <c r="I1452" s="246" t="s">
        <v>205</v>
      </c>
      <c r="J1452" s="246" t="s">
        <v>205</v>
      </c>
      <c r="K1452" s="246" t="s">
        <v>205</v>
      </c>
      <c r="L1452" s="246" t="s">
        <v>205</v>
      </c>
      <c r="M1452" s="246"/>
      <c r="N1452" s="246"/>
      <c r="O1452" s="246"/>
      <c r="P1452" s="246"/>
      <c r="Q1452" s="246"/>
      <c r="R1452" s="246"/>
      <c r="S1452" s="246"/>
      <c r="T1452" s="246"/>
      <c r="U1452" s="246"/>
      <c r="V1452" s="246"/>
      <c r="W1452" s="246"/>
      <c r="X1452" s="246"/>
      <c r="Y1452" s="246"/>
      <c r="Z1452" s="246"/>
      <c r="AA1452" s="246"/>
      <c r="AB1452" s="246"/>
      <c r="AC1452" s="246"/>
      <c r="AD1452" s="246"/>
      <c r="AE1452" s="246"/>
      <c r="AF1452" s="246"/>
      <c r="AG1452" s="246"/>
      <c r="AH1452" s="246"/>
      <c r="AI1452" s="246"/>
      <c r="AJ1452" s="246"/>
      <c r="AK1452" s="246"/>
      <c r="AL1452" s="246"/>
      <c r="AM1452" s="246"/>
      <c r="AN1452" s="246"/>
      <c r="AO1452" s="246"/>
      <c r="AP1452" s="246"/>
      <c r="AQ1452" s="242">
        <v>0</v>
      </c>
      <c r="AR1452" s="242">
        <v>0</v>
      </c>
    </row>
    <row r="1453" spans="1:44" ht="14.4" x14ac:dyDescent="0.3">
      <c r="A1453" s="263">
        <v>124442</v>
      </c>
      <c r="B1453" t="s">
        <v>1224</v>
      </c>
      <c r="C1453" s="246" t="s">
        <v>205</v>
      </c>
      <c r="D1453" s="246" t="s">
        <v>205</v>
      </c>
      <c r="E1453" s="246" t="s">
        <v>205</v>
      </c>
      <c r="F1453" s="246" t="s">
        <v>205</v>
      </c>
      <c r="G1453" s="246" t="s">
        <v>206</v>
      </c>
      <c r="H1453" s="246" t="s">
        <v>206</v>
      </c>
      <c r="I1453" s="246" t="s">
        <v>205</v>
      </c>
      <c r="J1453" s="246" t="s">
        <v>205</v>
      </c>
      <c r="K1453" s="246" t="s">
        <v>205</v>
      </c>
      <c r="L1453" s="246" t="s">
        <v>205</v>
      </c>
      <c r="M1453" s="246"/>
      <c r="N1453" s="246"/>
      <c r="O1453" s="246"/>
      <c r="P1453" s="246"/>
      <c r="Q1453" s="246"/>
      <c r="R1453" s="246"/>
      <c r="S1453" s="246"/>
      <c r="T1453" s="246"/>
      <c r="U1453" s="246"/>
      <c r="V1453" s="246"/>
      <c r="W1453" s="246"/>
      <c r="X1453" s="246"/>
      <c r="Y1453" s="246"/>
      <c r="Z1453" s="246"/>
      <c r="AA1453" s="246"/>
      <c r="AB1453" s="246"/>
      <c r="AC1453" s="246"/>
      <c r="AD1453" s="246"/>
      <c r="AE1453" s="246"/>
      <c r="AF1453" s="246"/>
      <c r="AG1453" s="246"/>
      <c r="AH1453" s="246"/>
      <c r="AI1453" s="246"/>
      <c r="AJ1453" s="246"/>
      <c r="AK1453" s="246"/>
      <c r="AL1453" s="246"/>
      <c r="AM1453" s="246"/>
      <c r="AN1453" s="246"/>
      <c r="AO1453" s="246"/>
      <c r="AP1453" s="246"/>
      <c r="AQ1453" s="242">
        <v>0</v>
      </c>
      <c r="AR1453" s="242">
        <v>0</v>
      </c>
    </row>
    <row r="1454" spans="1:44" ht="14.4" x14ac:dyDescent="0.3">
      <c r="A1454" s="263">
        <v>124445</v>
      </c>
      <c r="B1454" t="s">
        <v>1224</v>
      </c>
      <c r="C1454" s="246" t="s">
        <v>206</v>
      </c>
      <c r="D1454" s="246" t="s">
        <v>206</v>
      </c>
      <c r="E1454" s="246" t="s">
        <v>206</v>
      </c>
      <c r="F1454" s="246" t="s">
        <v>206</v>
      </c>
      <c r="G1454" s="246" t="s">
        <v>205</v>
      </c>
      <c r="H1454" s="246" t="s">
        <v>206</v>
      </c>
      <c r="I1454" s="246" t="s">
        <v>206</v>
      </c>
      <c r="J1454" s="246" t="s">
        <v>206</v>
      </c>
      <c r="K1454" s="246" t="s">
        <v>206</v>
      </c>
      <c r="L1454" s="246" t="s">
        <v>206</v>
      </c>
      <c r="M1454" s="246"/>
      <c r="N1454" s="246"/>
      <c r="O1454" s="246"/>
      <c r="P1454" s="246"/>
      <c r="Q1454" s="246"/>
      <c r="R1454" s="246"/>
      <c r="S1454" s="246"/>
      <c r="T1454" s="246"/>
      <c r="U1454" s="246"/>
      <c r="V1454" s="246"/>
      <c r="W1454" s="246"/>
      <c r="X1454" s="246"/>
      <c r="Y1454" s="246"/>
      <c r="Z1454" s="246"/>
      <c r="AA1454" s="246"/>
      <c r="AB1454" s="246"/>
      <c r="AC1454" s="246"/>
      <c r="AD1454" s="246"/>
      <c r="AE1454" s="246"/>
      <c r="AF1454" s="246"/>
      <c r="AG1454" s="246"/>
      <c r="AH1454" s="246"/>
      <c r="AI1454" s="246"/>
      <c r="AJ1454" s="246"/>
      <c r="AK1454" s="246"/>
      <c r="AL1454" s="246"/>
      <c r="AM1454" s="246"/>
      <c r="AN1454" s="246"/>
      <c r="AO1454" s="246"/>
      <c r="AP1454" s="246"/>
      <c r="AQ1454" s="242">
        <v>0</v>
      </c>
      <c r="AR1454" s="242">
        <v>0</v>
      </c>
    </row>
    <row r="1455" spans="1:44" ht="14.4" x14ac:dyDescent="0.3">
      <c r="A1455" s="263">
        <v>124449</v>
      </c>
      <c r="B1455" t="s">
        <v>1224</v>
      </c>
      <c r="C1455" s="246" t="s">
        <v>205</v>
      </c>
      <c r="D1455" s="246" t="s">
        <v>205</v>
      </c>
      <c r="E1455" s="246" t="s">
        <v>206</v>
      </c>
      <c r="F1455" s="246" t="s">
        <v>206</v>
      </c>
      <c r="G1455" s="246" t="s">
        <v>206</v>
      </c>
      <c r="H1455" s="246" t="s">
        <v>205</v>
      </c>
      <c r="I1455" s="246" t="s">
        <v>205</v>
      </c>
      <c r="J1455" s="246" t="s">
        <v>205</v>
      </c>
      <c r="K1455" s="246" t="s">
        <v>205</v>
      </c>
      <c r="L1455" s="246" t="s">
        <v>205</v>
      </c>
      <c r="M1455" s="246"/>
      <c r="N1455" s="246"/>
      <c r="O1455" s="246"/>
      <c r="P1455" s="246"/>
      <c r="Q1455" s="246"/>
      <c r="R1455" s="246"/>
      <c r="S1455" s="246"/>
      <c r="T1455" s="246"/>
      <c r="U1455" s="246"/>
      <c r="V1455" s="246"/>
      <c r="W1455" s="246"/>
      <c r="X1455" s="246"/>
      <c r="Y1455" s="246"/>
      <c r="Z1455" s="246"/>
      <c r="AA1455" s="246"/>
      <c r="AB1455" s="246"/>
      <c r="AC1455" s="246"/>
      <c r="AD1455" s="246"/>
      <c r="AE1455" s="246"/>
      <c r="AF1455" s="246"/>
      <c r="AG1455" s="246"/>
      <c r="AH1455" s="246"/>
      <c r="AI1455" s="246"/>
      <c r="AJ1455" s="246"/>
      <c r="AK1455" s="246"/>
      <c r="AL1455" s="246"/>
      <c r="AM1455" s="246"/>
      <c r="AN1455" s="246"/>
      <c r="AO1455" s="246"/>
      <c r="AP1455" s="246"/>
      <c r="AQ1455" s="242">
        <v>0</v>
      </c>
      <c r="AR1455" s="242">
        <v>0</v>
      </c>
    </row>
    <row r="1456" spans="1:44" x14ac:dyDescent="0.25">
      <c r="A1456" s="242">
        <v>124450</v>
      </c>
      <c r="B1456" t="s">
        <v>1224</v>
      </c>
      <c r="C1456" s="242" t="s">
        <v>205</v>
      </c>
      <c r="D1456" s="242" t="s">
        <v>204</v>
      </c>
      <c r="E1456" s="242" t="s">
        <v>204</v>
      </c>
      <c r="F1456" s="242" t="s">
        <v>206</v>
      </c>
      <c r="G1456" s="242" t="s">
        <v>206</v>
      </c>
      <c r="H1456" s="242" t="s">
        <v>206</v>
      </c>
      <c r="I1456" s="242" t="s">
        <v>206</v>
      </c>
      <c r="J1456" s="242" t="s">
        <v>205</v>
      </c>
      <c r="K1456" s="242" t="s">
        <v>205</v>
      </c>
      <c r="L1456" s="242" t="s">
        <v>204</v>
      </c>
      <c r="AQ1456" s="242">
        <v>0</v>
      </c>
      <c r="AR1456" s="242">
        <v>0</v>
      </c>
    </row>
    <row r="1457" spans="1:44" ht="21.6" x14ac:dyDescent="0.65">
      <c r="A1457" s="264">
        <v>124451</v>
      </c>
      <c r="B1457" t="s">
        <v>1224</v>
      </c>
      <c r="C1457" s="242" t="s">
        <v>206</v>
      </c>
      <c r="D1457" s="242" t="s">
        <v>205</v>
      </c>
      <c r="E1457" s="242" t="s">
        <v>206</v>
      </c>
      <c r="F1457" s="242" t="s">
        <v>205</v>
      </c>
      <c r="G1457" s="242" t="s">
        <v>206</v>
      </c>
      <c r="H1457" s="242" t="s">
        <v>206</v>
      </c>
      <c r="I1457" s="242" t="s">
        <v>205</v>
      </c>
      <c r="J1457" s="242" t="s">
        <v>205</v>
      </c>
      <c r="K1457" s="242" t="s">
        <v>206</v>
      </c>
      <c r="L1457" s="242" t="s">
        <v>206</v>
      </c>
      <c r="AQ1457" s="242">
        <v>0</v>
      </c>
      <c r="AR1457" s="242">
        <v>0</v>
      </c>
    </row>
    <row r="1458" spans="1:44" ht="14.4" x14ac:dyDescent="0.3">
      <c r="A1458" s="263">
        <v>124452</v>
      </c>
      <c r="B1458" t="s">
        <v>1224</v>
      </c>
      <c r="C1458" s="246" t="s">
        <v>206</v>
      </c>
      <c r="D1458" s="246" t="s">
        <v>206</v>
      </c>
      <c r="E1458" s="246" t="s">
        <v>206</v>
      </c>
      <c r="F1458" s="246" t="s">
        <v>206</v>
      </c>
      <c r="G1458" s="246" t="s">
        <v>206</v>
      </c>
      <c r="H1458" s="246" t="s">
        <v>205</v>
      </c>
      <c r="I1458" s="246" t="s">
        <v>205</v>
      </c>
      <c r="J1458" s="246" t="s">
        <v>205</v>
      </c>
      <c r="K1458" s="246" t="s">
        <v>205</v>
      </c>
      <c r="L1458" s="246" t="s">
        <v>205</v>
      </c>
      <c r="M1458" s="246"/>
      <c r="N1458" s="246"/>
      <c r="O1458" s="246"/>
      <c r="P1458" s="246"/>
      <c r="Q1458" s="246"/>
      <c r="R1458" s="246"/>
      <c r="S1458" s="246"/>
      <c r="T1458" s="246"/>
      <c r="U1458" s="246"/>
      <c r="V1458" s="246"/>
      <c r="W1458" s="246"/>
      <c r="X1458" s="246"/>
      <c r="Y1458" s="246"/>
      <c r="Z1458" s="246"/>
      <c r="AA1458" s="246"/>
      <c r="AB1458" s="246"/>
      <c r="AC1458" s="246"/>
      <c r="AD1458" s="246"/>
      <c r="AE1458" s="246"/>
      <c r="AF1458" s="246"/>
      <c r="AG1458" s="246"/>
      <c r="AH1458" s="246"/>
      <c r="AI1458" s="246"/>
      <c r="AJ1458" s="246"/>
      <c r="AK1458" s="246"/>
      <c r="AL1458" s="246"/>
      <c r="AM1458" s="246"/>
      <c r="AN1458" s="246"/>
      <c r="AO1458" s="246"/>
      <c r="AP1458" s="246"/>
      <c r="AQ1458" s="242">
        <v>0</v>
      </c>
      <c r="AR1458" s="242">
        <v>0</v>
      </c>
    </row>
    <row r="1459" spans="1:44" x14ac:dyDescent="0.25">
      <c r="A1459">
        <v>124453</v>
      </c>
      <c r="B1459" t="s">
        <v>1224</v>
      </c>
      <c r="C1459" t="s">
        <v>206</v>
      </c>
      <c r="D1459" t="s">
        <v>204</v>
      </c>
      <c r="E1459" t="s">
        <v>204</v>
      </c>
      <c r="F1459" t="s">
        <v>204</v>
      </c>
      <c r="G1459" t="s">
        <v>204</v>
      </c>
      <c r="H1459" t="s">
        <v>204</v>
      </c>
      <c r="I1459" t="s">
        <v>205</v>
      </c>
      <c r="J1459" t="s">
        <v>205</v>
      </c>
      <c r="K1459" t="s">
        <v>206</v>
      </c>
      <c r="L1459" t="s">
        <v>204</v>
      </c>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s="242">
        <v>0</v>
      </c>
      <c r="AR1459" s="242">
        <v>0</v>
      </c>
    </row>
    <row r="1460" spans="1:44" ht="14.4" x14ac:dyDescent="0.3">
      <c r="A1460" s="263">
        <v>124454</v>
      </c>
      <c r="B1460" t="s">
        <v>1224</v>
      </c>
      <c r="C1460" s="246" t="s">
        <v>206</v>
      </c>
      <c r="D1460" s="246" t="s">
        <v>206</v>
      </c>
      <c r="E1460" s="246" t="s">
        <v>206</v>
      </c>
      <c r="F1460" s="246" t="s">
        <v>205</v>
      </c>
      <c r="G1460" s="246" t="s">
        <v>206</v>
      </c>
      <c r="H1460" s="246" t="s">
        <v>206</v>
      </c>
      <c r="I1460" s="246" t="s">
        <v>205</v>
      </c>
      <c r="J1460" s="246" t="s">
        <v>205</v>
      </c>
      <c r="K1460" s="246" t="s">
        <v>205</v>
      </c>
      <c r="L1460" s="246" t="s">
        <v>206</v>
      </c>
      <c r="M1460" s="246"/>
      <c r="N1460" s="246"/>
      <c r="O1460" s="246"/>
      <c r="P1460" s="246"/>
      <c r="Q1460" s="246"/>
      <c r="R1460" s="246"/>
      <c r="S1460" s="246"/>
      <c r="T1460" s="246"/>
      <c r="U1460" s="246"/>
      <c r="V1460" s="246"/>
      <c r="W1460" s="246"/>
      <c r="X1460" s="246"/>
      <c r="Y1460" s="246"/>
      <c r="Z1460" s="246"/>
      <c r="AA1460" s="246"/>
      <c r="AB1460" s="246"/>
      <c r="AC1460" s="246"/>
      <c r="AD1460" s="246"/>
      <c r="AE1460" s="246"/>
      <c r="AF1460" s="246"/>
      <c r="AG1460" s="246"/>
      <c r="AH1460" s="246"/>
      <c r="AI1460" s="246"/>
      <c r="AJ1460" s="246"/>
      <c r="AK1460" s="246"/>
      <c r="AL1460" s="246"/>
      <c r="AM1460" s="246"/>
      <c r="AN1460" s="246"/>
      <c r="AO1460" s="246"/>
      <c r="AP1460" s="246"/>
      <c r="AQ1460" s="242">
        <v>0</v>
      </c>
      <c r="AR1460" s="242">
        <v>0</v>
      </c>
    </row>
    <row r="1461" spans="1:44" x14ac:dyDescent="0.25">
      <c r="A1461" s="242">
        <v>124461</v>
      </c>
      <c r="B1461" t="s">
        <v>1224</v>
      </c>
      <c r="C1461" s="242" t="s">
        <v>206</v>
      </c>
      <c r="D1461" s="242" t="s">
        <v>206</v>
      </c>
      <c r="E1461" s="242" t="s">
        <v>206</v>
      </c>
      <c r="F1461" s="242" t="s">
        <v>206</v>
      </c>
      <c r="G1461" s="242" t="s">
        <v>204</v>
      </c>
      <c r="H1461" s="242" t="s">
        <v>206</v>
      </c>
      <c r="I1461" s="242" t="s">
        <v>206</v>
      </c>
      <c r="J1461" s="242" t="s">
        <v>206</v>
      </c>
      <c r="K1461" s="242" t="s">
        <v>206</v>
      </c>
      <c r="L1461" s="242" t="s">
        <v>206</v>
      </c>
      <c r="AQ1461" s="242">
        <v>0</v>
      </c>
      <c r="AR1461" s="242">
        <v>0</v>
      </c>
    </row>
    <row r="1462" spans="1:44" ht="14.4" x14ac:dyDescent="0.3">
      <c r="A1462" s="263">
        <v>124465</v>
      </c>
      <c r="B1462" t="s">
        <v>1224</v>
      </c>
      <c r="C1462" s="246" t="s">
        <v>206</v>
      </c>
      <c r="D1462" s="246" t="s">
        <v>205</v>
      </c>
      <c r="E1462" s="246" t="s">
        <v>204</v>
      </c>
      <c r="F1462" s="246" t="s">
        <v>205</v>
      </c>
      <c r="G1462" s="246" t="s">
        <v>205</v>
      </c>
      <c r="H1462" s="246" t="s">
        <v>206</v>
      </c>
      <c r="I1462" s="246" t="s">
        <v>206</v>
      </c>
      <c r="J1462" s="246" t="s">
        <v>205</v>
      </c>
      <c r="K1462" s="246" t="s">
        <v>205</v>
      </c>
      <c r="L1462" s="246" t="s">
        <v>205</v>
      </c>
      <c r="M1462" s="246"/>
      <c r="N1462" s="246"/>
      <c r="O1462" s="246"/>
      <c r="P1462" s="246"/>
      <c r="Q1462" s="246"/>
      <c r="R1462" s="246"/>
      <c r="S1462" s="246"/>
      <c r="T1462" s="246"/>
      <c r="U1462" s="246"/>
      <c r="V1462" s="246"/>
      <c r="W1462" s="246"/>
      <c r="X1462" s="246"/>
      <c r="Y1462" s="246"/>
      <c r="Z1462" s="246"/>
      <c r="AA1462" s="246"/>
      <c r="AB1462" s="246"/>
      <c r="AC1462" s="246"/>
      <c r="AD1462" s="246"/>
      <c r="AE1462" s="246"/>
      <c r="AF1462" s="246"/>
      <c r="AG1462" s="246"/>
      <c r="AH1462" s="246"/>
      <c r="AI1462" s="246"/>
      <c r="AJ1462" s="246"/>
      <c r="AK1462" s="246"/>
      <c r="AL1462" s="246"/>
      <c r="AM1462" s="246"/>
      <c r="AN1462" s="246"/>
      <c r="AO1462" s="246"/>
      <c r="AP1462" s="246"/>
      <c r="AQ1462" s="242">
        <v>0</v>
      </c>
      <c r="AR1462" s="242">
        <v>0</v>
      </c>
    </row>
    <row r="1463" spans="1:44" ht="14.4" x14ac:dyDescent="0.3">
      <c r="A1463" s="263">
        <v>124466</v>
      </c>
      <c r="B1463" t="s">
        <v>1224</v>
      </c>
      <c r="C1463" s="246" t="s">
        <v>205</v>
      </c>
      <c r="D1463" s="246" t="s">
        <v>205</v>
      </c>
      <c r="E1463" s="246" t="s">
        <v>206</v>
      </c>
      <c r="F1463" s="246" t="s">
        <v>206</v>
      </c>
      <c r="G1463" s="246" t="s">
        <v>206</v>
      </c>
      <c r="H1463" s="246" t="s">
        <v>205</v>
      </c>
      <c r="I1463" s="246" t="s">
        <v>205</v>
      </c>
      <c r="J1463" s="246" t="s">
        <v>205</v>
      </c>
      <c r="K1463" s="246" t="s">
        <v>205</v>
      </c>
      <c r="L1463" s="246" t="s">
        <v>205</v>
      </c>
      <c r="M1463" s="246"/>
      <c r="N1463" s="246"/>
      <c r="O1463" s="246"/>
      <c r="P1463" s="246"/>
      <c r="Q1463" s="246"/>
      <c r="R1463" s="246"/>
      <c r="S1463" s="246"/>
      <c r="T1463" s="246"/>
      <c r="U1463" s="246"/>
      <c r="V1463" s="246"/>
      <c r="W1463" s="246"/>
      <c r="X1463" s="246"/>
      <c r="Y1463" s="246"/>
      <c r="Z1463" s="246"/>
      <c r="AA1463" s="246"/>
      <c r="AB1463" s="246"/>
      <c r="AC1463" s="246"/>
      <c r="AD1463" s="246"/>
      <c r="AE1463" s="246"/>
      <c r="AF1463" s="246"/>
      <c r="AG1463" s="246"/>
      <c r="AH1463" s="246"/>
      <c r="AI1463" s="246"/>
      <c r="AJ1463" s="246"/>
      <c r="AK1463" s="246"/>
      <c r="AL1463" s="246"/>
      <c r="AM1463" s="246"/>
      <c r="AN1463" s="246"/>
      <c r="AO1463" s="246"/>
      <c r="AP1463" s="246"/>
      <c r="AQ1463" s="242">
        <v>0</v>
      </c>
      <c r="AR1463" s="242">
        <v>0</v>
      </c>
    </row>
    <row r="1464" spans="1:44" ht="14.4" x14ac:dyDescent="0.3">
      <c r="A1464" s="263">
        <v>124471</v>
      </c>
      <c r="B1464" t="s">
        <v>1224</v>
      </c>
      <c r="C1464" s="246" t="s">
        <v>206</v>
      </c>
      <c r="D1464" s="246" t="s">
        <v>206</v>
      </c>
      <c r="E1464" s="246" t="s">
        <v>206</v>
      </c>
      <c r="F1464" s="246" t="s">
        <v>206</v>
      </c>
      <c r="G1464" s="246" t="s">
        <v>206</v>
      </c>
      <c r="H1464" s="246" t="s">
        <v>206</v>
      </c>
      <c r="I1464" s="246" t="s">
        <v>206</v>
      </c>
      <c r="J1464" s="246" t="s">
        <v>206</v>
      </c>
      <c r="K1464" s="246" t="s">
        <v>206</v>
      </c>
      <c r="L1464" s="246" t="s">
        <v>206</v>
      </c>
      <c r="M1464" s="246"/>
      <c r="N1464" s="246"/>
      <c r="O1464" s="246"/>
      <c r="P1464" s="246"/>
      <c r="Q1464" s="246"/>
      <c r="R1464" s="246"/>
      <c r="S1464" s="246"/>
      <c r="T1464" s="246"/>
      <c r="U1464" s="246"/>
      <c r="V1464" s="246"/>
      <c r="W1464" s="246"/>
      <c r="X1464" s="246"/>
      <c r="Y1464" s="246"/>
      <c r="Z1464" s="246"/>
      <c r="AA1464" s="246"/>
      <c r="AB1464" s="246"/>
      <c r="AC1464" s="246"/>
      <c r="AD1464" s="246"/>
      <c r="AE1464" s="246"/>
      <c r="AF1464" s="246"/>
      <c r="AG1464" s="246"/>
      <c r="AH1464" s="246"/>
      <c r="AI1464" s="246"/>
      <c r="AJ1464" s="246"/>
      <c r="AK1464" s="246"/>
      <c r="AL1464" s="246"/>
      <c r="AM1464" s="246"/>
      <c r="AN1464" s="246"/>
      <c r="AO1464" s="246"/>
      <c r="AP1464" s="246"/>
      <c r="AQ1464" s="242">
        <v>0</v>
      </c>
      <c r="AR1464" s="242">
        <v>0</v>
      </c>
    </row>
    <row r="1465" spans="1:44" ht="14.4" x14ac:dyDescent="0.3">
      <c r="A1465" s="263">
        <v>124478</v>
      </c>
      <c r="B1465" t="s">
        <v>1224</v>
      </c>
      <c r="C1465" s="246" t="s">
        <v>206</v>
      </c>
      <c r="D1465" s="246" t="s">
        <v>206</v>
      </c>
      <c r="E1465" s="246" t="s">
        <v>206</v>
      </c>
      <c r="F1465" s="246" t="s">
        <v>206</v>
      </c>
      <c r="G1465" s="246" t="s">
        <v>206</v>
      </c>
      <c r="H1465" s="246" t="s">
        <v>205</v>
      </c>
      <c r="I1465" s="246" t="s">
        <v>205</v>
      </c>
      <c r="J1465" s="246" t="s">
        <v>205</v>
      </c>
      <c r="K1465" s="246" t="s">
        <v>205</v>
      </c>
      <c r="L1465" s="246" t="s">
        <v>205</v>
      </c>
      <c r="M1465" s="246"/>
      <c r="N1465" s="246"/>
      <c r="O1465" s="246"/>
      <c r="P1465" s="246"/>
      <c r="Q1465" s="246"/>
      <c r="R1465" s="246"/>
      <c r="S1465" s="246"/>
      <c r="T1465" s="246"/>
      <c r="U1465" s="246"/>
      <c r="V1465" s="246"/>
      <c r="W1465" s="246"/>
      <c r="X1465" s="246"/>
      <c r="Y1465" s="246"/>
      <c r="Z1465" s="246"/>
      <c r="AA1465" s="246"/>
      <c r="AB1465" s="246"/>
      <c r="AC1465" s="246"/>
      <c r="AD1465" s="246"/>
      <c r="AE1465" s="246"/>
      <c r="AF1465" s="246"/>
      <c r="AG1465" s="246"/>
      <c r="AH1465" s="246"/>
      <c r="AI1465" s="246"/>
      <c r="AJ1465" s="246"/>
      <c r="AK1465" s="246"/>
      <c r="AL1465" s="246"/>
      <c r="AM1465" s="246"/>
      <c r="AN1465" s="246"/>
      <c r="AO1465" s="246"/>
      <c r="AP1465" s="246"/>
      <c r="AQ1465" s="242">
        <v>0</v>
      </c>
      <c r="AR1465" s="242">
        <v>0</v>
      </c>
    </row>
    <row r="1466" spans="1:44" ht="14.4" x14ac:dyDescent="0.3">
      <c r="A1466" s="263">
        <v>124485</v>
      </c>
      <c r="B1466" t="s">
        <v>1224</v>
      </c>
      <c r="C1466" s="246" t="s">
        <v>206</v>
      </c>
      <c r="D1466" s="246" t="s">
        <v>206</v>
      </c>
      <c r="E1466" s="246" t="s">
        <v>206</v>
      </c>
      <c r="F1466" s="246" t="s">
        <v>206</v>
      </c>
      <c r="G1466" s="246" t="s">
        <v>206</v>
      </c>
      <c r="H1466" s="246" t="s">
        <v>205</v>
      </c>
      <c r="I1466" s="246" t="s">
        <v>205</v>
      </c>
      <c r="J1466" s="246" t="s">
        <v>205</v>
      </c>
      <c r="K1466" s="246" t="s">
        <v>205</v>
      </c>
      <c r="L1466" s="246" t="s">
        <v>205</v>
      </c>
      <c r="M1466" s="246"/>
      <c r="N1466" s="246"/>
      <c r="O1466" s="246"/>
      <c r="P1466" s="246"/>
      <c r="Q1466" s="246"/>
      <c r="R1466" s="246"/>
      <c r="S1466" s="246"/>
      <c r="T1466" s="246"/>
      <c r="U1466" s="246"/>
      <c r="V1466" s="246"/>
      <c r="W1466" s="246"/>
      <c r="X1466" s="246"/>
      <c r="Y1466" s="246"/>
      <c r="Z1466" s="246"/>
      <c r="AA1466" s="246"/>
      <c r="AB1466" s="246"/>
      <c r="AC1466" s="246"/>
      <c r="AD1466" s="246"/>
      <c r="AE1466" s="246"/>
      <c r="AF1466" s="246"/>
      <c r="AG1466" s="246"/>
      <c r="AH1466" s="246"/>
      <c r="AI1466" s="246"/>
      <c r="AJ1466" s="246"/>
      <c r="AK1466" s="246"/>
      <c r="AL1466" s="246"/>
      <c r="AM1466" s="246"/>
      <c r="AN1466" s="246"/>
      <c r="AO1466" s="246"/>
      <c r="AP1466" s="246"/>
      <c r="AQ1466" s="242">
        <v>0</v>
      </c>
      <c r="AR1466" s="242">
        <v>0</v>
      </c>
    </row>
    <row r="1467" spans="1:44" ht="14.4" x14ac:dyDescent="0.3">
      <c r="A1467" s="263">
        <v>124489</v>
      </c>
      <c r="B1467" t="s">
        <v>1224</v>
      </c>
      <c r="C1467" s="246" t="s">
        <v>205</v>
      </c>
      <c r="D1467" s="246" t="s">
        <v>205</v>
      </c>
      <c r="E1467" s="246" t="s">
        <v>205</v>
      </c>
      <c r="F1467" s="246" t="s">
        <v>205</v>
      </c>
      <c r="G1467" s="246" t="s">
        <v>206</v>
      </c>
      <c r="H1467" s="246" t="s">
        <v>206</v>
      </c>
      <c r="I1467" s="246" t="s">
        <v>205</v>
      </c>
      <c r="J1467" s="246" t="s">
        <v>205</v>
      </c>
      <c r="K1467" s="246" t="s">
        <v>205</v>
      </c>
      <c r="L1467" s="246" t="s">
        <v>206</v>
      </c>
      <c r="M1467" s="246"/>
      <c r="N1467" s="246"/>
      <c r="O1467" s="246"/>
      <c r="P1467" s="246"/>
      <c r="Q1467" s="246"/>
      <c r="R1467" s="246"/>
      <c r="S1467" s="246"/>
      <c r="T1467" s="246"/>
      <c r="U1467" s="246"/>
      <c r="V1467" s="246"/>
      <c r="W1467" s="246"/>
      <c r="X1467" s="246"/>
      <c r="Y1467" s="246"/>
      <c r="Z1467" s="246"/>
      <c r="AA1467" s="246"/>
      <c r="AB1467" s="246"/>
      <c r="AC1467" s="246"/>
      <c r="AD1467" s="246"/>
      <c r="AE1467" s="246"/>
      <c r="AF1467" s="246"/>
      <c r="AG1467" s="246"/>
      <c r="AH1467" s="246"/>
      <c r="AI1467" s="246"/>
      <c r="AJ1467" s="246"/>
      <c r="AK1467" s="246"/>
      <c r="AL1467" s="246"/>
      <c r="AM1467" s="246"/>
      <c r="AN1467" s="246"/>
      <c r="AO1467" s="246"/>
      <c r="AP1467" s="246"/>
      <c r="AQ1467" s="242">
        <v>0</v>
      </c>
      <c r="AR1467" s="242">
        <v>0</v>
      </c>
    </row>
    <row r="1468" spans="1:44" x14ac:dyDescent="0.25">
      <c r="A1468">
        <v>124497</v>
      </c>
      <c r="B1468" t="s">
        <v>1224</v>
      </c>
      <c r="C1468" t="s">
        <v>204</v>
      </c>
      <c r="D1468" t="s">
        <v>204</v>
      </c>
      <c r="E1468" t="s">
        <v>204</v>
      </c>
      <c r="F1468" t="s">
        <v>204</v>
      </c>
      <c r="G1468" t="s">
        <v>204</v>
      </c>
      <c r="H1468" t="s">
        <v>204</v>
      </c>
      <c r="I1468" t="s">
        <v>204</v>
      </c>
      <c r="J1468" t="s">
        <v>206</v>
      </c>
      <c r="K1468" t="s">
        <v>206</v>
      </c>
      <c r="L1468" t="s">
        <v>206</v>
      </c>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s="242">
        <v>0</v>
      </c>
      <c r="AR1468" s="242">
        <v>0</v>
      </c>
    </row>
    <row r="1469" spans="1:44" x14ac:dyDescent="0.25">
      <c r="A1469" s="242">
        <v>124504</v>
      </c>
      <c r="B1469" t="s">
        <v>1224</v>
      </c>
      <c r="C1469" s="242" t="s">
        <v>204</v>
      </c>
      <c r="D1469" s="242" t="s">
        <v>204</v>
      </c>
      <c r="E1469" s="242" t="s">
        <v>204</v>
      </c>
      <c r="F1469" s="242" t="s">
        <v>206</v>
      </c>
      <c r="G1469" s="242" t="s">
        <v>204</v>
      </c>
      <c r="H1469" s="242" t="s">
        <v>204</v>
      </c>
      <c r="I1469" s="242" t="s">
        <v>204</v>
      </c>
      <c r="J1469" s="242" t="s">
        <v>204</v>
      </c>
      <c r="K1469" s="242" t="s">
        <v>206</v>
      </c>
      <c r="L1469" s="242" t="s">
        <v>204</v>
      </c>
      <c r="AQ1469" s="242">
        <v>0</v>
      </c>
      <c r="AR1469" s="242">
        <v>0</v>
      </c>
    </row>
    <row r="1470" spans="1:44" x14ac:dyDescent="0.25">
      <c r="A1470" s="242">
        <v>124508</v>
      </c>
      <c r="B1470" t="s">
        <v>1224</v>
      </c>
      <c r="C1470" s="242" t="s">
        <v>206</v>
      </c>
      <c r="D1470" s="242" t="s">
        <v>206</v>
      </c>
      <c r="E1470" s="242" t="s">
        <v>206</v>
      </c>
      <c r="F1470" s="242" t="s">
        <v>206</v>
      </c>
      <c r="G1470" s="242" t="s">
        <v>206</v>
      </c>
      <c r="H1470" s="242" t="s">
        <v>206</v>
      </c>
      <c r="I1470" s="242" t="s">
        <v>206</v>
      </c>
      <c r="J1470" s="242" t="s">
        <v>206</v>
      </c>
      <c r="K1470" s="242" t="s">
        <v>206</v>
      </c>
      <c r="L1470" s="242" t="s">
        <v>206</v>
      </c>
      <c r="AQ1470" s="242">
        <v>0</v>
      </c>
      <c r="AR1470" s="242">
        <v>0</v>
      </c>
    </row>
    <row r="1471" spans="1:44" ht="14.4" x14ac:dyDescent="0.3">
      <c r="A1471" s="263">
        <v>124509</v>
      </c>
      <c r="B1471" t="s">
        <v>1224</v>
      </c>
      <c r="C1471" s="246" t="s">
        <v>206</v>
      </c>
      <c r="D1471" s="246" t="s">
        <v>206</v>
      </c>
      <c r="E1471" s="246" t="s">
        <v>206</v>
      </c>
      <c r="F1471" s="246" t="s">
        <v>206</v>
      </c>
      <c r="G1471" s="246" t="s">
        <v>206</v>
      </c>
      <c r="H1471" s="246" t="s">
        <v>205</v>
      </c>
      <c r="I1471" s="246" t="s">
        <v>205</v>
      </c>
      <c r="J1471" s="246" t="s">
        <v>205</v>
      </c>
      <c r="K1471" s="246" t="s">
        <v>205</v>
      </c>
      <c r="L1471" s="246" t="s">
        <v>205</v>
      </c>
      <c r="M1471" s="246"/>
      <c r="N1471" s="246"/>
      <c r="O1471" s="246"/>
      <c r="P1471" s="246"/>
      <c r="Q1471" s="246"/>
      <c r="R1471" s="246"/>
      <c r="S1471" s="246"/>
      <c r="T1471" s="246"/>
      <c r="U1471" s="246"/>
      <c r="V1471" s="246"/>
      <c r="W1471" s="246"/>
      <c r="X1471" s="246"/>
      <c r="Y1471" s="246"/>
      <c r="Z1471" s="246"/>
      <c r="AA1471" s="246"/>
      <c r="AB1471" s="246"/>
      <c r="AC1471" s="246"/>
      <c r="AD1471" s="246"/>
      <c r="AE1471" s="246"/>
      <c r="AF1471" s="246"/>
      <c r="AG1471" s="246"/>
      <c r="AH1471" s="246"/>
      <c r="AI1471" s="246"/>
      <c r="AJ1471" s="246"/>
      <c r="AK1471" s="246"/>
      <c r="AL1471" s="246"/>
      <c r="AM1471" s="246"/>
      <c r="AN1471" s="246"/>
      <c r="AO1471" s="246"/>
      <c r="AP1471" s="246"/>
      <c r="AQ1471" s="242">
        <v>0</v>
      </c>
      <c r="AR1471" s="242">
        <v>0</v>
      </c>
    </row>
    <row r="1472" spans="1:44" ht="14.4" x14ac:dyDescent="0.3">
      <c r="A1472" s="263">
        <v>124512</v>
      </c>
      <c r="B1472" t="s">
        <v>1224</v>
      </c>
      <c r="C1472" s="246" t="s">
        <v>206</v>
      </c>
      <c r="D1472" s="246" t="s">
        <v>206</v>
      </c>
      <c r="E1472" s="246" t="s">
        <v>205</v>
      </c>
      <c r="F1472" s="246" t="s">
        <v>205</v>
      </c>
      <c r="G1472" s="246" t="s">
        <v>205</v>
      </c>
      <c r="H1472" s="246" t="s">
        <v>205</v>
      </c>
      <c r="I1472" s="246" t="s">
        <v>205</v>
      </c>
      <c r="J1472" s="246" t="s">
        <v>205</v>
      </c>
      <c r="K1472" s="246" t="s">
        <v>205</v>
      </c>
      <c r="L1472" s="246" t="s">
        <v>205</v>
      </c>
      <c r="M1472" s="246"/>
      <c r="N1472" s="246"/>
      <c r="O1472" s="246"/>
      <c r="P1472" s="246"/>
      <c r="Q1472" s="246"/>
      <c r="R1472" s="246"/>
      <c r="S1472" s="246"/>
      <c r="T1472" s="246"/>
      <c r="U1472" s="246"/>
      <c r="V1472" s="246"/>
      <c r="W1472" s="246"/>
      <c r="X1472" s="246"/>
      <c r="Y1472" s="246"/>
      <c r="Z1472" s="246"/>
      <c r="AA1472" s="246"/>
      <c r="AB1472" s="246"/>
      <c r="AC1472" s="246"/>
      <c r="AD1472" s="246"/>
      <c r="AE1472" s="246"/>
      <c r="AF1472" s="246"/>
      <c r="AG1472" s="246"/>
      <c r="AH1472" s="246"/>
      <c r="AI1472" s="246"/>
      <c r="AJ1472" s="246"/>
      <c r="AK1472" s="246"/>
      <c r="AL1472" s="246"/>
      <c r="AM1472" s="246"/>
      <c r="AN1472" s="246"/>
      <c r="AO1472" s="246"/>
      <c r="AP1472" s="246"/>
      <c r="AQ1472" s="242">
        <v>0</v>
      </c>
      <c r="AR1472" s="242">
        <v>0</v>
      </c>
    </row>
    <row r="1473" spans="1:44" ht="14.4" x14ac:dyDescent="0.3">
      <c r="A1473" s="263">
        <v>124513</v>
      </c>
      <c r="B1473" t="s">
        <v>1224</v>
      </c>
      <c r="C1473" s="246" t="s">
        <v>206</v>
      </c>
      <c r="D1473" s="246" t="s">
        <v>206</v>
      </c>
      <c r="E1473" s="246" t="s">
        <v>206</v>
      </c>
      <c r="F1473" s="246" t="s">
        <v>206</v>
      </c>
      <c r="G1473" s="246" t="s">
        <v>206</v>
      </c>
      <c r="H1473" s="246" t="s">
        <v>206</v>
      </c>
      <c r="I1473" s="246" t="s">
        <v>206</v>
      </c>
      <c r="J1473" s="246" t="s">
        <v>206</v>
      </c>
      <c r="K1473" s="246" t="s">
        <v>206</v>
      </c>
      <c r="L1473" s="246" t="s">
        <v>205</v>
      </c>
      <c r="M1473" s="246"/>
      <c r="N1473" s="246"/>
      <c r="O1473" s="246"/>
      <c r="P1473" s="246"/>
      <c r="Q1473" s="246"/>
      <c r="R1473" s="246"/>
      <c r="S1473" s="246"/>
      <c r="T1473" s="246"/>
      <c r="U1473" s="246"/>
      <c r="V1473" s="246"/>
      <c r="W1473" s="246"/>
      <c r="X1473" s="246"/>
      <c r="Y1473" s="246"/>
      <c r="Z1473" s="246"/>
      <c r="AA1473" s="246"/>
      <c r="AB1473" s="246"/>
      <c r="AC1473" s="246"/>
      <c r="AD1473" s="246"/>
      <c r="AE1473" s="246"/>
      <c r="AF1473" s="246"/>
      <c r="AG1473" s="246"/>
      <c r="AH1473" s="246"/>
      <c r="AI1473" s="246"/>
      <c r="AJ1473" s="246"/>
      <c r="AK1473" s="246"/>
      <c r="AL1473" s="246"/>
      <c r="AM1473" s="246"/>
      <c r="AN1473" s="246"/>
      <c r="AO1473" s="246"/>
      <c r="AP1473" s="246"/>
      <c r="AQ1473" s="242">
        <v>0</v>
      </c>
      <c r="AR1473" s="242">
        <v>0</v>
      </c>
    </row>
    <row r="1474" spans="1:44" ht="14.4" x14ac:dyDescent="0.3">
      <c r="A1474" s="263">
        <v>124514</v>
      </c>
      <c r="B1474" t="s">
        <v>1224</v>
      </c>
      <c r="C1474" s="246" t="s">
        <v>206</v>
      </c>
      <c r="D1474" s="246" t="s">
        <v>206</v>
      </c>
      <c r="E1474" s="246" t="s">
        <v>205</v>
      </c>
      <c r="F1474" s="246" t="s">
        <v>206</v>
      </c>
      <c r="G1474" s="246" t="s">
        <v>206</v>
      </c>
      <c r="H1474" s="246" t="s">
        <v>205</v>
      </c>
      <c r="I1474" s="246" t="s">
        <v>205</v>
      </c>
      <c r="J1474" s="246" t="s">
        <v>205</v>
      </c>
      <c r="K1474" s="246" t="s">
        <v>205</v>
      </c>
      <c r="L1474" s="246" t="s">
        <v>205</v>
      </c>
      <c r="M1474" s="246"/>
      <c r="N1474" s="246"/>
      <c r="O1474" s="246"/>
      <c r="P1474" s="246"/>
      <c r="Q1474" s="246"/>
      <c r="R1474" s="246"/>
      <c r="S1474" s="246"/>
      <c r="T1474" s="246"/>
      <c r="U1474" s="246"/>
      <c r="V1474" s="246"/>
      <c r="W1474" s="246"/>
      <c r="X1474" s="246"/>
      <c r="Y1474" s="246"/>
      <c r="Z1474" s="246"/>
      <c r="AA1474" s="246"/>
      <c r="AB1474" s="246"/>
      <c r="AC1474" s="246"/>
      <c r="AD1474" s="246"/>
      <c r="AE1474" s="246"/>
      <c r="AF1474" s="246"/>
      <c r="AG1474" s="246"/>
      <c r="AH1474" s="246"/>
      <c r="AI1474" s="246"/>
      <c r="AJ1474" s="246"/>
      <c r="AK1474" s="246"/>
      <c r="AL1474" s="246"/>
      <c r="AM1474" s="246"/>
      <c r="AN1474" s="246"/>
      <c r="AO1474" s="246"/>
      <c r="AP1474" s="246"/>
      <c r="AQ1474" s="242">
        <v>0</v>
      </c>
      <c r="AR1474" s="242">
        <v>0</v>
      </c>
    </row>
    <row r="1475" spans="1:44" ht="14.4" x14ac:dyDescent="0.3">
      <c r="A1475" s="263">
        <v>124517</v>
      </c>
      <c r="B1475" t="s">
        <v>1224</v>
      </c>
      <c r="C1475" s="246" t="s">
        <v>205</v>
      </c>
      <c r="D1475" s="246" t="s">
        <v>206</v>
      </c>
      <c r="E1475" s="246" t="s">
        <v>205</v>
      </c>
      <c r="F1475" s="246" t="s">
        <v>206</v>
      </c>
      <c r="G1475" s="246" t="s">
        <v>205</v>
      </c>
      <c r="H1475" s="246" t="s">
        <v>205</v>
      </c>
      <c r="I1475" s="246" t="s">
        <v>205</v>
      </c>
      <c r="J1475" s="246" t="s">
        <v>205</v>
      </c>
      <c r="K1475" s="246" t="s">
        <v>205</v>
      </c>
      <c r="L1475" s="246" t="s">
        <v>205</v>
      </c>
      <c r="M1475" s="246"/>
      <c r="N1475" s="246"/>
      <c r="O1475" s="246"/>
      <c r="P1475" s="246"/>
      <c r="Q1475" s="246"/>
      <c r="R1475" s="246"/>
      <c r="S1475" s="246"/>
      <c r="T1475" s="246"/>
      <c r="U1475" s="246"/>
      <c r="V1475" s="246"/>
      <c r="W1475" s="246"/>
      <c r="X1475" s="246"/>
      <c r="Y1475" s="246"/>
      <c r="Z1475" s="246"/>
      <c r="AA1475" s="246"/>
      <c r="AB1475" s="246"/>
      <c r="AC1475" s="246"/>
      <c r="AD1475" s="246"/>
      <c r="AE1475" s="246"/>
      <c r="AF1475" s="246"/>
      <c r="AG1475" s="246"/>
      <c r="AH1475" s="246"/>
      <c r="AI1475" s="246"/>
      <c r="AJ1475" s="246"/>
      <c r="AK1475" s="246"/>
      <c r="AL1475" s="246"/>
      <c r="AM1475" s="246"/>
      <c r="AN1475" s="246"/>
      <c r="AO1475" s="246"/>
      <c r="AP1475" s="246"/>
      <c r="AQ1475" s="242">
        <v>0</v>
      </c>
      <c r="AR1475" s="242">
        <v>0</v>
      </c>
    </row>
    <row r="1476" spans="1:44" x14ac:dyDescent="0.25">
      <c r="A1476">
        <v>124518</v>
      </c>
      <c r="B1476" t="s">
        <v>1224</v>
      </c>
      <c r="C1476" t="s">
        <v>204</v>
      </c>
      <c r="D1476" t="s">
        <v>204</v>
      </c>
      <c r="E1476" t="s">
        <v>204</v>
      </c>
      <c r="F1476" t="s">
        <v>206</v>
      </c>
      <c r="G1476" t="s">
        <v>204</v>
      </c>
      <c r="H1476" t="s">
        <v>204</v>
      </c>
      <c r="I1476" t="s">
        <v>204</v>
      </c>
      <c r="J1476" t="s">
        <v>206</v>
      </c>
      <c r="K1476" t="s">
        <v>206</v>
      </c>
      <c r="L1476" t="s">
        <v>204</v>
      </c>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s="242">
        <v>0</v>
      </c>
      <c r="AR1476" s="242">
        <v>0</v>
      </c>
    </row>
    <row r="1477" spans="1:44" ht="21.6" x14ac:dyDescent="0.65">
      <c r="A1477" s="264">
        <v>124519</v>
      </c>
      <c r="B1477" t="s">
        <v>1224</v>
      </c>
      <c r="C1477" s="242" t="s">
        <v>204</v>
      </c>
      <c r="D1477" s="242" t="s">
        <v>204</v>
      </c>
      <c r="E1477" s="242" t="s">
        <v>204</v>
      </c>
      <c r="F1477" s="242" t="s">
        <v>206</v>
      </c>
      <c r="G1477" s="242" t="s">
        <v>204</v>
      </c>
      <c r="H1477" s="242" t="s">
        <v>206</v>
      </c>
      <c r="I1477" s="242" t="s">
        <v>206</v>
      </c>
      <c r="J1477" s="242" t="s">
        <v>206</v>
      </c>
      <c r="K1477" s="242" t="s">
        <v>206</v>
      </c>
      <c r="L1477" s="242" t="s">
        <v>206</v>
      </c>
      <c r="AQ1477" s="242">
        <v>0</v>
      </c>
      <c r="AR1477" s="242">
        <v>0</v>
      </c>
    </row>
    <row r="1478" spans="1:44" ht="14.4" x14ac:dyDescent="0.3">
      <c r="A1478" s="263">
        <v>124527</v>
      </c>
      <c r="B1478" t="s">
        <v>1224</v>
      </c>
      <c r="C1478" s="246" t="s">
        <v>206</v>
      </c>
      <c r="D1478" s="246" t="s">
        <v>206</v>
      </c>
      <c r="E1478" s="246" t="s">
        <v>206</v>
      </c>
      <c r="F1478" s="246" t="s">
        <v>206</v>
      </c>
      <c r="G1478" s="246" t="s">
        <v>206</v>
      </c>
      <c r="H1478" s="246" t="s">
        <v>205</v>
      </c>
      <c r="I1478" s="246" t="s">
        <v>205</v>
      </c>
      <c r="J1478" s="246" t="s">
        <v>205</v>
      </c>
      <c r="K1478" s="246" t="s">
        <v>205</v>
      </c>
      <c r="L1478" s="246" t="s">
        <v>205</v>
      </c>
      <c r="M1478" s="246"/>
      <c r="N1478" s="246"/>
      <c r="O1478" s="246"/>
      <c r="P1478" s="246"/>
      <c r="Q1478" s="246"/>
      <c r="R1478" s="246"/>
      <c r="S1478" s="246"/>
      <c r="T1478" s="246"/>
      <c r="U1478" s="246"/>
      <c r="V1478" s="246"/>
      <c r="W1478" s="246"/>
      <c r="X1478" s="246"/>
      <c r="Y1478" s="246"/>
      <c r="Z1478" s="246"/>
      <c r="AA1478" s="246"/>
      <c r="AB1478" s="246"/>
      <c r="AC1478" s="246"/>
      <c r="AD1478" s="246"/>
      <c r="AE1478" s="246"/>
      <c r="AF1478" s="246"/>
      <c r="AG1478" s="246"/>
      <c r="AH1478" s="246"/>
      <c r="AI1478" s="246"/>
      <c r="AJ1478" s="246"/>
      <c r="AK1478" s="246"/>
      <c r="AL1478" s="246"/>
      <c r="AM1478" s="246"/>
      <c r="AN1478" s="246"/>
      <c r="AO1478" s="246"/>
      <c r="AP1478" s="246"/>
      <c r="AQ1478" s="242">
        <v>0</v>
      </c>
      <c r="AR1478" s="242">
        <v>0</v>
      </c>
    </row>
    <row r="1479" spans="1:44" x14ac:dyDescent="0.25">
      <c r="A1479">
        <v>124528</v>
      </c>
      <c r="B1479" t="s">
        <v>1224</v>
      </c>
      <c r="C1479" t="s">
        <v>204</v>
      </c>
      <c r="D1479" t="s">
        <v>204</v>
      </c>
      <c r="E1479" t="s">
        <v>204</v>
      </c>
      <c r="F1479" t="s">
        <v>206</v>
      </c>
      <c r="G1479" t="s">
        <v>204</v>
      </c>
      <c r="H1479" t="s">
        <v>206</v>
      </c>
      <c r="I1479" t="s">
        <v>206</v>
      </c>
      <c r="J1479" t="s">
        <v>204</v>
      </c>
      <c r="K1479" t="s">
        <v>205</v>
      </c>
      <c r="L1479" t="s">
        <v>204</v>
      </c>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s="242">
        <v>0</v>
      </c>
      <c r="AR1479" s="242">
        <v>0</v>
      </c>
    </row>
    <row r="1480" spans="1:44" ht="14.4" x14ac:dyDescent="0.3">
      <c r="A1480" s="263">
        <v>124530</v>
      </c>
      <c r="B1480" t="s">
        <v>1224</v>
      </c>
      <c r="C1480" s="246" t="s">
        <v>206</v>
      </c>
      <c r="D1480" s="246" t="s">
        <v>206</v>
      </c>
      <c r="E1480" s="246" t="s">
        <v>206</v>
      </c>
      <c r="F1480" s="246" t="s">
        <v>206</v>
      </c>
      <c r="G1480" s="246" t="s">
        <v>206</v>
      </c>
      <c r="H1480" s="246" t="s">
        <v>205</v>
      </c>
      <c r="I1480" s="246" t="s">
        <v>205</v>
      </c>
      <c r="J1480" s="246" t="s">
        <v>205</v>
      </c>
      <c r="K1480" s="246" t="s">
        <v>205</v>
      </c>
      <c r="L1480" s="246" t="s">
        <v>205</v>
      </c>
      <c r="M1480" s="246"/>
      <c r="N1480" s="246"/>
      <c r="O1480" s="246"/>
      <c r="P1480" s="246"/>
      <c r="Q1480" s="246"/>
      <c r="R1480" s="246"/>
      <c r="S1480" s="246"/>
      <c r="T1480" s="246"/>
      <c r="U1480" s="246"/>
      <c r="V1480" s="246"/>
      <c r="W1480" s="246"/>
      <c r="X1480" s="246"/>
      <c r="Y1480" s="246"/>
      <c r="Z1480" s="246"/>
      <c r="AA1480" s="246"/>
      <c r="AB1480" s="246"/>
      <c r="AC1480" s="246"/>
      <c r="AD1480" s="246"/>
      <c r="AE1480" s="246"/>
      <c r="AF1480" s="246"/>
      <c r="AG1480" s="246"/>
      <c r="AH1480" s="246"/>
      <c r="AI1480" s="246"/>
      <c r="AJ1480" s="246"/>
      <c r="AK1480" s="246"/>
      <c r="AL1480" s="246"/>
      <c r="AM1480" s="246"/>
      <c r="AN1480" s="246"/>
      <c r="AO1480" s="246"/>
      <c r="AP1480" s="246"/>
      <c r="AQ1480" s="242">
        <v>0</v>
      </c>
      <c r="AR1480" s="242">
        <v>0</v>
      </c>
    </row>
    <row r="1481" spans="1:44" ht="14.4" x14ac:dyDescent="0.3">
      <c r="A1481" s="263">
        <v>124532</v>
      </c>
      <c r="B1481" t="s">
        <v>1224</v>
      </c>
      <c r="C1481" s="246" t="s">
        <v>206</v>
      </c>
      <c r="D1481" s="246" t="s">
        <v>206</v>
      </c>
      <c r="E1481" s="246" t="s">
        <v>206</v>
      </c>
      <c r="F1481" s="246" t="s">
        <v>206</v>
      </c>
      <c r="G1481" s="246" t="s">
        <v>206</v>
      </c>
      <c r="H1481" s="246" t="s">
        <v>205</v>
      </c>
      <c r="I1481" s="246" t="s">
        <v>205</v>
      </c>
      <c r="J1481" s="246" t="s">
        <v>205</v>
      </c>
      <c r="K1481" s="246" t="s">
        <v>205</v>
      </c>
      <c r="L1481" s="246" t="s">
        <v>205</v>
      </c>
      <c r="M1481" s="246"/>
      <c r="N1481" s="246"/>
      <c r="O1481" s="246"/>
      <c r="P1481" s="246"/>
      <c r="Q1481" s="246"/>
      <c r="R1481" s="246"/>
      <c r="S1481" s="246"/>
      <c r="T1481" s="246"/>
      <c r="U1481" s="246"/>
      <c r="V1481" s="246"/>
      <c r="W1481" s="246"/>
      <c r="X1481" s="246"/>
      <c r="Y1481" s="246"/>
      <c r="Z1481" s="246"/>
      <c r="AA1481" s="246"/>
      <c r="AB1481" s="246"/>
      <c r="AC1481" s="246"/>
      <c r="AD1481" s="246"/>
      <c r="AE1481" s="246"/>
      <c r="AF1481" s="246"/>
      <c r="AG1481" s="246"/>
      <c r="AH1481" s="246"/>
      <c r="AI1481" s="246"/>
      <c r="AJ1481" s="246"/>
      <c r="AK1481" s="246"/>
      <c r="AL1481" s="246"/>
      <c r="AM1481" s="246"/>
      <c r="AN1481" s="246"/>
      <c r="AO1481" s="246"/>
      <c r="AP1481" s="246"/>
      <c r="AQ1481" s="242">
        <v>0</v>
      </c>
      <c r="AR1481" s="242">
        <v>0</v>
      </c>
    </row>
    <row r="1482" spans="1:44" ht="21.6" x14ac:dyDescent="0.65">
      <c r="A1482" s="264">
        <v>124542</v>
      </c>
      <c r="B1482" t="s">
        <v>1224</v>
      </c>
      <c r="C1482" s="242" t="s">
        <v>204</v>
      </c>
      <c r="D1482" s="242" t="s">
        <v>204</v>
      </c>
      <c r="E1482" s="242" t="s">
        <v>206</v>
      </c>
      <c r="F1482" s="242" t="s">
        <v>206</v>
      </c>
      <c r="G1482" s="242" t="s">
        <v>206</v>
      </c>
      <c r="H1482" s="242" t="s">
        <v>206</v>
      </c>
      <c r="I1482" s="242" t="s">
        <v>206</v>
      </c>
      <c r="J1482" s="242" t="s">
        <v>206</v>
      </c>
      <c r="K1482" s="242" t="s">
        <v>206</v>
      </c>
      <c r="L1482" s="242" t="s">
        <v>206</v>
      </c>
      <c r="AQ1482" s="242">
        <v>0</v>
      </c>
      <c r="AR1482" s="242">
        <v>0</v>
      </c>
    </row>
    <row r="1483" spans="1:44" ht="14.4" x14ac:dyDescent="0.3">
      <c r="A1483" s="263">
        <v>124554</v>
      </c>
      <c r="B1483" t="s">
        <v>1224</v>
      </c>
      <c r="C1483" s="246" t="s">
        <v>206</v>
      </c>
      <c r="D1483" s="246" t="s">
        <v>206</v>
      </c>
      <c r="E1483" s="246" t="s">
        <v>206</v>
      </c>
      <c r="F1483" s="246" t="s">
        <v>206</v>
      </c>
      <c r="G1483" s="246" t="s">
        <v>206</v>
      </c>
      <c r="H1483" s="246" t="s">
        <v>205</v>
      </c>
      <c r="I1483" s="246" t="s">
        <v>205</v>
      </c>
      <c r="J1483" s="246" t="s">
        <v>205</v>
      </c>
      <c r="K1483" s="246" t="s">
        <v>205</v>
      </c>
      <c r="L1483" s="246" t="s">
        <v>205</v>
      </c>
      <c r="M1483" s="246"/>
      <c r="N1483" s="246"/>
      <c r="O1483" s="246"/>
      <c r="P1483" s="246"/>
      <c r="Q1483" s="246"/>
      <c r="R1483" s="246"/>
      <c r="S1483" s="246"/>
      <c r="T1483" s="246"/>
      <c r="U1483" s="246"/>
      <c r="V1483" s="246"/>
      <c r="W1483" s="246"/>
      <c r="X1483" s="246"/>
      <c r="Y1483" s="246"/>
      <c r="Z1483" s="246"/>
      <c r="AA1483" s="246"/>
      <c r="AB1483" s="246"/>
      <c r="AC1483" s="246"/>
      <c r="AD1483" s="246"/>
      <c r="AE1483" s="246"/>
      <c r="AF1483" s="246"/>
      <c r="AG1483" s="246"/>
      <c r="AH1483" s="246"/>
      <c r="AI1483" s="246"/>
      <c r="AJ1483" s="246"/>
      <c r="AK1483" s="246"/>
      <c r="AL1483" s="246"/>
      <c r="AM1483" s="246"/>
      <c r="AN1483" s="246"/>
      <c r="AO1483" s="246"/>
      <c r="AP1483" s="246"/>
      <c r="AQ1483" s="242">
        <v>0</v>
      </c>
      <c r="AR1483" s="242">
        <v>0</v>
      </c>
    </row>
    <row r="1484" spans="1:44" ht="14.4" x14ac:dyDescent="0.3">
      <c r="A1484" s="263">
        <v>124555</v>
      </c>
      <c r="B1484" t="s">
        <v>1224</v>
      </c>
      <c r="C1484" s="246" t="s">
        <v>206</v>
      </c>
      <c r="D1484" s="246" t="s">
        <v>205</v>
      </c>
      <c r="E1484" s="246" t="s">
        <v>206</v>
      </c>
      <c r="F1484" s="246" t="s">
        <v>206</v>
      </c>
      <c r="G1484" s="246" t="s">
        <v>205</v>
      </c>
      <c r="H1484" s="246" t="s">
        <v>205</v>
      </c>
      <c r="I1484" s="246" t="s">
        <v>205</v>
      </c>
      <c r="J1484" s="246" t="s">
        <v>205</v>
      </c>
      <c r="K1484" s="246" t="s">
        <v>205</v>
      </c>
      <c r="L1484" s="246" t="s">
        <v>205</v>
      </c>
      <c r="M1484" s="246"/>
      <c r="N1484" s="246"/>
      <c r="O1484" s="246"/>
      <c r="P1484" s="246"/>
      <c r="Q1484" s="246"/>
      <c r="R1484" s="246"/>
      <c r="S1484" s="246"/>
      <c r="T1484" s="246"/>
      <c r="U1484" s="246"/>
      <c r="V1484" s="246"/>
      <c r="W1484" s="246"/>
      <c r="X1484" s="246"/>
      <c r="Y1484" s="246"/>
      <c r="Z1484" s="246"/>
      <c r="AA1484" s="246"/>
      <c r="AB1484" s="246"/>
      <c r="AC1484" s="246"/>
      <c r="AD1484" s="246"/>
      <c r="AE1484" s="246"/>
      <c r="AF1484" s="246"/>
      <c r="AG1484" s="246"/>
      <c r="AH1484" s="246"/>
      <c r="AI1484" s="246"/>
      <c r="AJ1484" s="246"/>
      <c r="AK1484" s="246"/>
      <c r="AL1484" s="246"/>
      <c r="AM1484" s="246"/>
      <c r="AN1484" s="246"/>
      <c r="AO1484" s="246"/>
      <c r="AP1484" s="246"/>
      <c r="AQ1484" s="242">
        <v>0</v>
      </c>
      <c r="AR1484" s="242">
        <v>0</v>
      </c>
    </row>
    <row r="1485" spans="1:44" ht="14.4" x14ac:dyDescent="0.3">
      <c r="A1485" s="263">
        <v>124558</v>
      </c>
      <c r="B1485" t="s">
        <v>1224</v>
      </c>
      <c r="C1485" s="246" t="s">
        <v>204</v>
      </c>
      <c r="D1485" s="246" t="s">
        <v>206</v>
      </c>
      <c r="E1485" s="246" t="s">
        <v>204</v>
      </c>
      <c r="F1485" s="246" t="s">
        <v>206</v>
      </c>
      <c r="G1485" s="246" t="s">
        <v>206</v>
      </c>
      <c r="H1485" s="246" t="s">
        <v>206</v>
      </c>
      <c r="I1485" s="246" t="s">
        <v>205</v>
      </c>
      <c r="J1485" s="246" t="s">
        <v>206</v>
      </c>
      <c r="K1485" s="246" t="s">
        <v>206</v>
      </c>
      <c r="L1485" s="246" t="s">
        <v>206</v>
      </c>
      <c r="M1485" s="246"/>
      <c r="N1485" s="246"/>
      <c r="O1485" s="246"/>
      <c r="P1485" s="246"/>
      <c r="Q1485" s="246"/>
      <c r="R1485" s="246"/>
      <c r="S1485" s="246"/>
      <c r="T1485" s="246"/>
      <c r="U1485" s="246"/>
      <c r="V1485" s="246"/>
      <c r="W1485" s="246"/>
      <c r="X1485" s="246"/>
      <c r="Y1485" s="246"/>
      <c r="Z1485" s="246"/>
      <c r="AA1485" s="246"/>
      <c r="AB1485" s="246"/>
      <c r="AC1485" s="246"/>
      <c r="AD1485" s="246"/>
      <c r="AE1485" s="246"/>
      <c r="AF1485" s="246"/>
      <c r="AG1485" s="246"/>
      <c r="AH1485" s="246"/>
      <c r="AI1485" s="246"/>
      <c r="AJ1485" s="246"/>
      <c r="AK1485" s="246"/>
      <c r="AL1485" s="246"/>
      <c r="AM1485" s="246"/>
      <c r="AN1485" s="246"/>
      <c r="AO1485" s="246"/>
      <c r="AP1485" s="246"/>
      <c r="AQ1485" s="242">
        <v>0</v>
      </c>
      <c r="AR1485" s="242">
        <v>0</v>
      </c>
    </row>
    <row r="1486" spans="1:44" ht="14.4" x14ac:dyDescent="0.3">
      <c r="A1486" s="263">
        <v>124559</v>
      </c>
      <c r="B1486" t="s">
        <v>1224</v>
      </c>
      <c r="C1486" s="246" t="s">
        <v>206</v>
      </c>
      <c r="D1486" s="246" t="s">
        <v>206</v>
      </c>
      <c r="E1486" s="246" t="s">
        <v>206</v>
      </c>
      <c r="F1486" s="246" t="s">
        <v>206</v>
      </c>
      <c r="G1486" s="246" t="s">
        <v>206</v>
      </c>
      <c r="H1486" s="246" t="s">
        <v>205</v>
      </c>
      <c r="I1486" s="246" t="s">
        <v>205</v>
      </c>
      <c r="J1486" s="246" t="s">
        <v>205</v>
      </c>
      <c r="K1486" s="246" t="s">
        <v>205</v>
      </c>
      <c r="L1486" s="246" t="s">
        <v>205</v>
      </c>
      <c r="M1486" s="246"/>
      <c r="N1486" s="246"/>
      <c r="O1486" s="246"/>
      <c r="P1486" s="246"/>
      <c r="Q1486" s="246"/>
      <c r="R1486" s="246"/>
      <c r="S1486" s="246"/>
      <c r="T1486" s="246"/>
      <c r="U1486" s="246"/>
      <c r="V1486" s="246"/>
      <c r="W1486" s="246"/>
      <c r="X1486" s="246"/>
      <c r="Y1486" s="246"/>
      <c r="Z1486" s="246"/>
      <c r="AA1486" s="246"/>
      <c r="AB1486" s="246"/>
      <c r="AC1486" s="246"/>
      <c r="AD1486" s="246"/>
      <c r="AE1486" s="246"/>
      <c r="AF1486" s="246"/>
      <c r="AG1486" s="246"/>
      <c r="AH1486" s="246"/>
      <c r="AI1486" s="246"/>
      <c r="AJ1486" s="246"/>
      <c r="AK1486" s="246"/>
      <c r="AL1486" s="246"/>
      <c r="AM1486" s="246"/>
      <c r="AN1486" s="246"/>
      <c r="AO1486" s="246"/>
      <c r="AP1486" s="246"/>
      <c r="AQ1486" s="242">
        <v>0</v>
      </c>
      <c r="AR1486" s="242">
        <v>0</v>
      </c>
    </row>
    <row r="1487" spans="1:44" ht="14.4" x14ac:dyDescent="0.3">
      <c r="A1487" s="263">
        <v>124562</v>
      </c>
      <c r="B1487" t="s">
        <v>1224</v>
      </c>
      <c r="C1487" s="246" t="s">
        <v>205</v>
      </c>
      <c r="D1487" s="246" t="s">
        <v>205</v>
      </c>
      <c r="E1487" s="246" t="s">
        <v>206</v>
      </c>
      <c r="F1487" s="246" t="s">
        <v>206</v>
      </c>
      <c r="G1487" s="246" t="s">
        <v>205</v>
      </c>
      <c r="H1487" s="246" t="s">
        <v>205</v>
      </c>
      <c r="I1487" s="246" t="s">
        <v>205</v>
      </c>
      <c r="J1487" s="246" t="s">
        <v>205</v>
      </c>
      <c r="K1487" s="246" t="s">
        <v>205</v>
      </c>
      <c r="L1487" s="246" t="s">
        <v>205</v>
      </c>
      <c r="M1487" s="246"/>
      <c r="N1487" s="246"/>
      <c r="O1487" s="246"/>
      <c r="P1487" s="246"/>
      <c r="Q1487" s="246"/>
      <c r="R1487" s="246"/>
      <c r="S1487" s="246"/>
      <c r="T1487" s="246"/>
      <c r="U1487" s="246"/>
      <c r="V1487" s="246"/>
      <c r="W1487" s="246"/>
      <c r="X1487" s="246"/>
      <c r="Y1487" s="246"/>
      <c r="Z1487" s="246"/>
      <c r="AA1487" s="246"/>
      <c r="AB1487" s="246"/>
      <c r="AC1487" s="246"/>
      <c r="AD1487" s="246"/>
      <c r="AE1487" s="246"/>
      <c r="AF1487" s="246"/>
      <c r="AG1487" s="246"/>
      <c r="AH1487" s="246"/>
      <c r="AI1487" s="246"/>
      <c r="AJ1487" s="246"/>
      <c r="AK1487" s="246"/>
      <c r="AL1487" s="246"/>
      <c r="AM1487" s="246"/>
      <c r="AN1487" s="246"/>
      <c r="AO1487" s="246"/>
      <c r="AP1487" s="246"/>
      <c r="AQ1487" s="242">
        <v>0</v>
      </c>
      <c r="AR1487" s="242">
        <v>0</v>
      </c>
    </row>
    <row r="1488" spans="1:44" ht="14.4" x14ac:dyDescent="0.3">
      <c r="A1488" s="263">
        <v>124563</v>
      </c>
      <c r="B1488" t="s">
        <v>1224</v>
      </c>
      <c r="C1488" s="246" t="s">
        <v>206</v>
      </c>
      <c r="D1488" s="246" t="s">
        <v>206</v>
      </c>
      <c r="E1488" s="246" t="s">
        <v>206</v>
      </c>
      <c r="F1488" s="246" t="s">
        <v>206</v>
      </c>
      <c r="G1488" s="246" t="s">
        <v>206</v>
      </c>
      <c r="H1488" s="246" t="s">
        <v>205</v>
      </c>
      <c r="I1488" s="246" t="s">
        <v>205</v>
      </c>
      <c r="J1488" s="246" t="s">
        <v>205</v>
      </c>
      <c r="K1488" s="246" t="s">
        <v>205</v>
      </c>
      <c r="L1488" s="246" t="s">
        <v>205</v>
      </c>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2">
        <v>0</v>
      </c>
      <c r="AR1488" s="242">
        <v>0</v>
      </c>
    </row>
    <row r="1489" spans="1:44" ht="14.4" x14ac:dyDescent="0.3">
      <c r="A1489" s="263">
        <v>124565</v>
      </c>
      <c r="B1489" t="s">
        <v>1224</v>
      </c>
      <c r="C1489" s="246" t="s">
        <v>206</v>
      </c>
      <c r="D1489" s="246" t="s">
        <v>205</v>
      </c>
      <c r="E1489" s="246" t="s">
        <v>206</v>
      </c>
      <c r="F1489" s="246" t="s">
        <v>206</v>
      </c>
      <c r="G1489" s="246" t="s">
        <v>205</v>
      </c>
      <c r="H1489" s="246" t="s">
        <v>205</v>
      </c>
      <c r="I1489" s="246" t="s">
        <v>205</v>
      </c>
      <c r="J1489" s="246" t="s">
        <v>205</v>
      </c>
      <c r="K1489" s="246" t="s">
        <v>205</v>
      </c>
      <c r="L1489" s="246" t="s">
        <v>205</v>
      </c>
      <c r="M1489" s="246"/>
      <c r="N1489" s="246"/>
      <c r="O1489" s="246"/>
      <c r="P1489" s="246"/>
      <c r="Q1489" s="246"/>
      <c r="R1489" s="246"/>
      <c r="S1489" s="246"/>
      <c r="T1489" s="246"/>
      <c r="U1489" s="246"/>
      <c r="V1489" s="246"/>
      <c r="W1489" s="246"/>
      <c r="X1489" s="246"/>
      <c r="Y1489" s="246"/>
      <c r="Z1489" s="246"/>
      <c r="AA1489" s="246"/>
      <c r="AB1489" s="246"/>
      <c r="AC1489" s="246"/>
      <c r="AD1489" s="246"/>
      <c r="AE1489" s="246"/>
      <c r="AF1489" s="246"/>
      <c r="AG1489" s="246"/>
      <c r="AH1489" s="246"/>
      <c r="AI1489" s="246"/>
      <c r="AJ1489" s="246"/>
      <c r="AK1489" s="246"/>
      <c r="AL1489" s="246"/>
      <c r="AM1489" s="246"/>
      <c r="AN1489" s="246"/>
      <c r="AO1489" s="246"/>
      <c r="AP1489" s="246"/>
      <c r="AQ1489" s="242">
        <v>0</v>
      </c>
      <c r="AR1489" s="242">
        <v>0</v>
      </c>
    </row>
    <row r="1490" spans="1:44" ht="14.4" x14ac:dyDescent="0.3">
      <c r="A1490" s="263">
        <v>124568</v>
      </c>
      <c r="B1490" t="s">
        <v>1224</v>
      </c>
      <c r="C1490" s="246" t="s">
        <v>206</v>
      </c>
      <c r="D1490" s="246" t="s">
        <v>206</v>
      </c>
      <c r="E1490" s="246" t="s">
        <v>206</v>
      </c>
      <c r="F1490" s="246" t="s">
        <v>206</v>
      </c>
      <c r="G1490" s="246" t="s">
        <v>206</v>
      </c>
      <c r="H1490" s="246" t="s">
        <v>205</v>
      </c>
      <c r="I1490" s="246" t="s">
        <v>205</v>
      </c>
      <c r="J1490" s="246" t="s">
        <v>205</v>
      </c>
      <c r="K1490" s="246" t="s">
        <v>205</v>
      </c>
      <c r="L1490" s="246" t="s">
        <v>205</v>
      </c>
      <c r="M1490" s="246"/>
      <c r="N1490" s="246"/>
      <c r="O1490" s="246"/>
      <c r="P1490" s="246"/>
      <c r="Q1490" s="246"/>
      <c r="R1490" s="246"/>
      <c r="S1490" s="246"/>
      <c r="T1490" s="246"/>
      <c r="U1490" s="246"/>
      <c r="V1490" s="246"/>
      <c r="W1490" s="246"/>
      <c r="X1490" s="246"/>
      <c r="Y1490" s="246"/>
      <c r="Z1490" s="246"/>
      <c r="AA1490" s="246"/>
      <c r="AB1490" s="246"/>
      <c r="AC1490" s="246"/>
      <c r="AD1490" s="246"/>
      <c r="AE1490" s="246"/>
      <c r="AF1490" s="246"/>
      <c r="AG1490" s="246"/>
      <c r="AH1490" s="246"/>
      <c r="AI1490" s="246"/>
      <c r="AJ1490" s="246"/>
      <c r="AK1490" s="246"/>
      <c r="AL1490" s="246"/>
      <c r="AM1490" s="246"/>
      <c r="AN1490" s="246"/>
      <c r="AO1490" s="246"/>
      <c r="AP1490" s="246"/>
      <c r="AQ1490" s="242">
        <v>0</v>
      </c>
      <c r="AR1490" s="242">
        <v>0</v>
      </c>
    </row>
    <row r="1491" spans="1:44" x14ac:dyDescent="0.25">
      <c r="A1491" s="242">
        <v>124570</v>
      </c>
      <c r="B1491" t="s">
        <v>1224</v>
      </c>
      <c r="C1491" s="242" t="s">
        <v>206</v>
      </c>
      <c r="D1491" s="242" t="s">
        <v>204</v>
      </c>
      <c r="E1491" s="242" t="s">
        <v>204</v>
      </c>
      <c r="F1491" s="242" t="s">
        <v>204</v>
      </c>
      <c r="G1491" s="242" t="s">
        <v>204</v>
      </c>
      <c r="H1491" s="242" t="s">
        <v>206</v>
      </c>
      <c r="I1491" s="242" t="s">
        <v>206</v>
      </c>
      <c r="J1491" s="242" t="s">
        <v>205</v>
      </c>
      <c r="K1491" s="242" t="s">
        <v>205</v>
      </c>
      <c r="L1491" s="242" t="s">
        <v>205</v>
      </c>
      <c r="AQ1491" s="242">
        <v>0</v>
      </c>
      <c r="AR1491" s="242">
        <v>0</v>
      </c>
    </row>
    <row r="1492" spans="1:44" ht="14.4" x14ac:dyDescent="0.3">
      <c r="A1492" s="263">
        <v>124571</v>
      </c>
      <c r="B1492" t="s">
        <v>1224</v>
      </c>
      <c r="C1492" s="246" t="s">
        <v>206</v>
      </c>
      <c r="D1492" s="246" t="s">
        <v>205</v>
      </c>
      <c r="E1492" s="246" t="s">
        <v>205</v>
      </c>
      <c r="F1492" s="246" t="s">
        <v>205</v>
      </c>
      <c r="G1492" s="246" t="s">
        <v>206</v>
      </c>
      <c r="H1492" s="246" t="s">
        <v>205</v>
      </c>
      <c r="I1492" s="246" t="s">
        <v>205</v>
      </c>
      <c r="J1492" s="246" t="s">
        <v>205</v>
      </c>
      <c r="K1492" s="246" t="s">
        <v>205</v>
      </c>
      <c r="L1492" s="246" t="s">
        <v>205</v>
      </c>
      <c r="M1492" s="246"/>
      <c r="N1492" s="246"/>
      <c r="O1492" s="246"/>
      <c r="P1492" s="246"/>
      <c r="Q1492" s="246"/>
      <c r="R1492" s="246"/>
      <c r="S1492" s="246"/>
      <c r="T1492" s="246"/>
      <c r="U1492" s="246"/>
      <c r="V1492" s="246"/>
      <c r="W1492" s="246"/>
      <c r="X1492" s="246"/>
      <c r="Y1492" s="246"/>
      <c r="Z1492" s="246"/>
      <c r="AA1492" s="246"/>
      <c r="AB1492" s="246"/>
      <c r="AC1492" s="246"/>
      <c r="AD1492" s="246"/>
      <c r="AE1492" s="246"/>
      <c r="AF1492" s="246"/>
      <c r="AG1492" s="246"/>
      <c r="AH1492" s="246"/>
      <c r="AI1492" s="246"/>
      <c r="AJ1492" s="246"/>
      <c r="AK1492" s="246"/>
      <c r="AL1492" s="246"/>
      <c r="AM1492" s="246"/>
      <c r="AN1492" s="246"/>
      <c r="AO1492" s="246"/>
      <c r="AP1492" s="246"/>
      <c r="AQ1492" s="242">
        <v>0</v>
      </c>
      <c r="AR1492" s="242">
        <v>0</v>
      </c>
    </row>
    <row r="1493" spans="1:44" ht="14.4" x14ac:dyDescent="0.3">
      <c r="A1493" s="263">
        <v>124576</v>
      </c>
      <c r="B1493" t="s">
        <v>1224</v>
      </c>
      <c r="C1493" s="246" t="s">
        <v>206</v>
      </c>
      <c r="D1493" s="246" t="s">
        <v>206</v>
      </c>
      <c r="E1493" s="246" t="s">
        <v>206</v>
      </c>
      <c r="F1493" s="246" t="s">
        <v>204</v>
      </c>
      <c r="G1493" s="246" t="s">
        <v>206</v>
      </c>
      <c r="H1493" s="246" t="s">
        <v>206</v>
      </c>
      <c r="I1493" s="246" t="s">
        <v>206</v>
      </c>
      <c r="J1493" s="246" t="s">
        <v>206</v>
      </c>
      <c r="K1493" s="246" t="s">
        <v>206</v>
      </c>
      <c r="L1493" s="246" t="s">
        <v>206</v>
      </c>
      <c r="M1493" s="246"/>
      <c r="N1493" s="246"/>
      <c r="O1493" s="246"/>
      <c r="P1493" s="246"/>
      <c r="Q1493" s="246"/>
      <c r="R1493" s="246"/>
      <c r="S1493" s="246"/>
      <c r="T1493" s="246"/>
      <c r="U1493" s="246"/>
      <c r="V1493" s="246"/>
      <c r="W1493" s="246"/>
      <c r="X1493" s="246"/>
      <c r="Y1493" s="246"/>
      <c r="Z1493" s="246"/>
      <c r="AA1493" s="246"/>
      <c r="AB1493" s="246"/>
      <c r="AC1493" s="246"/>
      <c r="AD1493" s="246"/>
      <c r="AE1493" s="246"/>
      <c r="AF1493" s="246"/>
      <c r="AG1493" s="246"/>
      <c r="AH1493" s="246"/>
      <c r="AI1493" s="246"/>
      <c r="AJ1493" s="246"/>
      <c r="AK1493" s="246"/>
      <c r="AL1493" s="246"/>
      <c r="AM1493" s="246"/>
      <c r="AN1493" s="246"/>
      <c r="AO1493" s="246"/>
      <c r="AP1493" s="246"/>
      <c r="AQ1493" s="242">
        <v>0</v>
      </c>
      <c r="AR1493" s="242">
        <v>0</v>
      </c>
    </row>
    <row r="1494" spans="1:44" ht="21.6" x14ac:dyDescent="0.65">
      <c r="A1494" s="251">
        <v>124583</v>
      </c>
      <c r="B1494" t="s">
        <v>1224</v>
      </c>
      <c r="C1494" s="242" t="s">
        <v>206</v>
      </c>
      <c r="D1494" s="242" t="s">
        <v>206</v>
      </c>
      <c r="E1494" s="242" t="s">
        <v>204</v>
      </c>
      <c r="F1494" s="242" t="s">
        <v>206</v>
      </c>
      <c r="G1494" s="242" t="s">
        <v>206</v>
      </c>
      <c r="H1494" s="242" t="s">
        <v>206</v>
      </c>
      <c r="I1494" s="242" t="s">
        <v>204</v>
      </c>
      <c r="J1494" s="242" t="s">
        <v>206</v>
      </c>
      <c r="K1494" s="242" t="s">
        <v>206</v>
      </c>
      <c r="L1494" s="242" t="s">
        <v>206</v>
      </c>
      <c r="AQ1494" s="242">
        <v>0</v>
      </c>
      <c r="AR1494" s="242">
        <v>0</v>
      </c>
    </row>
    <row r="1495" spans="1:44" ht="21.6" x14ac:dyDescent="0.65">
      <c r="A1495" s="264">
        <v>124591</v>
      </c>
      <c r="B1495" t="s">
        <v>1224</v>
      </c>
      <c r="C1495" s="242" t="s">
        <v>205</v>
      </c>
      <c r="D1495" s="242" t="s">
        <v>205</v>
      </c>
      <c r="E1495" s="242" t="s">
        <v>205</v>
      </c>
      <c r="F1495" s="242" t="s">
        <v>206</v>
      </c>
      <c r="G1495" s="242" t="s">
        <v>206</v>
      </c>
      <c r="H1495" s="242" t="s">
        <v>205</v>
      </c>
      <c r="I1495" s="242" t="s">
        <v>205</v>
      </c>
      <c r="J1495" s="242" t="s">
        <v>205</v>
      </c>
      <c r="K1495" s="242" t="s">
        <v>206</v>
      </c>
      <c r="L1495" s="242" t="s">
        <v>206</v>
      </c>
      <c r="AQ1495" s="242">
        <v>0</v>
      </c>
      <c r="AR1495" s="242">
        <v>0</v>
      </c>
    </row>
    <row r="1496" spans="1:44" ht="14.4" x14ac:dyDescent="0.3">
      <c r="A1496" s="263">
        <v>124598</v>
      </c>
      <c r="B1496" t="s">
        <v>1224</v>
      </c>
      <c r="C1496" s="246" t="s">
        <v>204</v>
      </c>
      <c r="D1496" s="246" t="s">
        <v>206</v>
      </c>
      <c r="E1496" s="246" t="s">
        <v>206</v>
      </c>
      <c r="F1496" s="246" t="s">
        <v>206</v>
      </c>
      <c r="G1496" s="246" t="s">
        <v>206</v>
      </c>
      <c r="H1496" s="246" t="s">
        <v>206</v>
      </c>
      <c r="I1496" s="246" t="s">
        <v>206</v>
      </c>
      <c r="J1496" s="246" t="s">
        <v>206</v>
      </c>
      <c r="K1496" s="246" t="s">
        <v>206</v>
      </c>
      <c r="L1496" s="246" t="s">
        <v>206</v>
      </c>
      <c r="M1496" s="246"/>
      <c r="N1496" s="246"/>
      <c r="O1496" s="246"/>
      <c r="P1496" s="246"/>
      <c r="Q1496" s="246"/>
      <c r="R1496" s="246"/>
      <c r="S1496" s="246"/>
      <c r="T1496" s="246"/>
      <c r="U1496" s="246"/>
      <c r="V1496" s="246"/>
      <c r="W1496" s="246"/>
      <c r="X1496" s="246"/>
      <c r="Y1496" s="246"/>
      <c r="Z1496" s="246"/>
      <c r="AA1496" s="246"/>
      <c r="AB1496" s="246"/>
      <c r="AC1496" s="246"/>
      <c r="AD1496" s="246"/>
      <c r="AE1496" s="246"/>
      <c r="AF1496" s="246"/>
      <c r="AG1496" s="246"/>
      <c r="AH1496" s="246"/>
      <c r="AI1496" s="246"/>
      <c r="AJ1496" s="246"/>
      <c r="AK1496" s="246"/>
      <c r="AL1496" s="246"/>
      <c r="AM1496" s="246"/>
      <c r="AN1496" s="246"/>
      <c r="AO1496" s="246"/>
      <c r="AP1496" s="246"/>
      <c r="AQ1496" s="242">
        <v>0</v>
      </c>
      <c r="AR1496" s="242">
        <v>0</v>
      </c>
    </row>
    <row r="1497" spans="1:44" x14ac:dyDescent="0.25">
      <c r="A1497">
        <v>124605</v>
      </c>
      <c r="B1497" t="s">
        <v>1224</v>
      </c>
      <c r="C1497" t="s">
        <v>204</v>
      </c>
      <c r="D1497" t="s">
        <v>204</v>
      </c>
      <c r="E1497" t="s">
        <v>204</v>
      </c>
      <c r="F1497" t="s">
        <v>204</v>
      </c>
      <c r="G1497" t="s">
        <v>204</v>
      </c>
      <c r="H1497" t="s">
        <v>205</v>
      </c>
      <c r="I1497" t="s">
        <v>205</v>
      </c>
      <c r="J1497" t="s">
        <v>205</v>
      </c>
      <c r="K1497" t="s">
        <v>205</v>
      </c>
      <c r="L1497" t="s">
        <v>205</v>
      </c>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s="242">
        <v>0</v>
      </c>
      <c r="AR1497" s="242">
        <v>0</v>
      </c>
    </row>
    <row r="1498" spans="1:44" ht="14.4" x14ac:dyDescent="0.3">
      <c r="A1498" s="263">
        <v>124606</v>
      </c>
      <c r="B1498" t="s">
        <v>1224</v>
      </c>
      <c r="C1498" s="246" t="s">
        <v>206</v>
      </c>
      <c r="D1498" s="246" t="s">
        <v>206</v>
      </c>
      <c r="E1498" s="246" t="s">
        <v>205</v>
      </c>
      <c r="F1498" s="246" t="s">
        <v>205</v>
      </c>
      <c r="G1498" s="246" t="s">
        <v>205</v>
      </c>
      <c r="H1498" s="246" t="s">
        <v>205</v>
      </c>
      <c r="I1498" s="246" t="s">
        <v>205</v>
      </c>
      <c r="J1498" s="246" t="s">
        <v>205</v>
      </c>
      <c r="K1498" s="246" t="s">
        <v>205</v>
      </c>
      <c r="L1498" s="246" t="s">
        <v>205</v>
      </c>
      <c r="M1498" s="246"/>
      <c r="N1498" s="246"/>
      <c r="O1498" s="246"/>
      <c r="P1498" s="246"/>
      <c r="Q1498" s="246"/>
      <c r="R1498" s="246"/>
      <c r="S1498" s="246"/>
      <c r="T1498" s="246"/>
      <c r="U1498" s="246"/>
      <c r="V1498" s="246"/>
      <c r="W1498" s="246"/>
      <c r="X1498" s="246"/>
      <c r="Y1498" s="246"/>
      <c r="Z1498" s="246"/>
      <c r="AA1498" s="246"/>
      <c r="AB1498" s="246"/>
      <c r="AC1498" s="246"/>
      <c r="AD1498" s="246"/>
      <c r="AE1498" s="246"/>
      <c r="AF1498" s="246"/>
      <c r="AG1498" s="246"/>
      <c r="AH1498" s="246"/>
      <c r="AI1498" s="246"/>
      <c r="AJ1498" s="246"/>
      <c r="AK1498" s="246"/>
      <c r="AL1498" s="246"/>
      <c r="AM1498" s="246"/>
      <c r="AN1498" s="246"/>
      <c r="AO1498" s="246"/>
      <c r="AP1498" s="246"/>
      <c r="AQ1498" s="242">
        <v>0</v>
      </c>
      <c r="AR1498" s="242">
        <v>0</v>
      </c>
    </row>
    <row r="1499" spans="1:44" ht="14.4" x14ac:dyDescent="0.3">
      <c r="A1499" s="263">
        <v>124608</v>
      </c>
      <c r="B1499" t="s">
        <v>1224</v>
      </c>
      <c r="C1499" s="246" t="s">
        <v>206</v>
      </c>
      <c r="D1499" s="246" t="s">
        <v>206</v>
      </c>
      <c r="E1499" s="246" t="s">
        <v>204</v>
      </c>
      <c r="F1499" s="246" t="s">
        <v>206</v>
      </c>
      <c r="G1499" s="246" t="s">
        <v>206</v>
      </c>
      <c r="H1499" s="246" t="s">
        <v>206</v>
      </c>
      <c r="I1499" s="246" t="s">
        <v>206</v>
      </c>
      <c r="J1499" s="246" t="s">
        <v>206</v>
      </c>
      <c r="K1499" s="246" t="s">
        <v>206</v>
      </c>
      <c r="L1499" s="246" t="s">
        <v>206</v>
      </c>
      <c r="M1499" s="246"/>
      <c r="N1499" s="246"/>
      <c r="O1499" s="246"/>
      <c r="P1499" s="246"/>
      <c r="Q1499" s="246"/>
      <c r="R1499" s="246"/>
      <c r="S1499" s="246"/>
      <c r="T1499" s="246"/>
      <c r="U1499" s="246"/>
      <c r="V1499" s="246"/>
      <c r="W1499" s="246"/>
      <c r="X1499" s="246"/>
      <c r="Y1499" s="246"/>
      <c r="Z1499" s="246"/>
      <c r="AA1499" s="246"/>
      <c r="AB1499" s="246"/>
      <c r="AC1499" s="246"/>
      <c r="AD1499" s="246"/>
      <c r="AE1499" s="246"/>
      <c r="AF1499" s="246"/>
      <c r="AG1499" s="246"/>
      <c r="AH1499" s="246"/>
      <c r="AI1499" s="246"/>
      <c r="AJ1499" s="246"/>
      <c r="AK1499" s="246"/>
      <c r="AL1499" s="246"/>
      <c r="AM1499" s="246"/>
      <c r="AN1499" s="246"/>
      <c r="AO1499" s="246"/>
      <c r="AP1499" s="246"/>
      <c r="AQ1499" s="242">
        <v>0</v>
      </c>
      <c r="AR1499" s="242">
        <v>0</v>
      </c>
    </row>
    <row r="1500" spans="1:44" x14ac:dyDescent="0.25">
      <c r="A1500" s="242">
        <v>124611</v>
      </c>
      <c r="B1500" t="s">
        <v>1224</v>
      </c>
      <c r="C1500" s="242" t="s">
        <v>204</v>
      </c>
      <c r="D1500" s="242" t="s">
        <v>206</v>
      </c>
      <c r="E1500" s="242" t="s">
        <v>206</v>
      </c>
      <c r="F1500" s="242" t="s">
        <v>206</v>
      </c>
      <c r="G1500" s="242" t="s">
        <v>206</v>
      </c>
      <c r="H1500" s="242" t="s">
        <v>206</v>
      </c>
      <c r="I1500" s="242" t="s">
        <v>206</v>
      </c>
      <c r="J1500" s="242" t="s">
        <v>206</v>
      </c>
      <c r="K1500" s="242" t="s">
        <v>206</v>
      </c>
      <c r="L1500" s="242" t="s">
        <v>206</v>
      </c>
      <c r="AQ1500" s="242">
        <v>0</v>
      </c>
      <c r="AR1500" s="242">
        <v>0</v>
      </c>
    </row>
    <row r="1501" spans="1:44" ht="14.4" x14ac:dyDescent="0.3">
      <c r="A1501" s="263">
        <v>124613</v>
      </c>
      <c r="B1501" t="s">
        <v>1224</v>
      </c>
      <c r="C1501" s="246" t="s">
        <v>206</v>
      </c>
      <c r="D1501" s="246" t="s">
        <v>206</v>
      </c>
      <c r="E1501" s="246" t="s">
        <v>206</v>
      </c>
      <c r="F1501" s="246" t="s">
        <v>206</v>
      </c>
      <c r="G1501" s="246" t="s">
        <v>206</v>
      </c>
      <c r="H1501" s="246" t="s">
        <v>206</v>
      </c>
      <c r="I1501" s="246" t="s">
        <v>206</v>
      </c>
      <c r="J1501" s="246" t="s">
        <v>206</v>
      </c>
      <c r="K1501" s="246" t="s">
        <v>206</v>
      </c>
      <c r="L1501" s="246" t="s">
        <v>206</v>
      </c>
      <c r="M1501" s="246"/>
      <c r="N1501" s="246"/>
      <c r="O1501" s="246"/>
      <c r="P1501" s="246"/>
      <c r="Q1501" s="246"/>
      <c r="R1501" s="246"/>
      <c r="S1501" s="246"/>
      <c r="T1501" s="246"/>
      <c r="U1501" s="246"/>
      <c r="V1501" s="246"/>
      <c r="W1501" s="246"/>
      <c r="X1501" s="246"/>
      <c r="Y1501" s="246"/>
      <c r="Z1501" s="246"/>
      <c r="AA1501" s="246"/>
      <c r="AB1501" s="246"/>
      <c r="AC1501" s="246"/>
      <c r="AD1501" s="246"/>
      <c r="AE1501" s="246"/>
      <c r="AF1501" s="246"/>
      <c r="AG1501" s="246"/>
      <c r="AH1501" s="246"/>
      <c r="AI1501" s="246"/>
      <c r="AJ1501" s="246"/>
      <c r="AK1501" s="246"/>
      <c r="AL1501" s="246"/>
      <c r="AM1501" s="246"/>
      <c r="AN1501" s="246"/>
      <c r="AO1501" s="246"/>
      <c r="AP1501" s="246"/>
      <c r="AQ1501" s="242">
        <v>0</v>
      </c>
      <c r="AR1501" s="242">
        <v>0</v>
      </c>
    </row>
    <row r="1502" spans="1:44" ht="14.4" x14ac:dyDescent="0.3">
      <c r="A1502" s="263">
        <v>124614</v>
      </c>
      <c r="B1502" t="s">
        <v>1224</v>
      </c>
      <c r="C1502" s="246" t="s">
        <v>206</v>
      </c>
      <c r="D1502" s="246" t="s">
        <v>206</v>
      </c>
      <c r="E1502" s="246" t="s">
        <v>205</v>
      </c>
      <c r="F1502" s="246" t="s">
        <v>205</v>
      </c>
      <c r="G1502" s="246" t="s">
        <v>206</v>
      </c>
      <c r="H1502" s="246" t="s">
        <v>205</v>
      </c>
      <c r="I1502" s="246" t="s">
        <v>205</v>
      </c>
      <c r="J1502" s="246" t="s">
        <v>205</v>
      </c>
      <c r="K1502" s="246" t="s">
        <v>205</v>
      </c>
      <c r="L1502" s="246" t="s">
        <v>205</v>
      </c>
      <c r="M1502" s="246"/>
      <c r="N1502" s="246"/>
      <c r="O1502" s="246"/>
      <c r="P1502" s="246"/>
      <c r="Q1502" s="246"/>
      <c r="R1502" s="246"/>
      <c r="S1502" s="246"/>
      <c r="T1502" s="246"/>
      <c r="U1502" s="246"/>
      <c r="V1502" s="246"/>
      <c r="W1502" s="246"/>
      <c r="X1502" s="246"/>
      <c r="Y1502" s="246"/>
      <c r="Z1502" s="246"/>
      <c r="AA1502" s="246"/>
      <c r="AB1502" s="246"/>
      <c r="AC1502" s="246"/>
      <c r="AD1502" s="246"/>
      <c r="AE1502" s="246"/>
      <c r="AF1502" s="246"/>
      <c r="AG1502" s="246"/>
      <c r="AH1502" s="246"/>
      <c r="AI1502" s="246"/>
      <c r="AJ1502" s="246"/>
      <c r="AK1502" s="246"/>
      <c r="AL1502" s="246"/>
      <c r="AM1502" s="246"/>
      <c r="AN1502" s="246"/>
      <c r="AO1502" s="246"/>
      <c r="AP1502" s="246"/>
      <c r="AQ1502" s="242">
        <v>0</v>
      </c>
      <c r="AR1502" s="242">
        <v>0</v>
      </c>
    </row>
    <row r="1503" spans="1:44" ht="14.4" x14ac:dyDescent="0.3">
      <c r="A1503" s="263">
        <v>124616</v>
      </c>
      <c r="B1503" t="s">
        <v>1224</v>
      </c>
      <c r="C1503" s="246" t="s">
        <v>206</v>
      </c>
      <c r="D1503" s="246" t="s">
        <v>206</v>
      </c>
      <c r="E1503" s="246" t="s">
        <v>205</v>
      </c>
      <c r="F1503" s="246" t="s">
        <v>206</v>
      </c>
      <c r="G1503" s="246" t="s">
        <v>205</v>
      </c>
      <c r="H1503" s="246" t="s">
        <v>205</v>
      </c>
      <c r="I1503" s="246" t="s">
        <v>205</v>
      </c>
      <c r="J1503" s="246" t="s">
        <v>205</v>
      </c>
      <c r="K1503" s="246" t="s">
        <v>205</v>
      </c>
      <c r="L1503" s="246" t="s">
        <v>205</v>
      </c>
      <c r="M1503" s="246"/>
      <c r="N1503" s="246"/>
      <c r="O1503" s="246"/>
      <c r="P1503" s="246"/>
      <c r="Q1503" s="246"/>
      <c r="R1503" s="246"/>
      <c r="S1503" s="246"/>
      <c r="T1503" s="246"/>
      <c r="U1503" s="246"/>
      <c r="V1503" s="246"/>
      <c r="W1503" s="246"/>
      <c r="X1503" s="246"/>
      <c r="Y1503" s="246"/>
      <c r="Z1503" s="246"/>
      <c r="AA1503" s="246"/>
      <c r="AB1503" s="246"/>
      <c r="AC1503" s="246"/>
      <c r="AD1503" s="246"/>
      <c r="AE1503" s="246"/>
      <c r="AF1503" s="246"/>
      <c r="AG1503" s="246"/>
      <c r="AH1503" s="246"/>
      <c r="AI1503" s="246"/>
      <c r="AJ1503" s="246"/>
      <c r="AK1503" s="246"/>
      <c r="AL1503" s="246"/>
      <c r="AM1503" s="246"/>
      <c r="AN1503" s="246"/>
      <c r="AO1503" s="246"/>
      <c r="AP1503" s="246"/>
      <c r="AQ1503" s="242">
        <v>0</v>
      </c>
      <c r="AR1503" s="242">
        <v>0</v>
      </c>
    </row>
    <row r="1504" spans="1:44" ht="14.4" x14ac:dyDescent="0.3">
      <c r="A1504" s="263">
        <v>124618</v>
      </c>
      <c r="B1504" t="s">
        <v>1224</v>
      </c>
      <c r="C1504" s="246" t="s">
        <v>206</v>
      </c>
      <c r="D1504" s="246" t="s">
        <v>205</v>
      </c>
      <c r="E1504" s="246" t="s">
        <v>206</v>
      </c>
      <c r="F1504" s="246" t="s">
        <v>205</v>
      </c>
      <c r="G1504" s="246" t="s">
        <v>205</v>
      </c>
      <c r="H1504" s="246" t="s">
        <v>205</v>
      </c>
      <c r="I1504" s="246" t="s">
        <v>205</v>
      </c>
      <c r="J1504" s="246" t="s">
        <v>205</v>
      </c>
      <c r="K1504" s="246" t="s">
        <v>205</v>
      </c>
      <c r="L1504" s="246" t="s">
        <v>205</v>
      </c>
      <c r="M1504" s="246"/>
      <c r="N1504" s="246"/>
      <c r="O1504" s="246"/>
      <c r="P1504" s="246"/>
      <c r="Q1504" s="246"/>
      <c r="R1504" s="246"/>
      <c r="S1504" s="246"/>
      <c r="T1504" s="246"/>
      <c r="U1504" s="246"/>
      <c r="V1504" s="246"/>
      <c r="W1504" s="246"/>
      <c r="X1504" s="246"/>
      <c r="Y1504" s="246"/>
      <c r="Z1504" s="246"/>
      <c r="AA1504" s="246"/>
      <c r="AB1504" s="246"/>
      <c r="AC1504" s="246"/>
      <c r="AD1504" s="246"/>
      <c r="AE1504" s="246"/>
      <c r="AF1504" s="246"/>
      <c r="AG1504" s="246"/>
      <c r="AH1504" s="246"/>
      <c r="AI1504" s="246"/>
      <c r="AJ1504" s="246"/>
      <c r="AK1504" s="246"/>
      <c r="AL1504" s="246"/>
      <c r="AM1504" s="246"/>
      <c r="AN1504" s="246"/>
      <c r="AO1504" s="246"/>
      <c r="AP1504" s="246"/>
      <c r="AQ1504" s="242">
        <v>0</v>
      </c>
      <c r="AR1504" s="242">
        <v>0</v>
      </c>
    </row>
    <row r="1505" spans="1:44" ht="14.4" x14ac:dyDescent="0.3">
      <c r="A1505" s="263">
        <v>124620</v>
      </c>
      <c r="B1505" t="s">
        <v>1224</v>
      </c>
      <c r="C1505" s="246" t="s">
        <v>206</v>
      </c>
      <c r="D1505" s="246" t="s">
        <v>206</v>
      </c>
      <c r="E1505" s="246" t="s">
        <v>205</v>
      </c>
      <c r="F1505" s="246" t="s">
        <v>205</v>
      </c>
      <c r="G1505" s="246" t="s">
        <v>206</v>
      </c>
      <c r="H1505" s="246" t="s">
        <v>205</v>
      </c>
      <c r="I1505" s="246" t="s">
        <v>205</v>
      </c>
      <c r="J1505" s="246" t="s">
        <v>205</v>
      </c>
      <c r="K1505" s="246" t="s">
        <v>205</v>
      </c>
      <c r="L1505" s="246" t="s">
        <v>205</v>
      </c>
      <c r="M1505" s="246"/>
      <c r="N1505" s="246"/>
      <c r="O1505" s="246"/>
      <c r="P1505" s="246"/>
      <c r="Q1505" s="246"/>
      <c r="R1505" s="246"/>
      <c r="S1505" s="246"/>
      <c r="T1505" s="246"/>
      <c r="U1505" s="246"/>
      <c r="V1505" s="246"/>
      <c r="W1505" s="246"/>
      <c r="X1505" s="246"/>
      <c r="Y1505" s="246"/>
      <c r="Z1505" s="246"/>
      <c r="AA1505" s="246"/>
      <c r="AB1505" s="246"/>
      <c r="AC1505" s="246"/>
      <c r="AD1505" s="246"/>
      <c r="AE1505" s="246"/>
      <c r="AF1505" s="246"/>
      <c r="AG1505" s="246"/>
      <c r="AH1505" s="246"/>
      <c r="AI1505" s="246"/>
      <c r="AJ1505" s="246"/>
      <c r="AK1505" s="246"/>
      <c r="AL1505" s="246"/>
      <c r="AM1505" s="246"/>
      <c r="AN1505" s="246"/>
      <c r="AO1505" s="246"/>
      <c r="AP1505" s="246"/>
      <c r="AQ1505" s="242">
        <v>0</v>
      </c>
      <c r="AR1505" s="242">
        <v>0</v>
      </c>
    </row>
    <row r="1506" spans="1:44" x14ac:dyDescent="0.25">
      <c r="A1506" s="242">
        <v>124621</v>
      </c>
      <c r="B1506" t="s">
        <v>1224</v>
      </c>
      <c r="C1506" s="242" t="s">
        <v>204</v>
      </c>
      <c r="D1506" s="242" t="s">
        <v>204</v>
      </c>
      <c r="E1506" s="242" t="s">
        <v>204</v>
      </c>
      <c r="F1506" s="242" t="s">
        <v>206</v>
      </c>
      <c r="G1506" s="242" t="s">
        <v>205</v>
      </c>
      <c r="H1506" s="242" t="s">
        <v>205</v>
      </c>
      <c r="I1506" s="242" t="s">
        <v>205</v>
      </c>
      <c r="J1506" s="242" t="s">
        <v>205</v>
      </c>
      <c r="K1506" s="242" t="s">
        <v>205</v>
      </c>
      <c r="L1506" s="242" t="s">
        <v>205</v>
      </c>
      <c r="AQ1506" s="242">
        <v>0</v>
      </c>
      <c r="AR1506" s="242">
        <v>0</v>
      </c>
    </row>
    <row r="1507" spans="1:44" ht="14.4" x14ac:dyDescent="0.3">
      <c r="A1507" s="263">
        <v>124623</v>
      </c>
      <c r="B1507" t="s">
        <v>1224</v>
      </c>
      <c r="C1507" s="246" t="s">
        <v>206</v>
      </c>
      <c r="D1507" s="246" t="s">
        <v>206</v>
      </c>
      <c r="E1507" s="246" t="s">
        <v>206</v>
      </c>
      <c r="F1507" s="246" t="s">
        <v>205</v>
      </c>
      <c r="G1507" s="246" t="s">
        <v>205</v>
      </c>
      <c r="H1507" s="246" t="s">
        <v>205</v>
      </c>
      <c r="I1507" s="246" t="s">
        <v>205</v>
      </c>
      <c r="J1507" s="246" t="s">
        <v>205</v>
      </c>
      <c r="K1507" s="246" t="s">
        <v>205</v>
      </c>
      <c r="L1507" s="246" t="s">
        <v>205</v>
      </c>
      <c r="M1507" s="246"/>
      <c r="N1507" s="246"/>
      <c r="O1507" s="246"/>
      <c r="P1507" s="246"/>
      <c r="Q1507" s="246"/>
      <c r="R1507" s="246"/>
      <c r="S1507" s="246"/>
      <c r="T1507" s="246"/>
      <c r="U1507" s="246"/>
      <c r="V1507" s="246"/>
      <c r="W1507" s="246"/>
      <c r="X1507" s="246"/>
      <c r="Y1507" s="246"/>
      <c r="Z1507" s="246"/>
      <c r="AA1507" s="246"/>
      <c r="AB1507" s="246"/>
      <c r="AC1507" s="246"/>
      <c r="AD1507" s="246"/>
      <c r="AE1507" s="246"/>
      <c r="AF1507" s="246"/>
      <c r="AG1507" s="246"/>
      <c r="AH1507" s="246"/>
      <c r="AI1507" s="246"/>
      <c r="AJ1507" s="246"/>
      <c r="AK1507" s="246"/>
      <c r="AL1507" s="246"/>
      <c r="AM1507" s="246"/>
      <c r="AN1507" s="246"/>
      <c r="AO1507" s="246"/>
      <c r="AP1507" s="246"/>
      <c r="AQ1507" s="242">
        <v>0</v>
      </c>
      <c r="AR1507" s="242">
        <v>0</v>
      </c>
    </row>
    <row r="1508" spans="1:44" ht="14.4" x14ac:dyDescent="0.3">
      <c r="A1508" s="263">
        <v>124627</v>
      </c>
      <c r="B1508" t="s">
        <v>1224</v>
      </c>
      <c r="C1508" s="246" t="s">
        <v>205</v>
      </c>
      <c r="D1508" s="246" t="s">
        <v>205</v>
      </c>
      <c r="E1508" s="246" t="s">
        <v>206</v>
      </c>
      <c r="F1508" s="246" t="s">
        <v>206</v>
      </c>
      <c r="G1508" s="246" t="s">
        <v>205</v>
      </c>
      <c r="H1508" s="246" t="s">
        <v>205</v>
      </c>
      <c r="I1508" s="246" t="s">
        <v>205</v>
      </c>
      <c r="J1508" s="246" t="s">
        <v>205</v>
      </c>
      <c r="K1508" s="246" t="s">
        <v>205</v>
      </c>
      <c r="L1508" s="246" t="s">
        <v>205</v>
      </c>
      <c r="M1508" s="246"/>
      <c r="N1508" s="246"/>
      <c r="O1508" s="246"/>
      <c r="P1508" s="246"/>
      <c r="Q1508" s="246"/>
      <c r="R1508" s="246"/>
      <c r="S1508" s="246"/>
      <c r="T1508" s="246"/>
      <c r="U1508" s="246"/>
      <c r="V1508" s="246"/>
      <c r="W1508" s="246"/>
      <c r="X1508" s="246"/>
      <c r="Y1508" s="246"/>
      <c r="Z1508" s="246"/>
      <c r="AA1508" s="246"/>
      <c r="AB1508" s="246"/>
      <c r="AC1508" s="246"/>
      <c r="AD1508" s="246"/>
      <c r="AE1508" s="246"/>
      <c r="AF1508" s="246"/>
      <c r="AG1508" s="246"/>
      <c r="AH1508" s="246"/>
      <c r="AI1508" s="246"/>
      <c r="AJ1508" s="246"/>
      <c r="AK1508" s="246"/>
      <c r="AL1508" s="246"/>
      <c r="AM1508" s="246"/>
      <c r="AN1508" s="246"/>
      <c r="AO1508" s="246"/>
      <c r="AP1508" s="246"/>
      <c r="AQ1508" s="242">
        <v>0</v>
      </c>
      <c r="AR1508" s="242">
        <v>0</v>
      </c>
    </row>
    <row r="1509" spans="1:44" ht="14.4" x14ac:dyDescent="0.3">
      <c r="A1509" s="263">
        <v>124631</v>
      </c>
      <c r="B1509" t="s">
        <v>1224</v>
      </c>
      <c r="C1509" s="246" t="s">
        <v>205</v>
      </c>
      <c r="D1509" s="246" t="s">
        <v>205</v>
      </c>
      <c r="E1509" s="246" t="s">
        <v>205</v>
      </c>
      <c r="F1509" s="246" t="s">
        <v>205</v>
      </c>
      <c r="G1509" s="246" t="s">
        <v>205</v>
      </c>
      <c r="H1509" s="246" t="s">
        <v>206</v>
      </c>
      <c r="I1509" s="246" t="s">
        <v>205</v>
      </c>
      <c r="J1509" s="246" t="s">
        <v>205</v>
      </c>
      <c r="K1509" s="246" t="s">
        <v>205</v>
      </c>
      <c r="L1509" s="246" t="s">
        <v>205</v>
      </c>
      <c r="M1509" s="246"/>
      <c r="N1509" s="246"/>
      <c r="O1509" s="246"/>
      <c r="P1509" s="246"/>
      <c r="Q1509" s="246"/>
      <c r="R1509" s="246"/>
      <c r="S1509" s="246"/>
      <c r="T1509" s="246"/>
      <c r="U1509" s="246"/>
      <c r="V1509" s="246"/>
      <c r="W1509" s="246"/>
      <c r="X1509" s="246"/>
      <c r="Y1509" s="246"/>
      <c r="Z1509" s="246"/>
      <c r="AA1509" s="246"/>
      <c r="AB1509" s="246"/>
      <c r="AC1509" s="246"/>
      <c r="AD1509" s="246"/>
      <c r="AE1509" s="246"/>
      <c r="AF1509" s="246"/>
      <c r="AG1509" s="246"/>
      <c r="AH1509" s="246"/>
      <c r="AI1509" s="246"/>
      <c r="AJ1509" s="246"/>
      <c r="AK1509" s="246"/>
      <c r="AL1509" s="246"/>
      <c r="AM1509" s="246"/>
      <c r="AN1509" s="246"/>
      <c r="AO1509" s="246"/>
      <c r="AP1509" s="246"/>
      <c r="AQ1509" s="242">
        <v>0</v>
      </c>
      <c r="AR1509" s="242">
        <v>0</v>
      </c>
    </row>
    <row r="1510" spans="1:44" ht="21.6" x14ac:dyDescent="0.65">
      <c r="A1510" s="251">
        <v>124633</v>
      </c>
      <c r="B1510" t="s">
        <v>1224</v>
      </c>
      <c r="C1510" s="242" t="s">
        <v>206</v>
      </c>
      <c r="D1510" s="242" t="s">
        <v>206</v>
      </c>
      <c r="E1510" s="242" t="s">
        <v>204</v>
      </c>
      <c r="F1510" s="242" t="s">
        <v>206</v>
      </c>
      <c r="G1510" s="242" t="s">
        <v>206</v>
      </c>
      <c r="H1510" s="242" t="s">
        <v>206</v>
      </c>
      <c r="I1510" s="242" t="s">
        <v>205</v>
      </c>
      <c r="J1510" s="242" t="s">
        <v>206</v>
      </c>
      <c r="K1510" s="242" t="s">
        <v>205</v>
      </c>
      <c r="L1510" s="242" t="s">
        <v>206</v>
      </c>
      <c r="AQ1510" s="242">
        <v>0</v>
      </c>
      <c r="AR1510" s="242">
        <v>0</v>
      </c>
    </row>
    <row r="1511" spans="1:44" ht="14.4" x14ac:dyDescent="0.3">
      <c r="A1511" s="263">
        <v>124635</v>
      </c>
      <c r="B1511" t="s">
        <v>1224</v>
      </c>
      <c r="C1511" s="246" t="s">
        <v>204</v>
      </c>
      <c r="D1511" s="246" t="s">
        <v>206</v>
      </c>
      <c r="E1511" s="246" t="s">
        <v>206</v>
      </c>
      <c r="F1511" s="246" t="s">
        <v>206</v>
      </c>
      <c r="G1511" s="246" t="s">
        <v>206</v>
      </c>
      <c r="H1511" s="246" t="s">
        <v>206</v>
      </c>
      <c r="I1511" s="246" t="s">
        <v>206</v>
      </c>
      <c r="J1511" s="246" t="s">
        <v>205</v>
      </c>
      <c r="K1511" s="246" t="s">
        <v>206</v>
      </c>
      <c r="L1511" s="246" t="s">
        <v>205</v>
      </c>
      <c r="M1511" s="246"/>
      <c r="N1511" s="246"/>
      <c r="O1511" s="246"/>
      <c r="P1511" s="246"/>
      <c r="Q1511" s="246"/>
      <c r="R1511" s="246"/>
      <c r="S1511" s="246"/>
      <c r="T1511" s="246"/>
      <c r="U1511" s="246"/>
      <c r="V1511" s="246"/>
      <c r="W1511" s="246"/>
      <c r="X1511" s="246"/>
      <c r="Y1511" s="246"/>
      <c r="Z1511" s="246"/>
      <c r="AA1511" s="246"/>
      <c r="AB1511" s="246"/>
      <c r="AC1511" s="246"/>
      <c r="AD1511" s="246"/>
      <c r="AE1511" s="246"/>
      <c r="AF1511" s="246"/>
      <c r="AG1511" s="246"/>
      <c r="AH1511" s="246"/>
      <c r="AI1511" s="246"/>
      <c r="AJ1511" s="246"/>
      <c r="AK1511" s="246"/>
      <c r="AL1511" s="246"/>
      <c r="AM1511" s="246"/>
      <c r="AN1511" s="246"/>
      <c r="AO1511" s="246"/>
      <c r="AP1511" s="246"/>
      <c r="AQ1511" s="242">
        <v>0</v>
      </c>
      <c r="AR1511" s="242">
        <v>0</v>
      </c>
    </row>
    <row r="1512" spans="1:44" ht="14.4" x14ac:dyDescent="0.3">
      <c r="A1512" s="263">
        <v>124636</v>
      </c>
      <c r="B1512" t="s">
        <v>1224</v>
      </c>
      <c r="C1512" s="246" t="s">
        <v>206</v>
      </c>
      <c r="D1512" s="246" t="s">
        <v>206</v>
      </c>
      <c r="E1512" s="246" t="s">
        <v>206</v>
      </c>
      <c r="F1512" s="246" t="s">
        <v>206</v>
      </c>
      <c r="G1512" s="246" t="s">
        <v>206</v>
      </c>
      <c r="H1512" s="246" t="s">
        <v>205</v>
      </c>
      <c r="I1512" s="246" t="s">
        <v>205</v>
      </c>
      <c r="J1512" s="246" t="s">
        <v>205</v>
      </c>
      <c r="K1512" s="246" t="s">
        <v>205</v>
      </c>
      <c r="L1512" s="246" t="s">
        <v>205</v>
      </c>
      <c r="M1512" s="246"/>
      <c r="N1512" s="246"/>
      <c r="O1512" s="246"/>
      <c r="P1512" s="246"/>
      <c r="Q1512" s="246"/>
      <c r="R1512" s="246"/>
      <c r="S1512" s="246"/>
      <c r="T1512" s="246"/>
      <c r="U1512" s="246"/>
      <c r="V1512" s="246"/>
      <c r="W1512" s="246"/>
      <c r="X1512" s="246"/>
      <c r="Y1512" s="246"/>
      <c r="Z1512" s="246"/>
      <c r="AA1512" s="246"/>
      <c r="AB1512" s="246"/>
      <c r="AC1512" s="246"/>
      <c r="AD1512" s="246"/>
      <c r="AE1512" s="246"/>
      <c r="AF1512" s="246"/>
      <c r="AG1512" s="246"/>
      <c r="AH1512" s="246"/>
      <c r="AI1512" s="246"/>
      <c r="AJ1512" s="246"/>
      <c r="AK1512" s="246"/>
      <c r="AL1512" s="246"/>
      <c r="AM1512" s="246"/>
      <c r="AN1512" s="246"/>
      <c r="AO1512" s="246"/>
      <c r="AP1512" s="246"/>
      <c r="AQ1512" s="242">
        <v>0</v>
      </c>
      <c r="AR1512" s="242">
        <v>0</v>
      </c>
    </row>
    <row r="1513" spans="1:44" ht="21.6" x14ac:dyDescent="0.65">
      <c r="A1513" s="251">
        <v>124643</v>
      </c>
      <c r="B1513" t="s">
        <v>1224</v>
      </c>
      <c r="C1513" s="242" t="s">
        <v>204</v>
      </c>
      <c r="D1513" s="242" t="s">
        <v>206</v>
      </c>
      <c r="E1513" s="242" t="s">
        <v>204</v>
      </c>
      <c r="F1513" s="242" t="s">
        <v>204</v>
      </c>
      <c r="G1513" s="242" t="s">
        <v>204</v>
      </c>
      <c r="H1513" s="242" t="s">
        <v>206</v>
      </c>
      <c r="I1513" s="242" t="s">
        <v>206</v>
      </c>
      <c r="J1513" s="242" t="s">
        <v>205</v>
      </c>
      <c r="K1513" s="242" t="s">
        <v>206</v>
      </c>
      <c r="L1513" s="242" t="s">
        <v>206</v>
      </c>
      <c r="AQ1513" s="242">
        <v>0</v>
      </c>
      <c r="AR1513" s="242">
        <v>0</v>
      </c>
    </row>
    <row r="1514" spans="1:44" ht="14.4" x14ac:dyDescent="0.3">
      <c r="A1514" s="263">
        <v>124646</v>
      </c>
      <c r="B1514" t="s">
        <v>1224</v>
      </c>
      <c r="C1514" s="246" t="s">
        <v>205</v>
      </c>
      <c r="D1514" s="246" t="s">
        <v>206</v>
      </c>
      <c r="E1514" s="246" t="s">
        <v>206</v>
      </c>
      <c r="F1514" s="246" t="s">
        <v>206</v>
      </c>
      <c r="G1514" s="246" t="s">
        <v>206</v>
      </c>
      <c r="H1514" s="246" t="s">
        <v>205</v>
      </c>
      <c r="I1514" s="246" t="s">
        <v>205</v>
      </c>
      <c r="J1514" s="246" t="s">
        <v>205</v>
      </c>
      <c r="K1514" s="246" t="s">
        <v>205</v>
      </c>
      <c r="L1514" s="246" t="s">
        <v>205</v>
      </c>
      <c r="M1514" s="246"/>
      <c r="N1514" s="246"/>
      <c r="O1514" s="246"/>
      <c r="P1514" s="246"/>
      <c r="Q1514" s="246"/>
      <c r="R1514" s="246"/>
      <c r="S1514" s="246"/>
      <c r="T1514" s="246"/>
      <c r="U1514" s="246"/>
      <c r="V1514" s="246"/>
      <c r="W1514" s="246"/>
      <c r="X1514" s="246"/>
      <c r="Y1514" s="246"/>
      <c r="Z1514" s="246"/>
      <c r="AA1514" s="246"/>
      <c r="AB1514" s="246"/>
      <c r="AC1514" s="246"/>
      <c r="AD1514" s="246"/>
      <c r="AE1514" s="246"/>
      <c r="AF1514" s="246"/>
      <c r="AG1514" s="246"/>
      <c r="AH1514" s="246"/>
      <c r="AI1514" s="246"/>
      <c r="AJ1514" s="246"/>
      <c r="AK1514" s="246"/>
      <c r="AL1514" s="246"/>
      <c r="AM1514" s="246"/>
      <c r="AN1514" s="246"/>
      <c r="AO1514" s="246"/>
      <c r="AP1514" s="246"/>
      <c r="AQ1514" s="242">
        <v>0</v>
      </c>
      <c r="AR1514" s="242">
        <v>0</v>
      </c>
    </row>
    <row r="1515" spans="1:44" ht="14.4" x14ac:dyDescent="0.3">
      <c r="A1515" s="263">
        <v>124649</v>
      </c>
      <c r="B1515" t="s">
        <v>1224</v>
      </c>
      <c r="C1515" s="246" t="s">
        <v>206</v>
      </c>
      <c r="D1515" s="246" t="s">
        <v>206</v>
      </c>
      <c r="E1515" s="246" t="s">
        <v>206</v>
      </c>
      <c r="F1515" s="246" t="s">
        <v>206</v>
      </c>
      <c r="G1515" s="246" t="s">
        <v>206</v>
      </c>
      <c r="H1515" s="246" t="s">
        <v>206</v>
      </c>
      <c r="I1515" s="246" t="s">
        <v>206</v>
      </c>
      <c r="J1515" s="246" t="s">
        <v>206</v>
      </c>
      <c r="K1515" s="246" t="s">
        <v>206</v>
      </c>
      <c r="L1515" s="246" t="s">
        <v>206</v>
      </c>
      <c r="M1515" s="246"/>
      <c r="N1515" s="246"/>
      <c r="O1515" s="246"/>
      <c r="P1515" s="246"/>
      <c r="Q1515" s="246"/>
      <c r="R1515" s="246"/>
      <c r="S1515" s="246"/>
      <c r="T1515" s="246"/>
      <c r="U1515" s="246"/>
      <c r="V1515" s="246"/>
      <c r="W1515" s="246"/>
      <c r="X1515" s="246"/>
      <c r="Y1515" s="246"/>
      <c r="Z1515" s="246"/>
      <c r="AA1515" s="246"/>
      <c r="AB1515" s="246"/>
      <c r="AC1515" s="246"/>
      <c r="AD1515" s="246"/>
      <c r="AE1515" s="246"/>
      <c r="AF1515" s="246"/>
      <c r="AG1515" s="246"/>
      <c r="AH1515" s="246"/>
      <c r="AI1515" s="246"/>
      <c r="AJ1515" s="246"/>
      <c r="AK1515" s="246"/>
      <c r="AL1515" s="246"/>
      <c r="AM1515" s="246"/>
      <c r="AN1515" s="246"/>
      <c r="AO1515" s="246"/>
      <c r="AP1515" s="246"/>
      <c r="AQ1515" s="242">
        <v>0</v>
      </c>
      <c r="AR1515" s="242">
        <v>0</v>
      </c>
    </row>
    <row r="1516" spans="1:44" ht="14.4" x14ac:dyDescent="0.3">
      <c r="A1516" s="263">
        <v>124653</v>
      </c>
      <c r="B1516" t="s">
        <v>1224</v>
      </c>
      <c r="C1516" s="246" t="s">
        <v>206</v>
      </c>
      <c r="D1516" s="246" t="s">
        <v>206</v>
      </c>
      <c r="E1516" s="246" t="s">
        <v>206</v>
      </c>
      <c r="F1516" s="246" t="s">
        <v>206</v>
      </c>
      <c r="G1516" s="246" t="s">
        <v>206</v>
      </c>
      <c r="H1516" s="246" t="s">
        <v>205</v>
      </c>
      <c r="I1516" s="246" t="s">
        <v>205</v>
      </c>
      <c r="J1516" s="246" t="s">
        <v>205</v>
      </c>
      <c r="K1516" s="246" t="s">
        <v>205</v>
      </c>
      <c r="L1516" s="246" t="s">
        <v>205</v>
      </c>
      <c r="M1516" s="246"/>
      <c r="N1516" s="246"/>
      <c r="O1516" s="246"/>
      <c r="P1516" s="246"/>
      <c r="Q1516" s="246"/>
      <c r="R1516" s="246"/>
      <c r="S1516" s="246"/>
      <c r="T1516" s="246"/>
      <c r="U1516" s="246"/>
      <c r="V1516" s="246"/>
      <c r="W1516" s="246"/>
      <c r="X1516" s="246"/>
      <c r="Y1516" s="246"/>
      <c r="Z1516" s="246"/>
      <c r="AA1516" s="246"/>
      <c r="AB1516" s="246"/>
      <c r="AC1516" s="246"/>
      <c r="AD1516" s="246"/>
      <c r="AE1516" s="246"/>
      <c r="AF1516" s="246"/>
      <c r="AG1516" s="246"/>
      <c r="AH1516" s="246"/>
      <c r="AI1516" s="246"/>
      <c r="AJ1516" s="246"/>
      <c r="AK1516" s="246"/>
      <c r="AL1516" s="246"/>
      <c r="AM1516" s="246"/>
      <c r="AN1516" s="246"/>
      <c r="AO1516" s="246"/>
      <c r="AP1516" s="246"/>
      <c r="AQ1516" s="242">
        <v>0</v>
      </c>
      <c r="AR1516" s="242">
        <v>0</v>
      </c>
    </row>
    <row r="1517" spans="1:44" ht="14.4" x14ac:dyDescent="0.3">
      <c r="A1517" s="263">
        <v>124656</v>
      </c>
      <c r="B1517" t="s">
        <v>1224</v>
      </c>
      <c r="C1517" s="246" t="s">
        <v>206</v>
      </c>
      <c r="D1517" s="246" t="s">
        <v>206</v>
      </c>
      <c r="E1517" s="246" t="s">
        <v>206</v>
      </c>
      <c r="F1517" s="246" t="s">
        <v>206</v>
      </c>
      <c r="G1517" s="246" t="s">
        <v>206</v>
      </c>
      <c r="H1517" s="246" t="s">
        <v>205</v>
      </c>
      <c r="I1517" s="246" t="s">
        <v>205</v>
      </c>
      <c r="J1517" s="246" t="s">
        <v>205</v>
      </c>
      <c r="K1517" s="246" t="s">
        <v>205</v>
      </c>
      <c r="L1517" s="246" t="s">
        <v>205</v>
      </c>
      <c r="M1517" s="246"/>
      <c r="N1517" s="246"/>
      <c r="O1517" s="246"/>
      <c r="P1517" s="246"/>
      <c r="Q1517" s="246"/>
      <c r="R1517" s="246"/>
      <c r="S1517" s="246"/>
      <c r="T1517" s="246"/>
      <c r="U1517" s="246"/>
      <c r="V1517" s="246"/>
      <c r="W1517" s="246"/>
      <c r="X1517" s="246"/>
      <c r="Y1517" s="246"/>
      <c r="Z1517" s="246"/>
      <c r="AA1517" s="246"/>
      <c r="AB1517" s="246"/>
      <c r="AC1517" s="246"/>
      <c r="AD1517" s="246"/>
      <c r="AE1517" s="246"/>
      <c r="AF1517" s="246"/>
      <c r="AG1517" s="246"/>
      <c r="AH1517" s="246"/>
      <c r="AI1517" s="246"/>
      <c r="AJ1517" s="246"/>
      <c r="AK1517" s="246"/>
      <c r="AL1517" s="246"/>
      <c r="AM1517" s="246"/>
      <c r="AN1517" s="246"/>
      <c r="AO1517" s="246"/>
      <c r="AP1517" s="246"/>
      <c r="AQ1517" s="242">
        <v>0</v>
      </c>
      <c r="AR1517" s="242">
        <v>0</v>
      </c>
    </row>
    <row r="1518" spans="1:44" ht="14.4" x14ac:dyDescent="0.3">
      <c r="A1518" s="263">
        <v>124660</v>
      </c>
      <c r="B1518" t="s">
        <v>1224</v>
      </c>
      <c r="C1518" s="246" t="s">
        <v>206</v>
      </c>
      <c r="D1518" s="246" t="s">
        <v>206</v>
      </c>
      <c r="E1518" s="246" t="s">
        <v>204</v>
      </c>
      <c r="F1518" s="246" t="s">
        <v>206</v>
      </c>
      <c r="G1518" s="246" t="s">
        <v>206</v>
      </c>
      <c r="H1518" s="246" t="s">
        <v>206</v>
      </c>
      <c r="I1518" s="246" t="s">
        <v>206</v>
      </c>
      <c r="J1518" s="246" t="s">
        <v>206</v>
      </c>
      <c r="K1518" s="246" t="s">
        <v>206</v>
      </c>
      <c r="L1518" s="246" t="s">
        <v>206</v>
      </c>
      <c r="M1518" s="246"/>
      <c r="N1518" s="246"/>
      <c r="O1518" s="246"/>
      <c r="P1518" s="246"/>
      <c r="Q1518" s="246"/>
      <c r="R1518" s="246"/>
      <c r="S1518" s="246"/>
      <c r="T1518" s="246"/>
      <c r="U1518" s="246"/>
      <c r="V1518" s="246"/>
      <c r="W1518" s="246"/>
      <c r="X1518" s="246"/>
      <c r="Y1518" s="246"/>
      <c r="Z1518" s="246"/>
      <c r="AA1518" s="246"/>
      <c r="AB1518" s="246"/>
      <c r="AC1518" s="246"/>
      <c r="AD1518" s="246"/>
      <c r="AE1518" s="246"/>
      <c r="AF1518" s="246"/>
      <c r="AG1518" s="246"/>
      <c r="AH1518" s="246"/>
      <c r="AI1518" s="246"/>
      <c r="AJ1518" s="246"/>
      <c r="AK1518" s="246"/>
      <c r="AL1518" s="246"/>
      <c r="AM1518" s="246"/>
      <c r="AN1518" s="246"/>
      <c r="AO1518" s="246"/>
      <c r="AP1518" s="246"/>
      <c r="AQ1518" s="242">
        <v>0</v>
      </c>
      <c r="AR1518" s="242">
        <v>0</v>
      </c>
    </row>
    <row r="1519" spans="1:44" ht="14.4" x14ac:dyDescent="0.3">
      <c r="A1519" s="263">
        <v>124662</v>
      </c>
      <c r="B1519" t="s">
        <v>1224</v>
      </c>
      <c r="C1519" s="246" t="s">
        <v>206</v>
      </c>
      <c r="D1519" s="246" t="s">
        <v>205</v>
      </c>
      <c r="E1519" s="246" t="s">
        <v>205</v>
      </c>
      <c r="F1519" s="246" t="s">
        <v>206</v>
      </c>
      <c r="G1519" s="246" t="s">
        <v>205</v>
      </c>
      <c r="H1519" s="246" t="s">
        <v>205</v>
      </c>
      <c r="I1519" s="246" t="s">
        <v>205</v>
      </c>
      <c r="J1519" s="246" t="s">
        <v>205</v>
      </c>
      <c r="K1519" s="246" t="s">
        <v>205</v>
      </c>
      <c r="L1519" s="246" t="s">
        <v>205</v>
      </c>
      <c r="M1519" s="246"/>
      <c r="N1519" s="246"/>
      <c r="O1519" s="246"/>
      <c r="P1519" s="246"/>
      <c r="Q1519" s="246"/>
      <c r="R1519" s="246"/>
      <c r="S1519" s="246"/>
      <c r="T1519" s="246"/>
      <c r="U1519" s="246"/>
      <c r="V1519" s="246"/>
      <c r="W1519" s="246"/>
      <c r="X1519" s="246"/>
      <c r="Y1519" s="246"/>
      <c r="Z1519" s="246"/>
      <c r="AA1519" s="246"/>
      <c r="AB1519" s="246"/>
      <c r="AC1519" s="246"/>
      <c r="AD1519" s="246"/>
      <c r="AE1519" s="246"/>
      <c r="AF1519" s="246"/>
      <c r="AG1519" s="246"/>
      <c r="AH1519" s="246"/>
      <c r="AI1519" s="246"/>
      <c r="AJ1519" s="246"/>
      <c r="AK1519" s="246"/>
      <c r="AL1519" s="246"/>
      <c r="AM1519" s="246"/>
      <c r="AN1519" s="246"/>
      <c r="AO1519" s="246"/>
      <c r="AP1519" s="246"/>
      <c r="AQ1519" s="242">
        <v>0</v>
      </c>
      <c r="AR1519" s="242">
        <v>0</v>
      </c>
    </row>
    <row r="1520" spans="1:44" ht="14.4" x14ac:dyDescent="0.3">
      <c r="A1520" s="263">
        <v>124665</v>
      </c>
      <c r="B1520" t="s">
        <v>1224</v>
      </c>
      <c r="C1520" s="246" t="s">
        <v>206</v>
      </c>
      <c r="D1520" s="246" t="s">
        <v>206</v>
      </c>
      <c r="E1520" s="246" t="s">
        <v>206</v>
      </c>
      <c r="F1520" s="246" t="s">
        <v>206</v>
      </c>
      <c r="G1520" s="246" t="s">
        <v>206</v>
      </c>
      <c r="H1520" s="246" t="s">
        <v>206</v>
      </c>
      <c r="I1520" s="246" t="s">
        <v>206</v>
      </c>
      <c r="J1520" s="246" t="s">
        <v>206</v>
      </c>
      <c r="K1520" s="246" t="s">
        <v>206</v>
      </c>
      <c r="L1520" s="246" t="s">
        <v>206</v>
      </c>
      <c r="M1520" s="246"/>
      <c r="N1520" s="246"/>
      <c r="O1520" s="246"/>
      <c r="P1520" s="246"/>
      <c r="Q1520" s="246"/>
      <c r="R1520" s="246"/>
      <c r="S1520" s="246"/>
      <c r="T1520" s="246"/>
      <c r="U1520" s="246"/>
      <c r="V1520" s="246"/>
      <c r="W1520" s="246"/>
      <c r="X1520" s="246"/>
      <c r="Y1520" s="246"/>
      <c r="Z1520" s="246"/>
      <c r="AA1520" s="246"/>
      <c r="AB1520" s="246"/>
      <c r="AC1520" s="246"/>
      <c r="AD1520" s="246"/>
      <c r="AE1520" s="246"/>
      <c r="AF1520" s="246"/>
      <c r="AG1520" s="246"/>
      <c r="AH1520" s="246"/>
      <c r="AI1520" s="246"/>
      <c r="AJ1520" s="246"/>
      <c r="AK1520" s="246"/>
      <c r="AL1520" s="246"/>
      <c r="AM1520" s="246"/>
      <c r="AN1520" s="246"/>
      <c r="AO1520" s="246"/>
      <c r="AP1520" s="246"/>
      <c r="AQ1520" s="242">
        <v>0</v>
      </c>
      <c r="AR1520" s="242">
        <v>0</v>
      </c>
    </row>
    <row r="1521" spans="1:44" ht="14.4" x14ac:dyDescent="0.3">
      <c r="A1521" s="263">
        <v>124666</v>
      </c>
      <c r="B1521" t="s">
        <v>1224</v>
      </c>
      <c r="C1521" s="246" t="s">
        <v>205</v>
      </c>
      <c r="D1521" s="246" t="s">
        <v>206</v>
      </c>
      <c r="E1521" s="246" t="s">
        <v>206</v>
      </c>
      <c r="F1521" s="246" t="s">
        <v>205</v>
      </c>
      <c r="G1521" s="246" t="s">
        <v>205</v>
      </c>
      <c r="H1521" s="246" t="s">
        <v>205</v>
      </c>
      <c r="I1521" s="246" t="s">
        <v>205</v>
      </c>
      <c r="J1521" s="246" t="s">
        <v>205</v>
      </c>
      <c r="K1521" s="246" t="s">
        <v>205</v>
      </c>
      <c r="L1521" s="246" t="s">
        <v>205</v>
      </c>
      <c r="M1521" s="246"/>
      <c r="N1521" s="246"/>
      <c r="O1521" s="246"/>
      <c r="P1521" s="246"/>
      <c r="Q1521" s="246"/>
      <c r="R1521" s="246"/>
      <c r="S1521" s="246"/>
      <c r="T1521" s="246"/>
      <c r="U1521" s="246"/>
      <c r="V1521" s="246"/>
      <c r="W1521" s="246"/>
      <c r="X1521" s="246"/>
      <c r="Y1521" s="246"/>
      <c r="Z1521" s="246"/>
      <c r="AA1521" s="246"/>
      <c r="AB1521" s="246"/>
      <c r="AC1521" s="246"/>
      <c r="AD1521" s="246"/>
      <c r="AE1521" s="246"/>
      <c r="AF1521" s="246"/>
      <c r="AG1521" s="246"/>
      <c r="AH1521" s="246"/>
      <c r="AI1521" s="246"/>
      <c r="AJ1521" s="246"/>
      <c r="AK1521" s="246"/>
      <c r="AL1521" s="246"/>
      <c r="AM1521" s="246"/>
      <c r="AN1521" s="246"/>
      <c r="AO1521" s="246"/>
      <c r="AP1521" s="246"/>
      <c r="AQ1521" s="242">
        <v>0</v>
      </c>
      <c r="AR1521" s="242">
        <v>0</v>
      </c>
    </row>
    <row r="1522" spans="1:44" ht="14.4" x14ac:dyDescent="0.3">
      <c r="A1522" s="263">
        <v>124668</v>
      </c>
      <c r="B1522" t="s">
        <v>1224</v>
      </c>
      <c r="C1522" s="246" t="s">
        <v>206</v>
      </c>
      <c r="D1522" s="246" t="s">
        <v>205</v>
      </c>
      <c r="E1522" s="246" t="s">
        <v>206</v>
      </c>
      <c r="F1522" s="246" t="s">
        <v>205</v>
      </c>
      <c r="G1522" s="246" t="s">
        <v>205</v>
      </c>
      <c r="H1522" s="246" t="s">
        <v>205</v>
      </c>
      <c r="I1522" s="246" t="s">
        <v>205</v>
      </c>
      <c r="J1522" s="246" t="s">
        <v>205</v>
      </c>
      <c r="K1522" s="246" t="s">
        <v>205</v>
      </c>
      <c r="L1522" s="246" t="s">
        <v>205</v>
      </c>
      <c r="M1522" s="246"/>
      <c r="N1522" s="246"/>
      <c r="O1522" s="246"/>
      <c r="P1522" s="246"/>
      <c r="Q1522" s="246"/>
      <c r="R1522" s="246"/>
      <c r="S1522" s="246"/>
      <c r="T1522" s="246"/>
      <c r="U1522" s="246"/>
      <c r="V1522" s="246"/>
      <c r="W1522" s="246"/>
      <c r="X1522" s="246"/>
      <c r="Y1522" s="246"/>
      <c r="Z1522" s="246"/>
      <c r="AA1522" s="246"/>
      <c r="AB1522" s="246"/>
      <c r="AC1522" s="246"/>
      <c r="AD1522" s="246"/>
      <c r="AE1522" s="246"/>
      <c r="AF1522" s="246"/>
      <c r="AG1522" s="246"/>
      <c r="AH1522" s="246"/>
      <c r="AI1522" s="246"/>
      <c r="AJ1522" s="246"/>
      <c r="AK1522" s="246"/>
      <c r="AL1522" s="246"/>
      <c r="AM1522" s="246"/>
      <c r="AN1522" s="246"/>
      <c r="AO1522" s="246"/>
      <c r="AP1522" s="246"/>
      <c r="AQ1522" s="242">
        <v>0</v>
      </c>
      <c r="AR1522" s="242">
        <v>0</v>
      </c>
    </row>
    <row r="1523" spans="1:44" ht="21.6" x14ac:dyDescent="0.65">
      <c r="A1523" s="264">
        <v>124676</v>
      </c>
      <c r="B1523" t="s">
        <v>1224</v>
      </c>
      <c r="C1523" s="242" t="s">
        <v>206</v>
      </c>
      <c r="D1523" s="242" t="s">
        <v>206</v>
      </c>
      <c r="E1523" s="242" t="s">
        <v>206</v>
      </c>
      <c r="F1523" s="242" t="s">
        <v>206</v>
      </c>
      <c r="G1523" s="242" t="s">
        <v>206</v>
      </c>
      <c r="H1523" s="242" t="s">
        <v>206</v>
      </c>
      <c r="I1523" s="242" t="s">
        <v>206</v>
      </c>
      <c r="J1523" s="242" t="s">
        <v>206</v>
      </c>
      <c r="K1523" s="242" t="s">
        <v>206</v>
      </c>
      <c r="L1523" s="242" t="s">
        <v>204</v>
      </c>
      <c r="AQ1523" s="242">
        <v>0</v>
      </c>
      <c r="AR1523" s="242">
        <v>0</v>
      </c>
    </row>
    <row r="1524" spans="1:44" ht="14.4" x14ac:dyDescent="0.3">
      <c r="A1524" s="263">
        <v>124681</v>
      </c>
      <c r="B1524" t="s">
        <v>1224</v>
      </c>
      <c r="C1524" s="246" t="s">
        <v>206</v>
      </c>
      <c r="D1524" s="246" t="s">
        <v>206</v>
      </c>
      <c r="E1524" s="246" t="s">
        <v>206</v>
      </c>
      <c r="F1524" s="246" t="s">
        <v>206</v>
      </c>
      <c r="G1524" s="246" t="s">
        <v>206</v>
      </c>
      <c r="H1524" s="246" t="s">
        <v>205</v>
      </c>
      <c r="I1524" s="246" t="s">
        <v>205</v>
      </c>
      <c r="J1524" s="246" t="s">
        <v>205</v>
      </c>
      <c r="K1524" s="246" t="s">
        <v>205</v>
      </c>
      <c r="L1524" s="246" t="s">
        <v>205</v>
      </c>
      <c r="M1524" s="246"/>
      <c r="N1524" s="246"/>
      <c r="O1524" s="246"/>
      <c r="P1524" s="246"/>
      <c r="Q1524" s="246"/>
      <c r="R1524" s="246"/>
      <c r="S1524" s="246"/>
      <c r="T1524" s="246"/>
      <c r="U1524" s="246"/>
      <c r="V1524" s="246"/>
      <c r="W1524" s="246"/>
      <c r="X1524" s="246"/>
      <c r="Y1524" s="246"/>
      <c r="Z1524" s="246"/>
      <c r="AA1524" s="246"/>
      <c r="AB1524" s="246"/>
      <c r="AC1524" s="246"/>
      <c r="AD1524" s="246"/>
      <c r="AE1524" s="246"/>
      <c r="AF1524" s="246"/>
      <c r="AG1524" s="246"/>
      <c r="AH1524" s="246"/>
      <c r="AI1524" s="246"/>
      <c r="AJ1524" s="246"/>
      <c r="AK1524" s="246"/>
      <c r="AL1524" s="246"/>
      <c r="AM1524" s="246"/>
      <c r="AN1524" s="246"/>
      <c r="AO1524" s="246"/>
      <c r="AP1524" s="246"/>
      <c r="AQ1524" s="242">
        <v>0</v>
      </c>
      <c r="AR1524" s="242">
        <v>0</v>
      </c>
    </row>
    <row r="1525" spans="1:44" ht="14.4" x14ac:dyDescent="0.3">
      <c r="A1525" s="263">
        <v>124685</v>
      </c>
      <c r="B1525" t="s">
        <v>1224</v>
      </c>
      <c r="C1525" s="246" t="s">
        <v>206</v>
      </c>
      <c r="D1525" s="246" t="s">
        <v>206</v>
      </c>
      <c r="E1525" s="246" t="s">
        <v>206</v>
      </c>
      <c r="F1525" s="246" t="s">
        <v>205</v>
      </c>
      <c r="G1525" s="246" t="s">
        <v>205</v>
      </c>
      <c r="H1525" s="246" t="s">
        <v>205</v>
      </c>
      <c r="I1525" s="246" t="s">
        <v>205</v>
      </c>
      <c r="J1525" s="246" t="s">
        <v>205</v>
      </c>
      <c r="K1525" s="246" t="s">
        <v>205</v>
      </c>
      <c r="L1525" s="246" t="s">
        <v>205</v>
      </c>
      <c r="M1525" s="246"/>
      <c r="N1525" s="246"/>
      <c r="O1525" s="246"/>
      <c r="P1525" s="246"/>
      <c r="Q1525" s="246"/>
      <c r="R1525" s="246"/>
      <c r="S1525" s="246"/>
      <c r="T1525" s="246"/>
      <c r="U1525" s="246"/>
      <c r="V1525" s="246"/>
      <c r="W1525" s="246"/>
      <c r="X1525" s="246"/>
      <c r="Y1525" s="246"/>
      <c r="Z1525" s="246"/>
      <c r="AA1525" s="246"/>
      <c r="AB1525" s="246"/>
      <c r="AC1525" s="246"/>
      <c r="AD1525" s="246"/>
      <c r="AE1525" s="246"/>
      <c r="AF1525" s="246"/>
      <c r="AG1525" s="246"/>
      <c r="AH1525" s="246"/>
      <c r="AI1525" s="246"/>
      <c r="AJ1525" s="246"/>
      <c r="AK1525" s="246"/>
      <c r="AL1525" s="246"/>
      <c r="AM1525" s="246"/>
      <c r="AN1525" s="246"/>
      <c r="AO1525" s="246"/>
      <c r="AP1525" s="246"/>
      <c r="AQ1525" s="242">
        <v>0</v>
      </c>
      <c r="AR1525" s="242">
        <v>0</v>
      </c>
    </row>
    <row r="1526" spans="1:44" ht="14.4" x14ac:dyDescent="0.3">
      <c r="A1526" s="263">
        <v>124688</v>
      </c>
      <c r="B1526" t="s">
        <v>1224</v>
      </c>
      <c r="C1526" s="246" t="s">
        <v>206</v>
      </c>
      <c r="D1526" s="246" t="s">
        <v>206</v>
      </c>
      <c r="E1526" s="246" t="s">
        <v>206</v>
      </c>
      <c r="F1526" s="246" t="s">
        <v>206</v>
      </c>
      <c r="G1526" s="246" t="s">
        <v>206</v>
      </c>
      <c r="H1526" s="246" t="s">
        <v>205</v>
      </c>
      <c r="I1526" s="246" t="s">
        <v>205</v>
      </c>
      <c r="J1526" s="246" t="s">
        <v>205</v>
      </c>
      <c r="K1526" s="246" t="s">
        <v>205</v>
      </c>
      <c r="L1526" s="246" t="s">
        <v>205</v>
      </c>
      <c r="M1526" s="246"/>
      <c r="N1526" s="246"/>
      <c r="O1526" s="246"/>
      <c r="P1526" s="246"/>
      <c r="Q1526" s="246"/>
      <c r="R1526" s="246"/>
      <c r="S1526" s="246"/>
      <c r="T1526" s="246"/>
      <c r="U1526" s="246"/>
      <c r="V1526" s="246"/>
      <c r="W1526" s="246"/>
      <c r="X1526" s="246"/>
      <c r="Y1526" s="246"/>
      <c r="Z1526" s="246"/>
      <c r="AA1526" s="246"/>
      <c r="AB1526" s="246"/>
      <c r="AC1526" s="246"/>
      <c r="AD1526" s="246"/>
      <c r="AE1526" s="246"/>
      <c r="AF1526" s="246"/>
      <c r="AG1526" s="246"/>
      <c r="AH1526" s="246"/>
      <c r="AI1526" s="246"/>
      <c r="AJ1526" s="246"/>
      <c r="AK1526" s="246"/>
      <c r="AL1526" s="246"/>
      <c r="AM1526" s="246"/>
      <c r="AN1526" s="246"/>
      <c r="AO1526" s="246"/>
      <c r="AP1526" s="246"/>
      <c r="AQ1526" s="242">
        <v>0</v>
      </c>
      <c r="AR1526" s="242">
        <v>0</v>
      </c>
    </row>
    <row r="1527" spans="1:44" ht="14.4" x14ac:dyDescent="0.3">
      <c r="A1527" s="263">
        <v>124695</v>
      </c>
      <c r="B1527" t="s">
        <v>1224</v>
      </c>
      <c r="C1527" s="246" t="s">
        <v>205</v>
      </c>
      <c r="D1527" s="246" t="s">
        <v>205</v>
      </c>
      <c r="E1527" s="246" t="s">
        <v>205</v>
      </c>
      <c r="F1527" s="246" t="s">
        <v>205</v>
      </c>
      <c r="G1527" s="246" t="s">
        <v>206</v>
      </c>
      <c r="H1527" s="246" t="s">
        <v>206</v>
      </c>
      <c r="I1527" s="246" t="s">
        <v>205</v>
      </c>
      <c r="J1527" s="246" t="s">
        <v>205</v>
      </c>
      <c r="K1527" s="246" t="s">
        <v>205</v>
      </c>
      <c r="L1527" s="246" t="s">
        <v>206</v>
      </c>
      <c r="M1527" s="246"/>
      <c r="N1527" s="246"/>
      <c r="O1527" s="246"/>
      <c r="P1527" s="246"/>
      <c r="Q1527" s="246"/>
      <c r="R1527" s="246"/>
      <c r="S1527" s="246"/>
      <c r="T1527" s="246"/>
      <c r="U1527" s="246"/>
      <c r="V1527" s="246"/>
      <c r="W1527" s="246"/>
      <c r="X1527" s="246"/>
      <c r="Y1527" s="246"/>
      <c r="Z1527" s="246"/>
      <c r="AA1527" s="246"/>
      <c r="AB1527" s="246"/>
      <c r="AC1527" s="246"/>
      <c r="AD1527" s="246"/>
      <c r="AE1527" s="246"/>
      <c r="AF1527" s="246"/>
      <c r="AG1527" s="246"/>
      <c r="AH1527" s="246"/>
      <c r="AI1527" s="246"/>
      <c r="AJ1527" s="246"/>
      <c r="AK1527" s="246"/>
      <c r="AL1527" s="246"/>
      <c r="AM1527" s="246"/>
      <c r="AN1527" s="246"/>
      <c r="AO1527" s="246"/>
      <c r="AP1527" s="246"/>
      <c r="AQ1527" s="242">
        <v>0</v>
      </c>
      <c r="AR1527" s="242">
        <v>0</v>
      </c>
    </row>
    <row r="1528" spans="1:44" ht="14.4" x14ac:dyDescent="0.3">
      <c r="A1528" s="263">
        <v>124698</v>
      </c>
      <c r="B1528" t="s">
        <v>1224</v>
      </c>
      <c r="C1528" s="246" t="s">
        <v>206</v>
      </c>
      <c r="D1528" s="246" t="s">
        <v>206</v>
      </c>
      <c r="E1528" s="246" t="s">
        <v>206</v>
      </c>
      <c r="F1528" s="246" t="s">
        <v>206</v>
      </c>
      <c r="G1528" s="246" t="s">
        <v>206</v>
      </c>
      <c r="H1528" s="246" t="s">
        <v>205</v>
      </c>
      <c r="I1528" s="246" t="s">
        <v>205</v>
      </c>
      <c r="J1528" s="246" t="s">
        <v>205</v>
      </c>
      <c r="K1528" s="246" t="s">
        <v>205</v>
      </c>
      <c r="L1528" s="246" t="s">
        <v>205</v>
      </c>
      <c r="M1528" s="246"/>
      <c r="N1528" s="246"/>
      <c r="O1528" s="246"/>
      <c r="P1528" s="246"/>
      <c r="Q1528" s="246"/>
      <c r="R1528" s="246"/>
      <c r="S1528" s="246"/>
      <c r="T1528" s="246"/>
      <c r="U1528" s="246"/>
      <c r="V1528" s="246"/>
      <c r="W1528" s="246"/>
      <c r="X1528" s="246"/>
      <c r="Y1528" s="246"/>
      <c r="Z1528" s="246"/>
      <c r="AA1528" s="246"/>
      <c r="AB1528" s="246"/>
      <c r="AC1528" s="246"/>
      <c r="AD1528" s="246"/>
      <c r="AE1528" s="246"/>
      <c r="AF1528" s="246"/>
      <c r="AG1528" s="246"/>
      <c r="AH1528" s="246"/>
      <c r="AI1528" s="246"/>
      <c r="AJ1528" s="246"/>
      <c r="AK1528" s="246"/>
      <c r="AL1528" s="246"/>
      <c r="AM1528" s="246"/>
      <c r="AN1528" s="246"/>
      <c r="AO1528" s="246"/>
      <c r="AP1528" s="246"/>
      <c r="AQ1528" s="242">
        <v>0</v>
      </c>
      <c r="AR1528" s="242">
        <v>0</v>
      </c>
    </row>
    <row r="1529" spans="1:44" ht="14.4" x14ac:dyDescent="0.3">
      <c r="A1529" s="263">
        <v>124700</v>
      </c>
      <c r="B1529" t="s">
        <v>1224</v>
      </c>
      <c r="C1529" s="246" t="s">
        <v>206</v>
      </c>
      <c r="D1529" s="246" t="s">
        <v>205</v>
      </c>
      <c r="E1529" s="246" t="s">
        <v>205</v>
      </c>
      <c r="F1529" s="246" t="s">
        <v>205</v>
      </c>
      <c r="G1529" s="246" t="s">
        <v>206</v>
      </c>
      <c r="H1529" s="246" t="s">
        <v>205</v>
      </c>
      <c r="I1529" s="246" t="s">
        <v>205</v>
      </c>
      <c r="J1529" s="246" t="s">
        <v>205</v>
      </c>
      <c r="K1529" s="246" t="s">
        <v>205</v>
      </c>
      <c r="L1529" s="246" t="s">
        <v>205</v>
      </c>
      <c r="M1529" s="246"/>
      <c r="N1529" s="246"/>
      <c r="O1529" s="246"/>
      <c r="P1529" s="246"/>
      <c r="Q1529" s="246"/>
      <c r="R1529" s="246"/>
      <c r="S1529" s="246"/>
      <c r="T1529" s="246"/>
      <c r="U1529" s="246"/>
      <c r="V1529" s="246"/>
      <c r="W1529" s="246"/>
      <c r="X1529" s="246"/>
      <c r="Y1529" s="246"/>
      <c r="Z1529" s="246"/>
      <c r="AA1529" s="246"/>
      <c r="AB1529" s="246"/>
      <c r="AC1529" s="246"/>
      <c r="AD1529" s="246"/>
      <c r="AE1529" s="246"/>
      <c r="AF1529" s="246"/>
      <c r="AG1529" s="246"/>
      <c r="AH1529" s="246"/>
      <c r="AI1529" s="246"/>
      <c r="AJ1529" s="246"/>
      <c r="AK1529" s="246"/>
      <c r="AL1529" s="246"/>
      <c r="AM1529" s="246"/>
      <c r="AN1529" s="246"/>
      <c r="AO1529" s="246"/>
      <c r="AP1529" s="246"/>
      <c r="AQ1529" s="242">
        <v>0</v>
      </c>
      <c r="AR1529" s="242">
        <v>0</v>
      </c>
    </row>
    <row r="1530" spans="1:44" x14ac:dyDescent="0.25">
      <c r="A1530" s="242">
        <v>124701</v>
      </c>
      <c r="B1530" t="s">
        <v>1224</v>
      </c>
      <c r="C1530" s="242" t="s">
        <v>204</v>
      </c>
      <c r="D1530" s="242" t="s">
        <v>204</v>
      </c>
      <c r="E1530" s="242" t="s">
        <v>204</v>
      </c>
      <c r="F1530" s="242" t="s">
        <v>204</v>
      </c>
      <c r="G1530" s="242" t="s">
        <v>206</v>
      </c>
      <c r="H1530" s="242" t="s">
        <v>204</v>
      </c>
      <c r="I1530" s="242" t="s">
        <v>204</v>
      </c>
      <c r="J1530" s="242" t="s">
        <v>204</v>
      </c>
      <c r="K1530" s="242" t="s">
        <v>204</v>
      </c>
      <c r="L1530" s="242" t="s">
        <v>204</v>
      </c>
      <c r="AQ1530" s="242">
        <v>0</v>
      </c>
      <c r="AR1530" s="242">
        <v>0</v>
      </c>
    </row>
    <row r="1531" spans="1:44" ht="14.4" x14ac:dyDescent="0.3">
      <c r="A1531" s="263">
        <v>124704</v>
      </c>
      <c r="B1531" t="s">
        <v>1224</v>
      </c>
      <c r="C1531" s="246" t="s">
        <v>206</v>
      </c>
      <c r="D1531" s="246" t="s">
        <v>206</v>
      </c>
      <c r="E1531" s="246" t="s">
        <v>206</v>
      </c>
      <c r="F1531" s="246" t="s">
        <v>205</v>
      </c>
      <c r="G1531" s="246" t="s">
        <v>205</v>
      </c>
      <c r="H1531" s="246" t="s">
        <v>205</v>
      </c>
      <c r="I1531" s="246" t="s">
        <v>205</v>
      </c>
      <c r="J1531" s="246" t="s">
        <v>205</v>
      </c>
      <c r="K1531" s="246" t="s">
        <v>205</v>
      </c>
      <c r="L1531" s="246" t="s">
        <v>205</v>
      </c>
      <c r="M1531" s="246"/>
      <c r="N1531" s="246"/>
      <c r="O1531" s="246"/>
      <c r="P1531" s="246"/>
      <c r="Q1531" s="246"/>
      <c r="R1531" s="246"/>
      <c r="S1531" s="246"/>
      <c r="T1531" s="246"/>
      <c r="U1531" s="246"/>
      <c r="V1531" s="246"/>
      <c r="W1531" s="246"/>
      <c r="X1531" s="246"/>
      <c r="Y1531" s="246"/>
      <c r="Z1531" s="246"/>
      <c r="AA1531" s="246"/>
      <c r="AB1531" s="246"/>
      <c r="AC1531" s="246"/>
      <c r="AD1531" s="246"/>
      <c r="AE1531" s="246"/>
      <c r="AF1531" s="246"/>
      <c r="AG1531" s="246"/>
      <c r="AH1531" s="246"/>
      <c r="AI1531" s="246"/>
      <c r="AJ1531" s="246"/>
      <c r="AK1531" s="246"/>
      <c r="AL1531" s="246"/>
      <c r="AM1531" s="246"/>
      <c r="AN1531" s="246"/>
      <c r="AO1531" s="246"/>
      <c r="AP1531" s="246"/>
      <c r="AQ1531" s="242">
        <v>0</v>
      </c>
      <c r="AR1531" s="242">
        <v>0</v>
      </c>
    </row>
    <row r="1532" spans="1:44" ht="14.4" x14ac:dyDescent="0.3">
      <c r="A1532" s="263">
        <v>124710</v>
      </c>
      <c r="B1532" t="s">
        <v>1224</v>
      </c>
      <c r="C1532" s="246" t="s">
        <v>206</v>
      </c>
      <c r="D1532" s="246" t="s">
        <v>206</v>
      </c>
      <c r="E1532" s="246" t="s">
        <v>205</v>
      </c>
      <c r="F1532" s="246" t="s">
        <v>206</v>
      </c>
      <c r="G1532" s="246" t="s">
        <v>206</v>
      </c>
      <c r="H1532" s="246" t="s">
        <v>205</v>
      </c>
      <c r="I1532" s="246" t="s">
        <v>205</v>
      </c>
      <c r="J1532" s="246" t="s">
        <v>205</v>
      </c>
      <c r="K1532" s="246" t="s">
        <v>205</v>
      </c>
      <c r="L1532" s="246" t="s">
        <v>205</v>
      </c>
      <c r="M1532" s="246"/>
      <c r="N1532" s="246"/>
      <c r="O1532" s="246"/>
      <c r="P1532" s="246"/>
      <c r="Q1532" s="246"/>
      <c r="R1532" s="246"/>
      <c r="S1532" s="246"/>
      <c r="T1532" s="246"/>
      <c r="U1532" s="246"/>
      <c r="V1532" s="246"/>
      <c r="W1532" s="246"/>
      <c r="X1532" s="246"/>
      <c r="Y1532" s="246"/>
      <c r="Z1532" s="246"/>
      <c r="AA1532" s="246"/>
      <c r="AB1532" s="246"/>
      <c r="AC1532" s="246"/>
      <c r="AD1532" s="246"/>
      <c r="AE1532" s="246"/>
      <c r="AF1532" s="246"/>
      <c r="AG1532" s="246"/>
      <c r="AH1532" s="246"/>
      <c r="AI1532" s="246"/>
      <c r="AJ1532" s="246"/>
      <c r="AK1532" s="246"/>
      <c r="AL1532" s="246"/>
      <c r="AM1532" s="246"/>
      <c r="AN1532" s="246"/>
      <c r="AO1532" s="246"/>
      <c r="AP1532" s="246"/>
      <c r="AQ1532" s="242">
        <v>0</v>
      </c>
      <c r="AR1532" s="242">
        <v>0</v>
      </c>
    </row>
    <row r="1533" spans="1:44" ht="14.4" x14ac:dyDescent="0.3">
      <c r="A1533" s="263">
        <v>124712</v>
      </c>
      <c r="B1533" t="s">
        <v>1224</v>
      </c>
      <c r="C1533" s="246" t="s">
        <v>206</v>
      </c>
      <c r="D1533" s="246" t="s">
        <v>206</v>
      </c>
      <c r="E1533" s="246" t="s">
        <v>206</v>
      </c>
      <c r="F1533" s="246" t="s">
        <v>206</v>
      </c>
      <c r="G1533" s="246" t="s">
        <v>206</v>
      </c>
      <c r="H1533" s="246" t="s">
        <v>206</v>
      </c>
      <c r="I1533" s="246" t="s">
        <v>206</v>
      </c>
      <c r="J1533" s="246" t="s">
        <v>205</v>
      </c>
      <c r="K1533" s="246" t="s">
        <v>205</v>
      </c>
      <c r="L1533" s="246" t="s">
        <v>205</v>
      </c>
      <c r="M1533" s="246"/>
      <c r="N1533" s="246"/>
      <c r="O1533" s="246"/>
      <c r="P1533" s="246"/>
      <c r="Q1533" s="246"/>
      <c r="R1533" s="246"/>
      <c r="S1533" s="246"/>
      <c r="T1533" s="246"/>
      <c r="U1533" s="246"/>
      <c r="V1533" s="246"/>
      <c r="W1533" s="246"/>
      <c r="X1533" s="246"/>
      <c r="Y1533" s="246"/>
      <c r="Z1533" s="246"/>
      <c r="AA1533" s="246"/>
      <c r="AB1533" s="246"/>
      <c r="AC1533" s="246"/>
      <c r="AD1533" s="246"/>
      <c r="AE1533" s="246"/>
      <c r="AF1533" s="246"/>
      <c r="AG1533" s="246"/>
      <c r="AH1533" s="246"/>
      <c r="AI1533" s="246"/>
      <c r="AJ1533" s="246"/>
      <c r="AK1533" s="246"/>
      <c r="AL1533" s="246"/>
      <c r="AM1533" s="246"/>
      <c r="AN1533" s="246"/>
      <c r="AO1533" s="246"/>
      <c r="AP1533" s="246"/>
      <c r="AQ1533" s="242">
        <v>0</v>
      </c>
      <c r="AR1533" s="242">
        <v>0</v>
      </c>
    </row>
    <row r="1534" spans="1:44" ht="14.4" x14ac:dyDescent="0.3">
      <c r="A1534" s="263">
        <v>124716</v>
      </c>
      <c r="B1534" t="s">
        <v>1224</v>
      </c>
      <c r="C1534" s="246" t="s">
        <v>206</v>
      </c>
      <c r="D1534" s="246" t="s">
        <v>205</v>
      </c>
      <c r="E1534" s="246" t="s">
        <v>206</v>
      </c>
      <c r="F1534" s="246" t="s">
        <v>205</v>
      </c>
      <c r="G1534" s="246" t="s">
        <v>206</v>
      </c>
      <c r="H1534" s="246" t="s">
        <v>205</v>
      </c>
      <c r="I1534" s="246" t="s">
        <v>205</v>
      </c>
      <c r="J1534" s="246" t="s">
        <v>205</v>
      </c>
      <c r="K1534" s="246" t="s">
        <v>205</v>
      </c>
      <c r="L1534" s="246" t="s">
        <v>205</v>
      </c>
      <c r="M1534" s="246"/>
      <c r="N1534" s="246"/>
      <c r="O1534" s="246"/>
      <c r="P1534" s="246"/>
      <c r="Q1534" s="246"/>
      <c r="R1534" s="246"/>
      <c r="S1534" s="246"/>
      <c r="T1534" s="246"/>
      <c r="U1534" s="246"/>
      <c r="V1534" s="246"/>
      <c r="W1534" s="246"/>
      <c r="X1534" s="246"/>
      <c r="Y1534" s="246"/>
      <c r="Z1534" s="246"/>
      <c r="AA1534" s="246"/>
      <c r="AB1534" s="246"/>
      <c r="AC1534" s="246"/>
      <c r="AD1534" s="246"/>
      <c r="AE1534" s="246"/>
      <c r="AF1534" s="246"/>
      <c r="AG1534" s="246"/>
      <c r="AH1534" s="246"/>
      <c r="AI1534" s="246"/>
      <c r="AJ1534" s="246"/>
      <c r="AK1534" s="246"/>
      <c r="AL1534" s="246"/>
      <c r="AM1534" s="246"/>
      <c r="AN1534" s="246"/>
      <c r="AO1534" s="246"/>
      <c r="AP1534" s="246"/>
      <c r="AQ1534" s="242">
        <v>0</v>
      </c>
      <c r="AR1534" s="242">
        <v>0</v>
      </c>
    </row>
    <row r="1535" spans="1:44" ht="14.4" x14ac:dyDescent="0.3">
      <c r="A1535" s="263">
        <v>124719</v>
      </c>
      <c r="B1535" t="s">
        <v>1224</v>
      </c>
      <c r="C1535" s="246" t="s">
        <v>206</v>
      </c>
      <c r="D1535" s="246" t="s">
        <v>206</v>
      </c>
      <c r="E1535" s="246" t="s">
        <v>206</v>
      </c>
      <c r="F1535" s="246" t="s">
        <v>206</v>
      </c>
      <c r="G1535" s="246" t="s">
        <v>205</v>
      </c>
      <c r="H1535" s="246" t="s">
        <v>205</v>
      </c>
      <c r="I1535" s="246" t="s">
        <v>205</v>
      </c>
      <c r="J1535" s="246" t="s">
        <v>205</v>
      </c>
      <c r="K1535" s="246" t="s">
        <v>205</v>
      </c>
      <c r="L1535" s="246" t="s">
        <v>205</v>
      </c>
      <c r="M1535" s="246"/>
      <c r="N1535" s="246"/>
      <c r="O1535" s="246"/>
      <c r="P1535" s="246"/>
      <c r="Q1535" s="246"/>
      <c r="R1535" s="246"/>
      <c r="S1535" s="246"/>
      <c r="T1535" s="246"/>
      <c r="U1535" s="246"/>
      <c r="V1535" s="246"/>
      <c r="W1535" s="246"/>
      <c r="X1535" s="246"/>
      <c r="Y1535" s="246"/>
      <c r="Z1535" s="246"/>
      <c r="AA1535" s="246"/>
      <c r="AB1535" s="246"/>
      <c r="AC1535" s="246"/>
      <c r="AD1535" s="246"/>
      <c r="AE1535" s="246"/>
      <c r="AF1535" s="246"/>
      <c r="AG1535" s="246"/>
      <c r="AH1535" s="246"/>
      <c r="AI1535" s="246"/>
      <c r="AJ1535" s="246"/>
      <c r="AK1535" s="246"/>
      <c r="AL1535" s="246"/>
      <c r="AM1535" s="246"/>
      <c r="AN1535" s="246"/>
      <c r="AO1535" s="246"/>
      <c r="AP1535" s="246"/>
      <c r="AQ1535" s="242">
        <v>0</v>
      </c>
      <c r="AR1535" s="242">
        <v>0</v>
      </c>
    </row>
    <row r="1536" spans="1:44" ht="14.4" x14ac:dyDescent="0.3">
      <c r="A1536" s="263">
        <v>124726</v>
      </c>
      <c r="B1536" t="s">
        <v>1224</v>
      </c>
      <c r="C1536" s="246" t="s">
        <v>206</v>
      </c>
      <c r="D1536" s="246" t="s">
        <v>206</v>
      </c>
      <c r="E1536" s="246" t="s">
        <v>206</v>
      </c>
      <c r="F1536" s="246" t="s">
        <v>206</v>
      </c>
      <c r="G1536" s="246" t="s">
        <v>206</v>
      </c>
      <c r="H1536" s="246" t="s">
        <v>205</v>
      </c>
      <c r="I1536" s="246" t="s">
        <v>205</v>
      </c>
      <c r="J1536" s="246" t="s">
        <v>205</v>
      </c>
      <c r="K1536" s="246" t="s">
        <v>205</v>
      </c>
      <c r="L1536" s="246" t="s">
        <v>205</v>
      </c>
      <c r="M1536" s="246"/>
      <c r="N1536" s="246"/>
      <c r="O1536" s="246"/>
      <c r="P1536" s="246"/>
      <c r="Q1536" s="246"/>
      <c r="R1536" s="246"/>
      <c r="S1536" s="246"/>
      <c r="T1536" s="246"/>
      <c r="U1536" s="246"/>
      <c r="V1536" s="246"/>
      <c r="W1536" s="246"/>
      <c r="X1536" s="246"/>
      <c r="Y1536" s="246"/>
      <c r="Z1536" s="246"/>
      <c r="AA1536" s="246"/>
      <c r="AB1536" s="246"/>
      <c r="AC1536" s="246"/>
      <c r="AD1536" s="246"/>
      <c r="AE1536" s="246"/>
      <c r="AF1536" s="246"/>
      <c r="AG1536" s="246"/>
      <c r="AH1536" s="246"/>
      <c r="AI1536" s="246"/>
      <c r="AJ1536" s="246"/>
      <c r="AK1536" s="246"/>
      <c r="AL1536" s="246"/>
      <c r="AM1536" s="246"/>
      <c r="AN1536" s="246"/>
      <c r="AO1536" s="246"/>
      <c r="AP1536" s="246"/>
      <c r="AQ1536" s="242">
        <v>0</v>
      </c>
      <c r="AR1536" s="242">
        <v>0</v>
      </c>
    </row>
    <row r="1537" spans="1:44" ht="21.6" x14ac:dyDescent="0.65">
      <c r="A1537" s="264">
        <v>124727</v>
      </c>
      <c r="B1537" t="s">
        <v>1224</v>
      </c>
      <c r="C1537" s="242" t="s">
        <v>204</v>
      </c>
      <c r="D1537" s="242" t="s">
        <v>206</v>
      </c>
      <c r="E1537" s="242" t="s">
        <v>206</v>
      </c>
      <c r="F1537" s="242" t="s">
        <v>204</v>
      </c>
      <c r="G1537" s="242" t="s">
        <v>206</v>
      </c>
      <c r="H1537" s="242" t="s">
        <v>206</v>
      </c>
      <c r="I1537" s="242" t="s">
        <v>206</v>
      </c>
      <c r="J1537" s="242" t="s">
        <v>206</v>
      </c>
      <c r="K1537" s="242" t="s">
        <v>206</v>
      </c>
      <c r="L1537" s="242" t="s">
        <v>206</v>
      </c>
      <c r="AQ1537" s="242">
        <v>0</v>
      </c>
      <c r="AR1537" s="242">
        <v>0</v>
      </c>
    </row>
    <row r="1538" spans="1:44" ht="14.4" x14ac:dyDescent="0.3">
      <c r="A1538" s="263">
        <v>124733</v>
      </c>
      <c r="B1538" t="s">
        <v>1224</v>
      </c>
      <c r="C1538" s="246" t="s">
        <v>206</v>
      </c>
      <c r="D1538" s="246" t="s">
        <v>206</v>
      </c>
      <c r="E1538" s="246" t="s">
        <v>205</v>
      </c>
      <c r="F1538" s="246" t="s">
        <v>206</v>
      </c>
      <c r="G1538" s="246" t="s">
        <v>205</v>
      </c>
      <c r="H1538" s="246" t="s">
        <v>205</v>
      </c>
      <c r="I1538" s="246" t="s">
        <v>205</v>
      </c>
      <c r="J1538" s="246" t="s">
        <v>205</v>
      </c>
      <c r="K1538" s="246" t="s">
        <v>205</v>
      </c>
      <c r="L1538" s="246" t="s">
        <v>205</v>
      </c>
      <c r="M1538" s="246"/>
      <c r="N1538" s="246"/>
      <c r="O1538" s="246"/>
      <c r="P1538" s="246"/>
      <c r="Q1538" s="246"/>
      <c r="R1538" s="246"/>
      <c r="S1538" s="246"/>
      <c r="T1538" s="246"/>
      <c r="U1538" s="246"/>
      <c r="V1538" s="246"/>
      <c r="W1538" s="246"/>
      <c r="X1538" s="246"/>
      <c r="Y1538" s="246"/>
      <c r="Z1538" s="246"/>
      <c r="AA1538" s="246"/>
      <c r="AB1538" s="246"/>
      <c r="AC1538" s="246"/>
      <c r="AD1538" s="246"/>
      <c r="AE1538" s="246"/>
      <c r="AF1538" s="246"/>
      <c r="AG1538" s="246"/>
      <c r="AH1538" s="246"/>
      <c r="AI1538" s="246"/>
      <c r="AJ1538" s="246"/>
      <c r="AK1538" s="246"/>
      <c r="AL1538" s="246"/>
      <c r="AM1538" s="246"/>
      <c r="AN1538" s="246"/>
      <c r="AO1538" s="246"/>
      <c r="AP1538" s="246"/>
      <c r="AQ1538" s="242">
        <v>0</v>
      </c>
      <c r="AR1538" s="242">
        <v>0</v>
      </c>
    </row>
    <row r="1539" spans="1:44" ht="21.6" x14ac:dyDescent="0.65">
      <c r="A1539" s="289">
        <v>124743</v>
      </c>
      <c r="B1539" t="s">
        <v>1450</v>
      </c>
      <c r="C1539" s="242" t="s">
        <v>206</v>
      </c>
      <c r="D1539" s="242" t="s">
        <v>206</v>
      </c>
      <c r="E1539" s="242" t="s">
        <v>206</v>
      </c>
      <c r="F1539" s="242" t="s">
        <v>206</v>
      </c>
      <c r="G1539" s="242" t="s">
        <v>206</v>
      </c>
      <c r="H1539" s="242" t="s">
        <v>205</v>
      </c>
      <c r="I1539" s="242" t="s">
        <v>205</v>
      </c>
      <c r="J1539" s="242" t="s">
        <v>205</v>
      </c>
      <c r="K1539" s="242" t="s">
        <v>205</v>
      </c>
      <c r="L1539" s="242" t="s">
        <v>205</v>
      </c>
      <c r="AQ1539" s="242">
        <v>0</v>
      </c>
      <c r="AR1539" s="242">
        <v>0</v>
      </c>
    </row>
    <row r="1540" spans="1:44" ht="21.6" x14ac:dyDescent="0.65">
      <c r="A1540" s="289">
        <v>124744</v>
      </c>
      <c r="B1540" t="s">
        <v>474</v>
      </c>
      <c r="C1540" s="242" t="s">
        <v>206</v>
      </c>
      <c r="D1540" s="242" t="s">
        <v>206</v>
      </c>
      <c r="E1540" s="242" t="s">
        <v>206</v>
      </c>
      <c r="F1540" s="242" t="s">
        <v>206</v>
      </c>
      <c r="G1540" s="242" t="s">
        <v>206</v>
      </c>
      <c r="H1540" s="242" t="s">
        <v>205</v>
      </c>
      <c r="I1540" s="242" t="s">
        <v>205</v>
      </c>
      <c r="J1540" s="242" t="s">
        <v>205</v>
      </c>
      <c r="K1540" s="242" t="s">
        <v>205</v>
      </c>
      <c r="L1540" s="242" t="s">
        <v>205</v>
      </c>
      <c r="AQ1540" s="242">
        <v>0</v>
      </c>
      <c r="AR1540" s="242">
        <v>0</v>
      </c>
    </row>
    <row r="1541" spans="1:44" ht="21.6" x14ac:dyDescent="0.65">
      <c r="A1541" s="289">
        <v>124747</v>
      </c>
      <c r="B1541" t="s">
        <v>474</v>
      </c>
      <c r="C1541" s="242" t="s">
        <v>206</v>
      </c>
      <c r="D1541" s="242" t="s">
        <v>206</v>
      </c>
      <c r="E1541" s="242" t="s">
        <v>206</v>
      </c>
      <c r="F1541" s="242" t="s">
        <v>206</v>
      </c>
      <c r="G1541" s="242" t="s">
        <v>206</v>
      </c>
      <c r="H1541" s="242" t="s">
        <v>205</v>
      </c>
      <c r="I1541" s="242" t="s">
        <v>205</v>
      </c>
      <c r="J1541" s="242" t="s">
        <v>205</v>
      </c>
      <c r="K1541" s="242" t="s">
        <v>205</v>
      </c>
      <c r="L1541" s="242" t="s">
        <v>205</v>
      </c>
      <c r="AQ1541" s="242">
        <v>0</v>
      </c>
      <c r="AR1541" s="242">
        <v>0</v>
      </c>
    </row>
    <row r="1542" spans="1:44" x14ac:dyDescent="0.25">
      <c r="A1542" s="242">
        <v>124748</v>
      </c>
      <c r="B1542" t="s">
        <v>1450</v>
      </c>
      <c r="C1542" s="242" t="s">
        <v>206</v>
      </c>
      <c r="D1542" s="242" t="s">
        <v>206</v>
      </c>
      <c r="E1542" s="242" t="s">
        <v>205</v>
      </c>
      <c r="F1542" s="242" t="s">
        <v>206</v>
      </c>
      <c r="G1542" s="242" t="s">
        <v>205</v>
      </c>
      <c r="H1542" s="242" t="s">
        <v>206</v>
      </c>
      <c r="I1542" s="242" t="s">
        <v>206</v>
      </c>
      <c r="J1542" s="242" t="s">
        <v>206</v>
      </c>
      <c r="K1542" s="242" t="s">
        <v>206</v>
      </c>
      <c r="L1542" s="242" t="s">
        <v>206</v>
      </c>
      <c r="AQ1542" s="242">
        <v>0</v>
      </c>
      <c r="AR1542" s="242">
        <v>0</v>
      </c>
    </row>
    <row r="1543" spans="1:44" x14ac:dyDescent="0.25">
      <c r="A1543">
        <v>124750</v>
      </c>
      <c r="B1543" t="s">
        <v>1450</v>
      </c>
      <c r="C1543" t="s">
        <v>204</v>
      </c>
      <c r="D1543" t="s">
        <v>205</v>
      </c>
      <c r="E1543" t="s">
        <v>204</v>
      </c>
      <c r="F1543" t="s">
        <v>204</v>
      </c>
      <c r="G1543" t="s">
        <v>204</v>
      </c>
      <c r="H1543" t="s">
        <v>205</v>
      </c>
      <c r="I1543" t="s">
        <v>205</v>
      </c>
      <c r="J1543" t="s">
        <v>205</v>
      </c>
      <c r="K1543" t="s">
        <v>205</v>
      </c>
      <c r="L1543" t="s">
        <v>205</v>
      </c>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s="242">
        <v>0</v>
      </c>
      <c r="AR1543" s="242">
        <v>0</v>
      </c>
    </row>
    <row r="1544" spans="1:44" x14ac:dyDescent="0.25">
      <c r="A1544">
        <v>124754</v>
      </c>
      <c r="B1544" t="s">
        <v>474</v>
      </c>
      <c r="C1544" t="s">
        <v>206</v>
      </c>
      <c r="D1544" t="s">
        <v>204</v>
      </c>
      <c r="E1544" t="s">
        <v>206</v>
      </c>
      <c r="F1544" t="s">
        <v>204</v>
      </c>
      <c r="G1544" t="s">
        <v>204</v>
      </c>
      <c r="H1544" t="s">
        <v>206</v>
      </c>
      <c r="I1544" t="s">
        <v>205</v>
      </c>
      <c r="J1544" t="s">
        <v>205</v>
      </c>
      <c r="K1544" t="s">
        <v>205</v>
      </c>
      <c r="L1544" t="s">
        <v>205</v>
      </c>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s="242">
        <v>0</v>
      </c>
      <c r="AR1544" s="242">
        <v>0</v>
      </c>
    </row>
    <row r="1545" spans="1:44" ht="21.6" x14ac:dyDescent="0.65">
      <c r="A1545" s="289">
        <v>124756</v>
      </c>
      <c r="B1545" t="s">
        <v>474</v>
      </c>
      <c r="C1545" s="242" t="s">
        <v>206</v>
      </c>
      <c r="D1545" s="242" t="s">
        <v>205</v>
      </c>
      <c r="E1545" s="242" t="s">
        <v>206</v>
      </c>
      <c r="F1545" s="242" t="s">
        <v>205</v>
      </c>
      <c r="G1545" s="242" t="s">
        <v>206</v>
      </c>
      <c r="H1545" s="242" t="s">
        <v>205</v>
      </c>
      <c r="I1545" s="242" t="s">
        <v>205</v>
      </c>
      <c r="J1545" s="242" t="s">
        <v>205</v>
      </c>
      <c r="K1545" s="242" t="s">
        <v>205</v>
      </c>
      <c r="L1545" s="242" t="s">
        <v>205</v>
      </c>
      <c r="AQ1545" s="242">
        <v>0</v>
      </c>
      <c r="AR1545" s="242">
        <v>0</v>
      </c>
    </row>
    <row r="1546" spans="1:44" x14ac:dyDescent="0.25">
      <c r="A1546" s="242">
        <v>124757</v>
      </c>
      <c r="B1546" t="s">
        <v>1450</v>
      </c>
      <c r="C1546" s="242" t="s">
        <v>206</v>
      </c>
      <c r="D1546" s="242" t="s">
        <v>206</v>
      </c>
      <c r="E1546" s="242" t="s">
        <v>206</v>
      </c>
      <c r="F1546" s="242" t="s">
        <v>206</v>
      </c>
      <c r="G1546" s="242" t="s">
        <v>206</v>
      </c>
      <c r="H1546" s="242" t="s">
        <v>205</v>
      </c>
      <c r="I1546" s="242" t="s">
        <v>205</v>
      </c>
      <c r="J1546" s="242" t="s">
        <v>205</v>
      </c>
      <c r="K1546" s="242" t="s">
        <v>205</v>
      </c>
      <c r="L1546" s="242" t="s">
        <v>205</v>
      </c>
      <c r="AQ1546" s="242">
        <v>0</v>
      </c>
      <c r="AR1546" s="242">
        <v>0</v>
      </c>
    </row>
    <row r="1547" spans="1:44" x14ac:dyDescent="0.25">
      <c r="A1547" s="242">
        <v>124758</v>
      </c>
      <c r="B1547" t="s">
        <v>474</v>
      </c>
      <c r="C1547" s="242" t="s">
        <v>204</v>
      </c>
      <c r="D1547" s="242" t="s">
        <v>206</v>
      </c>
      <c r="E1547" s="242" t="s">
        <v>204</v>
      </c>
      <c r="F1547" s="242" t="s">
        <v>205</v>
      </c>
      <c r="G1547" s="242" t="s">
        <v>206</v>
      </c>
      <c r="H1547" s="242" t="s">
        <v>206</v>
      </c>
      <c r="I1547" s="242" t="s">
        <v>206</v>
      </c>
      <c r="J1547" s="242" t="s">
        <v>205</v>
      </c>
      <c r="K1547" s="242" t="s">
        <v>205</v>
      </c>
      <c r="L1547" s="242" t="s">
        <v>206</v>
      </c>
      <c r="AQ1547" s="242">
        <v>0</v>
      </c>
      <c r="AR1547" s="242">
        <v>0</v>
      </c>
    </row>
    <row r="1548" spans="1:44" x14ac:dyDescent="0.25">
      <c r="A1548" s="242">
        <v>124759</v>
      </c>
      <c r="B1548" t="s">
        <v>1450</v>
      </c>
      <c r="C1548" s="242" t="s">
        <v>206</v>
      </c>
      <c r="D1548" s="242" t="s">
        <v>206</v>
      </c>
      <c r="E1548" s="242" t="s">
        <v>206</v>
      </c>
      <c r="F1548" s="242" t="s">
        <v>206</v>
      </c>
      <c r="G1548" s="242" t="s">
        <v>205</v>
      </c>
      <c r="H1548" s="242" t="s">
        <v>206</v>
      </c>
      <c r="I1548" s="242" t="s">
        <v>206</v>
      </c>
      <c r="J1548" s="242" t="s">
        <v>205</v>
      </c>
      <c r="K1548" s="242" t="s">
        <v>205</v>
      </c>
      <c r="L1548" s="242" t="s">
        <v>206</v>
      </c>
      <c r="AQ1548" s="242">
        <v>0</v>
      </c>
      <c r="AR1548" s="242">
        <v>0</v>
      </c>
    </row>
    <row r="1549" spans="1:44" x14ac:dyDescent="0.25">
      <c r="A1549" s="242">
        <v>124762</v>
      </c>
      <c r="B1549" t="s">
        <v>474</v>
      </c>
      <c r="C1549" s="242" t="s">
        <v>206</v>
      </c>
      <c r="D1549" s="242" t="s">
        <v>206</v>
      </c>
      <c r="E1549" s="242" t="s">
        <v>206</v>
      </c>
      <c r="F1549" s="242" t="s">
        <v>206</v>
      </c>
      <c r="G1549" s="242" t="s">
        <v>206</v>
      </c>
      <c r="H1549" s="242" t="s">
        <v>205</v>
      </c>
      <c r="I1549" s="242" t="s">
        <v>205</v>
      </c>
      <c r="J1549" s="242" t="s">
        <v>205</v>
      </c>
      <c r="K1549" s="242" t="s">
        <v>205</v>
      </c>
      <c r="L1549" s="242" t="s">
        <v>205</v>
      </c>
      <c r="AQ1549" s="242">
        <v>0</v>
      </c>
      <c r="AR1549" s="242">
        <v>0</v>
      </c>
    </row>
    <row r="1550" spans="1:44" x14ac:dyDescent="0.25">
      <c r="A1550">
        <v>124764</v>
      </c>
      <c r="B1550" t="s">
        <v>474</v>
      </c>
      <c r="C1550" t="s">
        <v>206</v>
      </c>
      <c r="D1550" t="s">
        <v>206</v>
      </c>
      <c r="E1550" t="s">
        <v>206</v>
      </c>
      <c r="F1550" t="s">
        <v>206</v>
      </c>
      <c r="G1550" t="s">
        <v>205</v>
      </c>
      <c r="H1550" t="s">
        <v>206</v>
      </c>
      <c r="I1550" t="s">
        <v>206</v>
      </c>
      <c r="J1550" t="s">
        <v>206</v>
      </c>
      <c r="K1550" t="s">
        <v>206</v>
      </c>
      <c r="L1550" t="s">
        <v>206</v>
      </c>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s="242">
        <v>0</v>
      </c>
      <c r="AR1550" s="242">
        <v>0</v>
      </c>
    </row>
    <row r="1551" spans="1:44" ht="21.6" x14ac:dyDescent="0.65">
      <c r="A1551" s="289">
        <v>124765</v>
      </c>
      <c r="B1551" t="s">
        <v>1450</v>
      </c>
      <c r="C1551" s="242" t="s">
        <v>205</v>
      </c>
      <c r="D1551" s="242" t="s">
        <v>205</v>
      </c>
      <c r="E1551" s="242" t="s">
        <v>205</v>
      </c>
      <c r="F1551" s="242" t="s">
        <v>205</v>
      </c>
      <c r="G1551" s="242" t="s">
        <v>205</v>
      </c>
      <c r="H1551" s="242" t="s">
        <v>205</v>
      </c>
      <c r="I1551" s="242" t="s">
        <v>205</v>
      </c>
      <c r="J1551" s="242" t="s">
        <v>205</v>
      </c>
      <c r="K1551" s="242" t="s">
        <v>205</v>
      </c>
      <c r="L1551" s="242" t="s">
        <v>205</v>
      </c>
      <c r="AQ1551" s="242">
        <v>0</v>
      </c>
      <c r="AR1551" s="242">
        <v>0</v>
      </c>
    </row>
    <row r="1552" spans="1:44" x14ac:dyDescent="0.25">
      <c r="A1552">
        <v>124766</v>
      </c>
      <c r="B1552" t="s">
        <v>474</v>
      </c>
      <c r="C1552" t="s">
        <v>204</v>
      </c>
      <c r="D1552" t="s">
        <v>204</v>
      </c>
      <c r="E1552" t="s">
        <v>204</v>
      </c>
      <c r="F1552" t="s">
        <v>206</v>
      </c>
      <c r="G1552" t="s">
        <v>204</v>
      </c>
      <c r="H1552" t="s">
        <v>205</v>
      </c>
      <c r="I1552" t="s">
        <v>205</v>
      </c>
      <c r="J1552" t="s">
        <v>205</v>
      </c>
      <c r="K1552" t="s">
        <v>205</v>
      </c>
      <c r="L1552" t="s">
        <v>205</v>
      </c>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s="242">
        <v>0</v>
      </c>
      <c r="AR1552" s="242">
        <v>0</v>
      </c>
    </row>
    <row r="1553" spans="1:44" x14ac:dyDescent="0.25">
      <c r="A1553" s="242">
        <v>124768</v>
      </c>
      <c r="B1553" t="s">
        <v>474</v>
      </c>
      <c r="C1553" s="242" t="s">
        <v>204</v>
      </c>
      <c r="D1553" s="242" t="s">
        <v>204</v>
      </c>
      <c r="E1553" s="242" t="s">
        <v>204</v>
      </c>
      <c r="F1553" s="242" t="s">
        <v>204</v>
      </c>
      <c r="G1553" s="242" t="s">
        <v>204</v>
      </c>
      <c r="H1553" s="242" t="s">
        <v>206</v>
      </c>
      <c r="I1553" s="242" t="s">
        <v>206</v>
      </c>
      <c r="J1553" s="242" t="s">
        <v>206</v>
      </c>
      <c r="K1553" s="242" t="s">
        <v>206</v>
      </c>
      <c r="L1553" s="242" t="s">
        <v>205</v>
      </c>
      <c r="AQ1553" s="242">
        <v>0</v>
      </c>
      <c r="AR1553" s="242">
        <v>0</v>
      </c>
    </row>
    <row r="1554" spans="1:44" x14ac:dyDescent="0.25">
      <c r="A1554">
        <v>124769</v>
      </c>
      <c r="B1554" t="s">
        <v>1450</v>
      </c>
      <c r="C1554" t="s">
        <v>205</v>
      </c>
      <c r="D1554" t="s">
        <v>205</v>
      </c>
      <c r="E1554" t="s">
        <v>205</v>
      </c>
      <c r="F1554" t="s">
        <v>205</v>
      </c>
      <c r="G1554" t="s">
        <v>205</v>
      </c>
      <c r="H1554" t="s">
        <v>205</v>
      </c>
      <c r="I1554" t="s">
        <v>205</v>
      </c>
      <c r="J1554" t="s">
        <v>205</v>
      </c>
      <c r="K1554" t="s">
        <v>205</v>
      </c>
      <c r="L1554" t="s">
        <v>205</v>
      </c>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s="242">
        <v>0</v>
      </c>
      <c r="AR1554" s="242">
        <v>0</v>
      </c>
    </row>
    <row r="1555" spans="1:44" ht="21.6" x14ac:dyDescent="0.65">
      <c r="A1555" s="289">
        <v>124772</v>
      </c>
      <c r="B1555" t="s">
        <v>1450</v>
      </c>
      <c r="C1555" s="242" t="s">
        <v>206</v>
      </c>
      <c r="D1555" s="242" t="s">
        <v>206</v>
      </c>
      <c r="E1555" s="242" t="s">
        <v>206</v>
      </c>
      <c r="F1555" s="242" t="s">
        <v>206</v>
      </c>
      <c r="G1555" s="242" t="s">
        <v>206</v>
      </c>
      <c r="H1555" s="242" t="s">
        <v>205</v>
      </c>
      <c r="I1555" s="242" t="s">
        <v>205</v>
      </c>
      <c r="J1555" s="242" t="s">
        <v>205</v>
      </c>
      <c r="K1555" s="242" t="s">
        <v>205</v>
      </c>
      <c r="L1555" s="242" t="s">
        <v>205</v>
      </c>
      <c r="AQ1555" s="242">
        <v>0</v>
      </c>
      <c r="AR1555" s="242">
        <v>0</v>
      </c>
    </row>
    <row r="1556" spans="1:44" x14ac:dyDescent="0.25">
      <c r="A1556">
        <v>124773</v>
      </c>
      <c r="B1556" t="s">
        <v>474</v>
      </c>
      <c r="C1556" t="s">
        <v>206</v>
      </c>
      <c r="D1556" t="s">
        <v>204</v>
      </c>
      <c r="E1556" t="s">
        <v>204</v>
      </c>
      <c r="F1556" t="s">
        <v>206</v>
      </c>
      <c r="G1556" t="s">
        <v>206</v>
      </c>
      <c r="H1556" t="s">
        <v>205</v>
      </c>
      <c r="I1556" t="s">
        <v>205</v>
      </c>
      <c r="J1556" t="s">
        <v>205</v>
      </c>
      <c r="K1556" t="s">
        <v>205</v>
      </c>
      <c r="L1556" t="s">
        <v>205</v>
      </c>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s="242">
        <v>0</v>
      </c>
      <c r="AR1556" s="242">
        <v>0</v>
      </c>
    </row>
    <row r="1557" spans="1:44" ht="21.6" x14ac:dyDescent="0.65">
      <c r="A1557" s="289">
        <v>124774</v>
      </c>
      <c r="B1557" t="s">
        <v>1450</v>
      </c>
      <c r="C1557" s="242" t="s">
        <v>206</v>
      </c>
      <c r="D1557" s="242" t="s">
        <v>206</v>
      </c>
      <c r="E1557" s="242" t="s">
        <v>206</v>
      </c>
      <c r="F1557" s="242" t="s">
        <v>206</v>
      </c>
      <c r="G1557" s="242" t="s">
        <v>206</v>
      </c>
      <c r="H1557" s="242" t="s">
        <v>205</v>
      </c>
      <c r="I1557" s="242" t="s">
        <v>205</v>
      </c>
      <c r="J1557" s="242" t="s">
        <v>205</v>
      </c>
      <c r="K1557" s="242" t="s">
        <v>205</v>
      </c>
      <c r="L1557" s="242" t="s">
        <v>205</v>
      </c>
      <c r="AQ1557" s="242">
        <v>0</v>
      </c>
      <c r="AR1557" s="242">
        <v>0</v>
      </c>
    </row>
    <row r="1558" spans="1:44" x14ac:dyDescent="0.25">
      <c r="A1558">
        <v>124776</v>
      </c>
      <c r="B1558" t="s">
        <v>1450</v>
      </c>
      <c r="C1558" t="s">
        <v>206</v>
      </c>
      <c r="D1558" t="s">
        <v>206</v>
      </c>
      <c r="E1558" t="s">
        <v>206</v>
      </c>
      <c r="F1558" t="s">
        <v>205</v>
      </c>
      <c r="G1558" t="s">
        <v>206</v>
      </c>
      <c r="H1558" t="s">
        <v>205</v>
      </c>
      <c r="I1558" t="s">
        <v>205</v>
      </c>
      <c r="J1558" t="s">
        <v>205</v>
      </c>
      <c r="K1558" t="s">
        <v>205</v>
      </c>
      <c r="L1558" t="s">
        <v>205</v>
      </c>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s="242">
        <v>0</v>
      </c>
      <c r="AR1558" s="242">
        <v>0</v>
      </c>
    </row>
    <row r="1559" spans="1:44" ht="21.6" x14ac:dyDescent="0.65">
      <c r="A1559" s="289">
        <v>124779</v>
      </c>
      <c r="B1559" t="s">
        <v>474</v>
      </c>
      <c r="C1559" s="242" t="s">
        <v>206</v>
      </c>
      <c r="D1559" s="242" t="s">
        <v>206</v>
      </c>
      <c r="E1559" s="242" t="s">
        <v>206</v>
      </c>
      <c r="F1559" s="242" t="s">
        <v>206</v>
      </c>
      <c r="G1559" s="242" t="s">
        <v>206</v>
      </c>
      <c r="H1559" s="242" t="s">
        <v>205</v>
      </c>
      <c r="I1559" s="242" t="s">
        <v>205</v>
      </c>
      <c r="J1559" s="242" t="s">
        <v>205</v>
      </c>
      <c r="K1559" s="242" t="s">
        <v>205</v>
      </c>
      <c r="L1559" s="242" t="s">
        <v>205</v>
      </c>
      <c r="AQ1559" s="242">
        <v>0</v>
      </c>
      <c r="AR1559" s="242">
        <v>0</v>
      </c>
    </row>
    <row r="1560" spans="1:44" x14ac:dyDescent="0.25">
      <c r="A1560">
        <v>124783</v>
      </c>
      <c r="B1560" t="s">
        <v>1450</v>
      </c>
      <c r="C1560" t="s">
        <v>204</v>
      </c>
      <c r="D1560" t="s">
        <v>204</v>
      </c>
      <c r="E1560" t="s">
        <v>205</v>
      </c>
      <c r="F1560" t="s">
        <v>206</v>
      </c>
      <c r="G1560" t="s">
        <v>206</v>
      </c>
      <c r="H1560" t="s">
        <v>206</v>
      </c>
      <c r="I1560" t="s">
        <v>206</v>
      </c>
      <c r="J1560" t="s">
        <v>206</v>
      </c>
      <c r="K1560" t="s">
        <v>205</v>
      </c>
      <c r="L1560" t="s">
        <v>206</v>
      </c>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s="242">
        <v>0</v>
      </c>
      <c r="AR1560" s="242">
        <v>0</v>
      </c>
    </row>
    <row r="1561" spans="1:44" ht="21.6" x14ac:dyDescent="0.65">
      <c r="A1561" s="289">
        <v>124784</v>
      </c>
      <c r="B1561" t="s">
        <v>474</v>
      </c>
      <c r="C1561" s="242" t="s">
        <v>206</v>
      </c>
      <c r="D1561" s="242" t="s">
        <v>206</v>
      </c>
      <c r="E1561" s="242" t="s">
        <v>206</v>
      </c>
      <c r="F1561" s="242" t="s">
        <v>206</v>
      </c>
      <c r="G1561" s="242" t="s">
        <v>206</v>
      </c>
      <c r="H1561" s="242" t="s">
        <v>205</v>
      </c>
      <c r="I1561" s="242" t="s">
        <v>205</v>
      </c>
      <c r="J1561" s="242" t="s">
        <v>205</v>
      </c>
      <c r="K1561" s="242" t="s">
        <v>205</v>
      </c>
      <c r="L1561" s="242" t="s">
        <v>205</v>
      </c>
      <c r="AQ1561" s="242">
        <v>0</v>
      </c>
      <c r="AR1561" s="242">
        <v>0</v>
      </c>
    </row>
    <row r="1562" spans="1:44" x14ac:dyDescent="0.25">
      <c r="A1562">
        <v>124786</v>
      </c>
      <c r="B1562" t="s">
        <v>474</v>
      </c>
      <c r="C1562" t="s">
        <v>204</v>
      </c>
      <c r="D1562" t="s">
        <v>204</v>
      </c>
      <c r="E1562" t="s">
        <v>204</v>
      </c>
      <c r="F1562" t="s">
        <v>206</v>
      </c>
      <c r="G1562" t="s">
        <v>206</v>
      </c>
      <c r="H1562" t="s">
        <v>205</v>
      </c>
      <c r="I1562" t="s">
        <v>205</v>
      </c>
      <c r="J1562" t="s">
        <v>205</v>
      </c>
      <c r="K1562" t="s">
        <v>205</v>
      </c>
      <c r="L1562" t="s">
        <v>205</v>
      </c>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s="242">
        <v>0</v>
      </c>
      <c r="AR1562" s="242">
        <v>0</v>
      </c>
    </row>
    <row r="1563" spans="1:44" x14ac:dyDescent="0.25">
      <c r="A1563" s="242">
        <v>124787</v>
      </c>
      <c r="B1563" t="s">
        <v>1450</v>
      </c>
      <c r="C1563" s="242" t="s">
        <v>206</v>
      </c>
      <c r="D1563" s="242" t="s">
        <v>204</v>
      </c>
      <c r="E1563" s="242" t="s">
        <v>206</v>
      </c>
      <c r="F1563" s="242" t="s">
        <v>206</v>
      </c>
      <c r="G1563" s="242" t="s">
        <v>206</v>
      </c>
      <c r="H1563" s="242" t="s">
        <v>206</v>
      </c>
      <c r="I1563" s="242" t="s">
        <v>206</v>
      </c>
      <c r="J1563" s="242" t="s">
        <v>206</v>
      </c>
      <c r="K1563" s="242" t="s">
        <v>205</v>
      </c>
      <c r="L1563" s="242" t="s">
        <v>205</v>
      </c>
      <c r="AQ1563" s="242">
        <v>0</v>
      </c>
      <c r="AR1563" s="242">
        <v>0</v>
      </c>
    </row>
    <row r="1564" spans="1:44" ht="21.6" x14ac:dyDescent="0.65">
      <c r="A1564" s="289">
        <v>124788</v>
      </c>
      <c r="B1564" t="s">
        <v>474</v>
      </c>
      <c r="C1564" s="242" t="s">
        <v>206</v>
      </c>
      <c r="D1564" s="242" t="s">
        <v>206</v>
      </c>
      <c r="E1564" s="242" t="s">
        <v>206</v>
      </c>
      <c r="F1564" s="242" t="s">
        <v>206</v>
      </c>
      <c r="G1564" s="242" t="s">
        <v>206</v>
      </c>
      <c r="H1564" s="242" t="s">
        <v>205</v>
      </c>
      <c r="I1564" s="242" t="s">
        <v>205</v>
      </c>
      <c r="J1564" s="242" t="s">
        <v>205</v>
      </c>
      <c r="K1564" s="242" t="s">
        <v>205</v>
      </c>
      <c r="L1564" s="242" t="s">
        <v>205</v>
      </c>
      <c r="AQ1564" s="242">
        <v>0</v>
      </c>
      <c r="AR1564" s="242">
        <v>0</v>
      </c>
    </row>
    <row r="1565" spans="1:44" x14ac:dyDescent="0.25">
      <c r="A1565" s="242">
        <v>124791</v>
      </c>
      <c r="B1565" t="s">
        <v>474</v>
      </c>
      <c r="C1565" s="242" t="s">
        <v>206</v>
      </c>
      <c r="D1565" s="242" t="s">
        <v>206</v>
      </c>
      <c r="E1565" s="242" t="s">
        <v>205</v>
      </c>
      <c r="F1565" s="242" t="s">
        <v>206</v>
      </c>
      <c r="G1565" s="242" t="s">
        <v>205</v>
      </c>
      <c r="H1565" s="242" t="s">
        <v>206</v>
      </c>
      <c r="I1565" s="242" t="s">
        <v>205</v>
      </c>
      <c r="J1565" s="242" t="s">
        <v>205</v>
      </c>
      <c r="K1565" s="242" t="s">
        <v>205</v>
      </c>
      <c r="L1565" s="242" t="s">
        <v>205</v>
      </c>
      <c r="AQ1565" s="242">
        <v>0</v>
      </c>
      <c r="AR1565" s="242">
        <v>0</v>
      </c>
    </row>
    <row r="1566" spans="1:44" ht="21.6" x14ac:dyDescent="0.65">
      <c r="A1566" s="289">
        <v>124792</v>
      </c>
      <c r="B1566" t="s">
        <v>1450</v>
      </c>
      <c r="C1566" s="242" t="s">
        <v>206</v>
      </c>
      <c r="D1566" s="242" t="s">
        <v>206</v>
      </c>
      <c r="E1566" s="242" t="s">
        <v>206</v>
      </c>
      <c r="F1566" s="242" t="s">
        <v>206</v>
      </c>
      <c r="G1566" s="242" t="s">
        <v>206</v>
      </c>
      <c r="H1566" s="242" t="s">
        <v>205</v>
      </c>
      <c r="I1566" s="242" t="s">
        <v>205</v>
      </c>
      <c r="J1566" s="242" t="s">
        <v>205</v>
      </c>
      <c r="K1566" s="242" t="s">
        <v>205</v>
      </c>
      <c r="L1566" s="242" t="s">
        <v>205</v>
      </c>
      <c r="AQ1566" s="242">
        <v>0</v>
      </c>
      <c r="AR1566" s="242">
        <v>0</v>
      </c>
    </row>
    <row r="1567" spans="1:44" ht="21.6" x14ac:dyDescent="0.65">
      <c r="A1567" s="289">
        <v>124794</v>
      </c>
      <c r="B1567" t="s">
        <v>1450</v>
      </c>
      <c r="C1567" s="242" t="s">
        <v>205</v>
      </c>
      <c r="D1567" s="242" t="s">
        <v>206</v>
      </c>
      <c r="E1567" s="242" t="s">
        <v>206</v>
      </c>
      <c r="F1567" s="242" t="s">
        <v>206</v>
      </c>
      <c r="G1567" s="242" t="s">
        <v>205</v>
      </c>
      <c r="H1567" s="242" t="s">
        <v>205</v>
      </c>
      <c r="I1567" s="242" t="s">
        <v>205</v>
      </c>
      <c r="J1567" s="242" t="s">
        <v>205</v>
      </c>
      <c r="K1567" s="242" t="s">
        <v>205</v>
      </c>
      <c r="L1567" s="242" t="s">
        <v>205</v>
      </c>
      <c r="AQ1567" s="242">
        <v>0</v>
      </c>
      <c r="AR1567" s="242">
        <v>0</v>
      </c>
    </row>
    <row r="1568" spans="1:44" ht="21.6" x14ac:dyDescent="0.65">
      <c r="A1568" s="289">
        <v>124795</v>
      </c>
      <c r="B1568" t="s">
        <v>474</v>
      </c>
      <c r="C1568" s="242" t="s">
        <v>206</v>
      </c>
      <c r="D1568" s="242" t="s">
        <v>206</v>
      </c>
      <c r="E1568" s="242" t="s">
        <v>206</v>
      </c>
      <c r="F1568" s="242" t="s">
        <v>206</v>
      </c>
      <c r="G1568" s="242" t="s">
        <v>206</v>
      </c>
      <c r="H1568" s="242" t="s">
        <v>205</v>
      </c>
      <c r="I1568" s="242" t="s">
        <v>205</v>
      </c>
      <c r="J1568" s="242" t="s">
        <v>205</v>
      </c>
      <c r="K1568" s="242" t="s">
        <v>205</v>
      </c>
      <c r="L1568" s="242" t="s">
        <v>205</v>
      </c>
      <c r="AQ1568" s="242">
        <v>0</v>
      </c>
      <c r="AR1568" s="242">
        <v>0</v>
      </c>
    </row>
    <row r="1569" spans="1:44" ht="21.6" x14ac:dyDescent="0.65">
      <c r="A1569" s="289">
        <v>124796</v>
      </c>
      <c r="B1569" t="s">
        <v>1450</v>
      </c>
      <c r="C1569" s="242" t="s">
        <v>205</v>
      </c>
      <c r="D1569" s="242" t="s">
        <v>205</v>
      </c>
      <c r="E1569" s="242" t="s">
        <v>205</v>
      </c>
      <c r="F1569" s="242" t="s">
        <v>205</v>
      </c>
      <c r="G1569" s="242" t="s">
        <v>205</v>
      </c>
      <c r="H1569" s="242" t="s">
        <v>205</v>
      </c>
      <c r="I1569" s="242" t="s">
        <v>205</v>
      </c>
      <c r="J1569" s="242" t="s">
        <v>205</v>
      </c>
      <c r="K1569" s="242" t="s">
        <v>205</v>
      </c>
      <c r="L1569" s="242" t="s">
        <v>205</v>
      </c>
      <c r="AQ1569" s="242">
        <v>0</v>
      </c>
      <c r="AR1569" s="242">
        <v>0</v>
      </c>
    </row>
    <row r="1570" spans="1:44" ht="21.6" x14ac:dyDescent="0.65">
      <c r="A1570" s="289">
        <v>124805</v>
      </c>
      <c r="B1570" t="s">
        <v>474</v>
      </c>
      <c r="C1570" s="242" t="s">
        <v>206</v>
      </c>
      <c r="D1570" s="242" t="s">
        <v>205</v>
      </c>
      <c r="E1570" s="242" t="s">
        <v>206</v>
      </c>
      <c r="F1570" s="242" t="s">
        <v>206</v>
      </c>
      <c r="G1570" s="242" t="s">
        <v>205</v>
      </c>
      <c r="H1570" s="242" t="s">
        <v>205</v>
      </c>
      <c r="I1570" s="242" t="s">
        <v>205</v>
      </c>
      <c r="J1570" s="242" t="s">
        <v>205</v>
      </c>
      <c r="K1570" s="242" t="s">
        <v>205</v>
      </c>
      <c r="L1570" s="242" t="s">
        <v>205</v>
      </c>
      <c r="AQ1570" s="242">
        <v>0</v>
      </c>
      <c r="AR1570" s="242">
        <v>0</v>
      </c>
    </row>
    <row r="1571" spans="1:44" ht="21.6" x14ac:dyDescent="0.65">
      <c r="A1571" s="289">
        <v>124806</v>
      </c>
      <c r="B1571" t="s">
        <v>1450</v>
      </c>
      <c r="C1571" s="242" t="s">
        <v>206</v>
      </c>
      <c r="D1571" s="242" t="s">
        <v>206</v>
      </c>
      <c r="E1571" s="242" t="s">
        <v>206</v>
      </c>
      <c r="F1571" s="242" t="s">
        <v>206</v>
      </c>
      <c r="G1571" s="242" t="s">
        <v>206</v>
      </c>
      <c r="H1571" s="242" t="s">
        <v>205</v>
      </c>
      <c r="I1571" s="242" t="s">
        <v>205</v>
      </c>
      <c r="J1571" s="242" t="s">
        <v>205</v>
      </c>
      <c r="K1571" s="242" t="s">
        <v>205</v>
      </c>
      <c r="L1571" s="242" t="s">
        <v>205</v>
      </c>
      <c r="AQ1571" s="242">
        <v>0</v>
      </c>
      <c r="AR1571" s="242">
        <v>0</v>
      </c>
    </row>
    <row r="1572" spans="1:44" x14ac:dyDescent="0.25">
      <c r="A1572" s="242">
        <v>124807</v>
      </c>
      <c r="B1572" t="s">
        <v>474</v>
      </c>
      <c r="C1572" s="242" t="s">
        <v>204</v>
      </c>
      <c r="D1572" s="242" t="s">
        <v>204</v>
      </c>
      <c r="E1572" s="242" t="s">
        <v>204</v>
      </c>
      <c r="F1572" s="242" t="s">
        <v>204</v>
      </c>
      <c r="G1572" s="242" t="s">
        <v>204</v>
      </c>
      <c r="H1572" s="242" t="s">
        <v>206</v>
      </c>
      <c r="I1572" s="242" t="s">
        <v>206</v>
      </c>
      <c r="J1572" s="242" t="s">
        <v>206</v>
      </c>
      <c r="K1572" s="242" t="s">
        <v>206</v>
      </c>
      <c r="L1572" s="242" t="s">
        <v>206</v>
      </c>
      <c r="AQ1572" s="242">
        <v>0</v>
      </c>
      <c r="AR1572" s="242">
        <v>0</v>
      </c>
    </row>
    <row r="1573" spans="1:44" ht="21.6" x14ac:dyDescent="0.65">
      <c r="A1573" s="289">
        <v>124813</v>
      </c>
      <c r="B1573" t="s">
        <v>1450</v>
      </c>
      <c r="C1573" s="242" t="s">
        <v>205</v>
      </c>
      <c r="D1573" s="242" t="s">
        <v>205</v>
      </c>
      <c r="E1573" s="242" t="s">
        <v>205</v>
      </c>
      <c r="F1573" s="242" t="s">
        <v>206</v>
      </c>
      <c r="G1573" s="242" t="s">
        <v>206</v>
      </c>
      <c r="H1573" s="242" t="s">
        <v>205</v>
      </c>
      <c r="I1573" s="242" t="s">
        <v>205</v>
      </c>
      <c r="J1573" s="242" t="s">
        <v>205</v>
      </c>
      <c r="K1573" s="242" t="s">
        <v>205</v>
      </c>
      <c r="L1573" s="242" t="s">
        <v>205</v>
      </c>
      <c r="AQ1573" s="242">
        <v>0</v>
      </c>
      <c r="AR1573" s="242">
        <v>0</v>
      </c>
    </row>
    <row r="1574" spans="1:44" x14ac:dyDescent="0.25">
      <c r="A1574" s="242">
        <v>124818</v>
      </c>
      <c r="B1574" t="s">
        <v>1450</v>
      </c>
      <c r="C1574" s="242" t="s">
        <v>206</v>
      </c>
      <c r="D1574" s="242" t="s">
        <v>206</v>
      </c>
      <c r="E1574" s="242" t="s">
        <v>206</v>
      </c>
      <c r="F1574" s="242" t="s">
        <v>206</v>
      </c>
      <c r="G1574" s="242" t="s">
        <v>206</v>
      </c>
      <c r="H1574" s="242" t="s">
        <v>205</v>
      </c>
      <c r="I1574" s="242" t="s">
        <v>205</v>
      </c>
      <c r="J1574" s="242" t="s">
        <v>205</v>
      </c>
      <c r="K1574" s="242" t="s">
        <v>205</v>
      </c>
      <c r="L1574" s="242" t="s">
        <v>205</v>
      </c>
      <c r="AQ1574" s="242">
        <v>0</v>
      </c>
      <c r="AR1574" s="242">
        <v>0</v>
      </c>
    </row>
    <row r="1575" spans="1:44" ht="21.6" x14ac:dyDescent="0.65">
      <c r="A1575" s="289">
        <v>124820</v>
      </c>
      <c r="B1575" t="s">
        <v>1450</v>
      </c>
      <c r="C1575" s="242" t="s">
        <v>206</v>
      </c>
      <c r="D1575" s="242" t="s">
        <v>206</v>
      </c>
      <c r="E1575" s="242" t="s">
        <v>206</v>
      </c>
      <c r="F1575" s="242" t="s">
        <v>206</v>
      </c>
      <c r="G1575" s="242" t="s">
        <v>206</v>
      </c>
      <c r="H1575" s="242" t="s">
        <v>205</v>
      </c>
      <c r="I1575" s="242" t="s">
        <v>205</v>
      </c>
      <c r="J1575" s="242" t="s">
        <v>205</v>
      </c>
      <c r="K1575" s="242" t="s">
        <v>205</v>
      </c>
      <c r="L1575" s="242" t="s">
        <v>205</v>
      </c>
      <c r="AQ1575" s="242">
        <v>0</v>
      </c>
      <c r="AR1575" s="242">
        <v>0</v>
      </c>
    </row>
    <row r="1576" spans="1:44" x14ac:dyDescent="0.25">
      <c r="A1576" s="242">
        <v>124824</v>
      </c>
      <c r="B1576" t="s">
        <v>474</v>
      </c>
      <c r="C1576" s="242" t="s">
        <v>206</v>
      </c>
      <c r="D1576" s="242" t="s">
        <v>206</v>
      </c>
      <c r="E1576" s="242" t="s">
        <v>206</v>
      </c>
      <c r="F1576" s="242" t="s">
        <v>206</v>
      </c>
      <c r="G1576" s="242" t="s">
        <v>206</v>
      </c>
      <c r="H1576" s="242" t="s">
        <v>205</v>
      </c>
      <c r="I1576" s="242" t="s">
        <v>205</v>
      </c>
      <c r="J1576" s="242" t="s">
        <v>205</v>
      </c>
      <c r="K1576" s="242" t="s">
        <v>205</v>
      </c>
      <c r="L1576" s="242" t="s">
        <v>205</v>
      </c>
      <c r="AQ1576" s="242">
        <v>0</v>
      </c>
      <c r="AR1576" s="242">
        <v>0</v>
      </c>
    </row>
    <row r="1577" spans="1:44" ht="21.6" x14ac:dyDescent="0.65">
      <c r="A1577" s="289">
        <v>124825</v>
      </c>
      <c r="B1577" t="s">
        <v>1450</v>
      </c>
      <c r="C1577" s="242" t="s">
        <v>206</v>
      </c>
      <c r="D1577" s="242" t="s">
        <v>206</v>
      </c>
      <c r="E1577" s="242" t="s">
        <v>206</v>
      </c>
      <c r="F1577" s="242" t="s">
        <v>206</v>
      </c>
      <c r="G1577" s="242" t="s">
        <v>206</v>
      </c>
      <c r="H1577" s="242" t="s">
        <v>205</v>
      </c>
      <c r="I1577" s="242" t="s">
        <v>205</v>
      </c>
      <c r="J1577" s="242" t="s">
        <v>205</v>
      </c>
      <c r="K1577" s="242" t="s">
        <v>205</v>
      </c>
      <c r="L1577" s="242" t="s">
        <v>205</v>
      </c>
      <c r="AQ1577" s="242">
        <v>0</v>
      </c>
      <c r="AR1577" s="242">
        <v>0</v>
      </c>
    </row>
    <row r="1578" spans="1:44" ht="21.6" x14ac:dyDescent="0.65">
      <c r="A1578" s="289">
        <v>124826</v>
      </c>
      <c r="B1578" t="s">
        <v>474</v>
      </c>
      <c r="C1578" s="242" t="s">
        <v>205</v>
      </c>
      <c r="D1578" s="242" t="s">
        <v>205</v>
      </c>
      <c r="E1578" s="242" t="s">
        <v>205</v>
      </c>
      <c r="F1578" s="242" t="s">
        <v>205</v>
      </c>
      <c r="G1578" s="242" t="s">
        <v>205</v>
      </c>
      <c r="H1578" s="242" t="s">
        <v>205</v>
      </c>
      <c r="I1578" s="242" t="s">
        <v>205</v>
      </c>
      <c r="J1578" s="242" t="s">
        <v>205</v>
      </c>
      <c r="K1578" s="242" t="s">
        <v>205</v>
      </c>
      <c r="L1578" s="242" t="s">
        <v>205</v>
      </c>
      <c r="AQ1578" s="242">
        <v>0</v>
      </c>
      <c r="AR1578" s="242">
        <v>0</v>
      </c>
    </row>
    <row r="1579" spans="1:44" x14ac:dyDescent="0.25">
      <c r="A1579" s="242">
        <v>124827</v>
      </c>
      <c r="B1579" t="s">
        <v>1450</v>
      </c>
      <c r="C1579" s="242" t="s">
        <v>206</v>
      </c>
      <c r="D1579" s="242" t="s">
        <v>204</v>
      </c>
      <c r="E1579" s="242" t="s">
        <v>204</v>
      </c>
      <c r="F1579" s="242" t="s">
        <v>204</v>
      </c>
      <c r="G1579" s="242" t="s">
        <v>204</v>
      </c>
      <c r="H1579" s="242" t="s">
        <v>205</v>
      </c>
      <c r="I1579" s="242" t="s">
        <v>205</v>
      </c>
      <c r="J1579" s="242" t="s">
        <v>205</v>
      </c>
      <c r="K1579" s="242" t="s">
        <v>205</v>
      </c>
      <c r="L1579" s="242" t="s">
        <v>205</v>
      </c>
      <c r="AQ1579" s="242">
        <v>0</v>
      </c>
      <c r="AR1579" s="242">
        <v>0</v>
      </c>
    </row>
    <row r="1580" spans="1:44" x14ac:dyDescent="0.25">
      <c r="A1580" s="242">
        <v>124831</v>
      </c>
      <c r="B1580" t="s">
        <v>474</v>
      </c>
      <c r="C1580" s="242" t="s">
        <v>206</v>
      </c>
      <c r="D1580" s="242" t="s">
        <v>206</v>
      </c>
      <c r="E1580" s="242" t="s">
        <v>204</v>
      </c>
      <c r="F1580" s="242" t="s">
        <v>204</v>
      </c>
      <c r="G1580" s="242" t="s">
        <v>206</v>
      </c>
      <c r="H1580" s="242" t="s">
        <v>205</v>
      </c>
      <c r="I1580" s="242" t="s">
        <v>205</v>
      </c>
      <c r="J1580" s="242" t="s">
        <v>206</v>
      </c>
      <c r="K1580" s="242" t="s">
        <v>205</v>
      </c>
      <c r="L1580" s="242" t="s">
        <v>205</v>
      </c>
      <c r="AQ1580" s="242">
        <v>0</v>
      </c>
      <c r="AR1580" s="242">
        <v>0</v>
      </c>
    </row>
    <row r="1581" spans="1:44" x14ac:dyDescent="0.25">
      <c r="A1581">
        <v>124837</v>
      </c>
      <c r="B1581" t="s">
        <v>1450</v>
      </c>
      <c r="C1581" t="s">
        <v>206</v>
      </c>
      <c r="D1581" t="s">
        <v>204</v>
      </c>
      <c r="E1581" t="s">
        <v>206</v>
      </c>
      <c r="F1581" t="s">
        <v>204</v>
      </c>
      <c r="G1581" t="s">
        <v>206</v>
      </c>
      <c r="H1581" t="s">
        <v>206</v>
      </c>
      <c r="I1581" t="s">
        <v>206</v>
      </c>
      <c r="J1581" t="s">
        <v>204</v>
      </c>
      <c r="K1581" t="s">
        <v>206</v>
      </c>
      <c r="L1581" t="s">
        <v>206</v>
      </c>
      <c r="M1581" t="s">
        <v>206</v>
      </c>
      <c r="N1581" t="s">
        <v>206</v>
      </c>
      <c r="O1581" t="s">
        <v>206</v>
      </c>
      <c r="P1581" t="s">
        <v>206</v>
      </c>
      <c r="Q1581" t="s">
        <v>206</v>
      </c>
      <c r="R1581" t="s">
        <v>205</v>
      </c>
      <c r="S1581" t="s">
        <v>205</v>
      </c>
      <c r="T1581" t="s">
        <v>205</v>
      </c>
      <c r="U1581" t="s">
        <v>205</v>
      </c>
      <c r="V1581" t="s">
        <v>205</v>
      </c>
      <c r="W1581"/>
      <c r="X1581"/>
      <c r="Y1581"/>
      <c r="Z1581"/>
      <c r="AA1581"/>
      <c r="AB1581"/>
      <c r="AC1581"/>
      <c r="AD1581"/>
      <c r="AE1581"/>
      <c r="AF1581"/>
      <c r="AG1581"/>
      <c r="AH1581"/>
      <c r="AI1581"/>
      <c r="AJ1581"/>
      <c r="AK1581"/>
      <c r="AL1581"/>
      <c r="AM1581"/>
      <c r="AN1581"/>
      <c r="AO1581"/>
      <c r="AP1581"/>
      <c r="AQ1581" s="242">
        <v>0</v>
      </c>
      <c r="AR1581" s="242">
        <v>0</v>
      </c>
    </row>
    <row r="1582" spans="1:44" ht="21.6" x14ac:dyDescent="0.65">
      <c r="A1582" s="289">
        <v>124839</v>
      </c>
      <c r="B1582" t="s">
        <v>1450</v>
      </c>
      <c r="C1582" s="242" t="s">
        <v>206</v>
      </c>
      <c r="D1582" s="242" t="s">
        <v>206</v>
      </c>
      <c r="E1582" s="242" t="s">
        <v>206</v>
      </c>
      <c r="F1582" s="242" t="s">
        <v>206</v>
      </c>
      <c r="G1582" s="242" t="s">
        <v>206</v>
      </c>
      <c r="H1582" s="242" t="s">
        <v>205</v>
      </c>
      <c r="I1582" s="242" t="s">
        <v>205</v>
      </c>
      <c r="J1582" s="242" t="s">
        <v>205</v>
      </c>
      <c r="K1582" s="242" t="s">
        <v>205</v>
      </c>
      <c r="L1582" s="242" t="s">
        <v>205</v>
      </c>
      <c r="AQ1582" s="242">
        <v>0</v>
      </c>
      <c r="AR1582" s="242">
        <v>0</v>
      </c>
    </row>
    <row r="1583" spans="1:44" ht="21.6" x14ac:dyDescent="0.65">
      <c r="A1583" s="289">
        <v>124841</v>
      </c>
      <c r="B1583" t="s">
        <v>1450</v>
      </c>
      <c r="C1583" s="242" t="s">
        <v>206</v>
      </c>
      <c r="D1583" s="242" t="s">
        <v>206</v>
      </c>
      <c r="E1583" s="242" t="s">
        <v>206</v>
      </c>
      <c r="F1583" s="242" t="s">
        <v>206</v>
      </c>
      <c r="G1583" s="242" t="s">
        <v>206</v>
      </c>
      <c r="H1583" s="242" t="s">
        <v>205</v>
      </c>
      <c r="I1583" s="242" t="s">
        <v>205</v>
      </c>
      <c r="J1583" s="242" t="s">
        <v>205</v>
      </c>
      <c r="K1583" s="242" t="s">
        <v>205</v>
      </c>
      <c r="L1583" s="242" t="s">
        <v>205</v>
      </c>
      <c r="AQ1583" s="242">
        <v>0</v>
      </c>
      <c r="AR1583" s="242">
        <v>0</v>
      </c>
    </row>
    <row r="1584" spans="1:44" ht="21.6" x14ac:dyDescent="0.65">
      <c r="A1584" s="289">
        <v>124842</v>
      </c>
      <c r="B1584" t="s">
        <v>474</v>
      </c>
      <c r="C1584" s="242" t="s">
        <v>206</v>
      </c>
      <c r="D1584" s="242" t="s">
        <v>206</v>
      </c>
      <c r="E1584" s="242" t="s">
        <v>206</v>
      </c>
      <c r="F1584" s="242" t="s">
        <v>206</v>
      </c>
      <c r="G1584" s="242" t="s">
        <v>206</v>
      </c>
      <c r="H1584" s="242" t="s">
        <v>205</v>
      </c>
      <c r="I1584" s="242" t="s">
        <v>205</v>
      </c>
      <c r="J1584" s="242" t="s">
        <v>205</v>
      </c>
      <c r="K1584" s="242" t="s">
        <v>205</v>
      </c>
      <c r="L1584" s="242" t="s">
        <v>205</v>
      </c>
      <c r="AQ1584" s="242">
        <v>0</v>
      </c>
      <c r="AR1584" s="242">
        <v>0</v>
      </c>
    </row>
    <row r="1585" spans="1:44" ht="21.6" x14ac:dyDescent="0.65">
      <c r="A1585" s="289">
        <v>124844</v>
      </c>
      <c r="B1585" t="s">
        <v>474</v>
      </c>
      <c r="C1585" s="242" t="s">
        <v>205</v>
      </c>
      <c r="D1585" s="242" t="s">
        <v>205</v>
      </c>
      <c r="E1585" s="242" t="s">
        <v>206</v>
      </c>
      <c r="F1585" s="242" t="s">
        <v>206</v>
      </c>
      <c r="G1585" s="242" t="s">
        <v>205</v>
      </c>
      <c r="H1585" s="242" t="s">
        <v>205</v>
      </c>
      <c r="I1585" s="242" t="s">
        <v>205</v>
      </c>
      <c r="J1585" s="242" t="s">
        <v>205</v>
      </c>
      <c r="K1585" s="242" t="s">
        <v>205</v>
      </c>
      <c r="L1585" s="242" t="s">
        <v>205</v>
      </c>
      <c r="AQ1585" s="242">
        <v>0</v>
      </c>
      <c r="AR1585" s="242">
        <v>0</v>
      </c>
    </row>
    <row r="1586" spans="1:44" x14ac:dyDescent="0.25">
      <c r="A1586" s="242">
        <v>124846</v>
      </c>
      <c r="B1586" t="s">
        <v>474</v>
      </c>
      <c r="C1586" s="242" t="s">
        <v>206</v>
      </c>
      <c r="D1586" s="242" t="s">
        <v>205</v>
      </c>
      <c r="E1586" s="242" t="s">
        <v>206</v>
      </c>
      <c r="F1586" s="242" t="s">
        <v>206</v>
      </c>
      <c r="G1586" s="242" t="s">
        <v>206</v>
      </c>
      <c r="H1586" s="242" t="s">
        <v>206</v>
      </c>
      <c r="I1586" s="242" t="s">
        <v>205</v>
      </c>
      <c r="J1586" s="242" t="s">
        <v>205</v>
      </c>
      <c r="K1586" s="242" t="s">
        <v>206</v>
      </c>
      <c r="L1586" s="242" t="s">
        <v>205</v>
      </c>
      <c r="AQ1586" s="242">
        <v>0</v>
      </c>
      <c r="AR1586" s="242">
        <v>0</v>
      </c>
    </row>
    <row r="1587" spans="1:44" ht="21.6" x14ac:dyDescent="0.65">
      <c r="A1587" s="289">
        <v>124848</v>
      </c>
      <c r="B1587" t="s">
        <v>1450</v>
      </c>
      <c r="C1587" s="242" t="s">
        <v>206</v>
      </c>
      <c r="D1587" s="242" t="s">
        <v>206</v>
      </c>
      <c r="E1587" s="242" t="s">
        <v>206</v>
      </c>
      <c r="F1587" s="242" t="s">
        <v>206</v>
      </c>
      <c r="G1587" s="242" t="s">
        <v>206</v>
      </c>
      <c r="H1587" s="242" t="s">
        <v>205</v>
      </c>
      <c r="I1587" s="242" t="s">
        <v>205</v>
      </c>
      <c r="J1587" s="242" t="s">
        <v>205</v>
      </c>
      <c r="K1587" s="242" t="s">
        <v>205</v>
      </c>
      <c r="L1587" s="242" t="s">
        <v>205</v>
      </c>
      <c r="AQ1587" s="242">
        <v>0</v>
      </c>
      <c r="AR1587" s="242">
        <v>0</v>
      </c>
    </row>
    <row r="1588" spans="1:44" x14ac:dyDescent="0.25">
      <c r="A1588">
        <v>124850</v>
      </c>
      <c r="B1588" t="s">
        <v>1224</v>
      </c>
      <c r="C1588" t="s">
        <v>205</v>
      </c>
      <c r="D1588" t="s">
        <v>204</v>
      </c>
      <c r="E1588" t="s">
        <v>205</v>
      </c>
      <c r="F1588" t="s">
        <v>204</v>
      </c>
      <c r="G1588" t="s">
        <v>204</v>
      </c>
      <c r="H1588" t="s">
        <v>205</v>
      </c>
      <c r="I1588" t="s">
        <v>205</v>
      </c>
      <c r="J1588" t="s">
        <v>206</v>
      </c>
      <c r="K1588" t="s">
        <v>206</v>
      </c>
      <c r="L1588" t="s">
        <v>205</v>
      </c>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s="242">
        <v>0</v>
      </c>
      <c r="AR1588" s="242">
        <v>0</v>
      </c>
    </row>
    <row r="1589" spans="1:44" x14ac:dyDescent="0.25">
      <c r="A1589">
        <v>124851</v>
      </c>
      <c r="B1589" t="s">
        <v>1450</v>
      </c>
      <c r="C1589" t="s">
        <v>206</v>
      </c>
      <c r="D1589" t="s">
        <v>204</v>
      </c>
      <c r="E1589" t="s">
        <v>204</v>
      </c>
      <c r="F1589" t="s">
        <v>204</v>
      </c>
      <c r="G1589" t="s">
        <v>204</v>
      </c>
      <c r="H1589" t="s">
        <v>206</v>
      </c>
      <c r="I1589" t="s">
        <v>204</v>
      </c>
      <c r="J1589" t="s">
        <v>206</v>
      </c>
      <c r="K1589" t="s">
        <v>204</v>
      </c>
      <c r="L1589" t="s">
        <v>204</v>
      </c>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s="242">
        <v>0</v>
      </c>
      <c r="AR1589" s="242">
        <v>0</v>
      </c>
    </row>
    <row r="1590" spans="1:44" ht="21.6" x14ac:dyDescent="0.65">
      <c r="A1590" s="289">
        <v>124853</v>
      </c>
      <c r="B1590" t="s">
        <v>1450</v>
      </c>
      <c r="C1590" s="242" t="s">
        <v>206</v>
      </c>
      <c r="D1590" s="242" t="s">
        <v>206</v>
      </c>
      <c r="E1590" s="242" t="s">
        <v>206</v>
      </c>
      <c r="F1590" s="242" t="s">
        <v>206</v>
      </c>
      <c r="G1590" s="242" t="s">
        <v>206</v>
      </c>
      <c r="H1590" s="242" t="s">
        <v>205</v>
      </c>
      <c r="I1590" s="242" t="s">
        <v>205</v>
      </c>
      <c r="J1590" s="242" t="s">
        <v>205</v>
      </c>
      <c r="K1590" s="242" t="s">
        <v>205</v>
      </c>
      <c r="L1590" s="242" t="s">
        <v>205</v>
      </c>
      <c r="AQ1590" s="242">
        <v>0</v>
      </c>
      <c r="AR1590" s="242">
        <v>0</v>
      </c>
    </row>
    <row r="1591" spans="1:44" ht="21.6" x14ac:dyDescent="0.65">
      <c r="A1591" s="289">
        <v>124859</v>
      </c>
      <c r="B1591" t="s">
        <v>474</v>
      </c>
      <c r="C1591" s="242" t="s">
        <v>206</v>
      </c>
      <c r="D1591" s="242" t="s">
        <v>206</v>
      </c>
      <c r="E1591" s="242" t="s">
        <v>206</v>
      </c>
      <c r="F1591" s="242" t="s">
        <v>206</v>
      </c>
      <c r="G1591" s="242" t="s">
        <v>206</v>
      </c>
      <c r="H1591" s="242" t="s">
        <v>205</v>
      </c>
      <c r="I1591" s="242" t="s">
        <v>205</v>
      </c>
      <c r="J1591" s="242" t="s">
        <v>205</v>
      </c>
      <c r="K1591" s="242" t="s">
        <v>205</v>
      </c>
      <c r="L1591" s="242" t="s">
        <v>205</v>
      </c>
      <c r="AQ1591" s="242">
        <v>0</v>
      </c>
      <c r="AR1591" s="242">
        <v>0</v>
      </c>
    </row>
    <row r="1592" spans="1:44" ht="21.6" x14ac:dyDescent="0.65">
      <c r="A1592" s="289">
        <v>124860</v>
      </c>
      <c r="B1592" t="s">
        <v>1450</v>
      </c>
      <c r="C1592" s="242" t="s">
        <v>206</v>
      </c>
      <c r="D1592" s="242" t="s">
        <v>206</v>
      </c>
      <c r="E1592" s="242" t="s">
        <v>206</v>
      </c>
      <c r="F1592" s="242" t="s">
        <v>206</v>
      </c>
      <c r="G1592" s="242" t="s">
        <v>205</v>
      </c>
      <c r="H1592" s="242" t="s">
        <v>205</v>
      </c>
      <c r="I1592" s="242" t="s">
        <v>205</v>
      </c>
      <c r="J1592" s="242" t="s">
        <v>205</v>
      </c>
      <c r="K1592" s="242" t="s">
        <v>205</v>
      </c>
      <c r="L1592" s="242" t="s">
        <v>205</v>
      </c>
      <c r="AQ1592" s="242">
        <v>0</v>
      </c>
      <c r="AR1592" s="242">
        <v>0</v>
      </c>
    </row>
    <row r="1593" spans="1:44" x14ac:dyDescent="0.25">
      <c r="A1593" s="242">
        <v>124862</v>
      </c>
      <c r="B1593" t="s">
        <v>474</v>
      </c>
      <c r="C1593" s="242" t="s">
        <v>206</v>
      </c>
      <c r="D1593" s="242" t="s">
        <v>204</v>
      </c>
      <c r="E1593" s="242" t="s">
        <v>204</v>
      </c>
      <c r="F1593" s="242" t="s">
        <v>204</v>
      </c>
      <c r="G1593" s="242" t="s">
        <v>206</v>
      </c>
      <c r="H1593" s="242" t="s">
        <v>206</v>
      </c>
      <c r="I1593" s="242" t="s">
        <v>206</v>
      </c>
      <c r="J1593" s="242" t="s">
        <v>205</v>
      </c>
      <c r="K1593" s="242" t="s">
        <v>205</v>
      </c>
      <c r="L1593" s="242" t="s">
        <v>206</v>
      </c>
      <c r="AQ1593" s="242">
        <v>0</v>
      </c>
      <c r="AR1593" s="242">
        <v>0</v>
      </c>
    </row>
    <row r="1594" spans="1:44" ht="21.6" x14ac:dyDescent="0.65">
      <c r="A1594" s="289">
        <v>124863</v>
      </c>
      <c r="B1594" t="s">
        <v>1450</v>
      </c>
      <c r="C1594" s="242" t="s">
        <v>206</v>
      </c>
      <c r="D1594" s="242" t="s">
        <v>206</v>
      </c>
      <c r="E1594" s="242" t="s">
        <v>206</v>
      </c>
      <c r="F1594" s="242" t="s">
        <v>205</v>
      </c>
      <c r="G1594" s="242" t="s">
        <v>205</v>
      </c>
      <c r="H1594" s="242" t="s">
        <v>205</v>
      </c>
      <c r="I1594" s="242" t="s">
        <v>205</v>
      </c>
      <c r="J1594" s="242" t="s">
        <v>205</v>
      </c>
      <c r="K1594" s="242" t="s">
        <v>205</v>
      </c>
      <c r="L1594" s="242" t="s">
        <v>205</v>
      </c>
      <c r="AQ1594" s="242">
        <v>0</v>
      </c>
      <c r="AR1594" s="242">
        <v>0</v>
      </c>
    </row>
    <row r="1595" spans="1:44" x14ac:dyDescent="0.25">
      <c r="A1595" s="242">
        <v>124866</v>
      </c>
      <c r="B1595" t="s">
        <v>474</v>
      </c>
      <c r="C1595" s="242" t="s">
        <v>204</v>
      </c>
      <c r="D1595" s="242" t="s">
        <v>206</v>
      </c>
      <c r="E1595" s="242" t="s">
        <v>206</v>
      </c>
      <c r="F1595" s="242" t="s">
        <v>206</v>
      </c>
      <c r="G1595" s="242" t="s">
        <v>205</v>
      </c>
      <c r="H1595" s="242" t="s">
        <v>205</v>
      </c>
      <c r="I1595" s="242" t="s">
        <v>206</v>
      </c>
      <c r="J1595" s="242" t="s">
        <v>205</v>
      </c>
      <c r="K1595" s="242" t="s">
        <v>206</v>
      </c>
      <c r="L1595" s="242" t="s">
        <v>205</v>
      </c>
      <c r="AQ1595" s="242">
        <v>0</v>
      </c>
      <c r="AR1595" s="242">
        <v>0</v>
      </c>
    </row>
    <row r="1596" spans="1:44" ht="21.6" x14ac:dyDescent="0.65">
      <c r="A1596" s="289">
        <v>124867</v>
      </c>
      <c r="B1596" t="s">
        <v>1450</v>
      </c>
      <c r="C1596" s="242" t="s">
        <v>206</v>
      </c>
      <c r="D1596" s="242" t="s">
        <v>206</v>
      </c>
      <c r="E1596" s="242" t="s">
        <v>206</v>
      </c>
      <c r="F1596" s="242" t="s">
        <v>206</v>
      </c>
      <c r="G1596" s="242" t="s">
        <v>206</v>
      </c>
      <c r="H1596" s="242" t="s">
        <v>205</v>
      </c>
      <c r="I1596" s="242" t="s">
        <v>205</v>
      </c>
      <c r="J1596" s="242" t="s">
        <v>205</v>
      </c>
      <c r="K1596" s="242" t="s">
        <v>205</v>
      </c>
      <c r="L1596" s="242" t="s">
        <v>205</v>
      </c>
      <c r="AQ1596" s="242">
        <v>0</v>
      </c>
      <c r="AR1596" s="242">
        <v>0</v>
      </c>
    </row>
    <row r="1597" spans="1:44" ht="21.6" x14ac:dyDescent="0.65">
      <c r="A1597" s="289">
        <v>124868</v>
      </c>
      <c r="B1597" t="s">
        <v>474</v>
      </c>
      <c r="C1597" s="242" t="s">
        <v>206</v>
      </c>
      <c r="D1597" s="242" t="s">
        <v>205</v>
      </c>
      <c r="E1597" s="242" t="s">
        <v>206</v>
      </c>
      <c r="F1597" s="242" t="s">
        <v>205</v>
      </c>
      <c r="G1597" s="242" t="s">
        <v>205</v>
      </c>
      <c r="H1597" s="242" t="s">
        <v>205</v>
      </c>
      <c r="I1597" s="242" t="s">
        <v>205</v>
      </c>
      <c r="J1597" s="242" t="s">
        <v>205</v>
      </c>
      <c r="K1597" s="242" t="s">
        <v>205</v>
      </c>
      <c r="L1597" s="242" t="s">
        <v>205</v>
      </c>
      <c r="AQ1597" s="242">
        <v>0</v>
      </c>
      <c r="AR1597" s="242">
        <v>0</v>
      </c>
    </row>
    <row r="1598" spans="1:44" ht="21.6" x14ac:dyDescent="0.65">
      <c r="A1598" s="289">
        <v>124871</v>
      </c>
      <c r="B1598" t="s">
        <v>1450</v>
      </c>
      <c r="C1598" s="242" t="s">
        <v>206</v>
      </c>
      <c r="D1598" s="242" t="s">
        <v>206</v>
      </c>
      <c r="E1598" s="242" t="s">
        <v>206</v>
      </c>
      <c r="F1598" s="242" t="s">
        <v>206</v>
      </c>
      <c r="G1598" s="242" t="s">
        <v>206</v>
      </c>
      <c r="H1598" s="242" t="s">
        <v>205</v>
      </c>
      <c r="I1598" s="242" t="s">
        <v>205</v>
      </c>
      <c r="J1598" s="242" t="s">
        <v>205</v>
      </c>
      <c r="K1598" s="242" t="s">
        <v>205</v>
      </c>
      <c r="L1598" s="242" t="s">
        <v>205</v>
      </c>
      <c r="AQ1598" s="242">
        <v>0</v>
      </c>
      <c r="AR1598" s="242">
        <v>0</v>
      </c>
    </row>
    <row r="1599" spans="1:44" ht="21.6" x14ac:dyDescent="0.65">
      <c r="A1599" s="289">
        <v>124873</v>
      </c>
      <c r="B1599" t="s">
        <v>1450</v>
      </c>
      <c r="C1599" s="242" t="s">
        <v>206</v>
      </c>
      <c r="D1599" s="242" t="s">
        <v>206</v>
      </c>
      <c r="E1599" s="242" t="s">
        <v>206</v>
      </c>
      <c r="F1599" s="242" t="s">
        <v>206</v>
      </c>
      <c r="G1599" s="242" t="s">
        <v>206</v>
      </c>
      <c r="H1599" s="242" t="s">
        <v>205</v>
      </c>
      <c r="I1599" s="242" t="s">
        <v>205</v>
      </c>
      <c r="J1599" s="242" t="s">
        <v>205</v>
      </c>
      <c r="K1599" s="242" t="s">
        <v>205</v>
      </c>
      <c r="L1599" s="242" t="s">
        <v>205</v>
      </c>
      <c r="AQ1599" s="242">
        <v>0</v>
      </c>
      <c r="AR1599" s="242">
        <v>0</v>
      </c>
    </row>
    <row r="1600" spans="1:44" x14ac:dyDescent="0.25">
      <c r="A1600">
        <v>124879</v>
      </c>
      <c r="B1600" t="s">
        <v>474</v>
      </c>
      <c r="C1600" t="s">
        <v>206</v>
      </c>
      <c r="D1600" t="s">
        <v>205</v>
      </c>
      <c r="E1600" t="s">
        <v>205</v>
      </c>
      <c r="F1600" t="s">
        <v>206</v>
      </c>
      <c r="G1600" t="s">
        <v>205</v>
      </c>
      <c r="H1600" t="s">
        <v>206</v>
      </c>
      <c r="I1600" t="s">
        <v>205</v>
      </c>
      <c r="J1600" t="s">
        <v>205</v>
      </c>
      <c r="K1600" t="s">
        <v>205</v>
      </c>
      <c r="L1600" t="s">
        <v>205</v>
      </c>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s="242">
        <v>0</v>
      </c>
      <c r="AR1600" s="242">
        <v>0</v>
      </c>
    </row>
    <row r="1601" spans="1:44" x14ac:dyDescent="0.25">
      <c r="A1601">
        <v>124880</v>
      </c>
      <c r="B1601" t="s">
        <v>1450</v>
      </c>
      <c r="C1601" t="s">
        <v>206</v>
      </c>
      <c r="D1601" t="s">
        <v>206</v>
      </c>
      <c r="E1601" t="s">
        <v>206</v>
      </c>
      <c r="F1601" t="s">
        <v>206</v>
      </c>
      <c r="G1601" t="s">
        <v>205</v>
      </c>
      <c r="H1601" t="s">
        <v>206</v>
      </c>
      <c r="I1601" t="s">
        <v>205</v>
      </c>
      <c r="J1601" t="s">
        <v>205</v>
      </c>
      <c r="K1601" t="s">
        <v>206</v>
      </c>
      <c r="L1601" t="s">
        <v>205</v>
      </c>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s="242">
        <v>0</v>
      </c>
      <c r="AR1601" s="242">
        <v>0</v>
      </c>
    </row>
    <row r="1602" spans="1:44" x14ac:dyDescent="0.25">
      <c r="A1602" s="242">
        <v>124881</v>
      </c>
      <c r="B1602" t="s">
        <v>474</v>
      </c>
      <c r="C1602" s="242" t="s">
        <v>206</v>
      </c>
      <c r="D1602" s="242" t="s">
        <v>204</v>
      </c>
      <c r="E1602" s="242" t="s">
        <v>204</v>
      </c>
      <c r="F1602" s="242" t="s">
        <v>205</v>
      </c>
      <c r="G1602" s="242" t="s">
        <v>205</v>
      </c>
      <c r="H1602" s="242" t="s">
        <v>206</v>
      </c>
      <c r="I1602" s="242" t="s">
        <v>205</v>
      </c>
      <c r="J1602" s="242" t="s">
        <v>205</v>
      </c>
      <c r="K1602" s="242" t="s">
        <v>205</v>
      </c>
      <c r="L1602" s="242" t="s">
        <v>205</v>
      </c>
      <c r="AQ1602" s="242">
        <v>0</v>
      </c>
      <c r="AR1602" s="242">
        <v>0</v>
      </c>
    </row>
    <row r="1603" spans="1:44" ht="21.6" x14ac:dyDescent="0.65">
      <c r="A1603" s="289">
        <v>124885</v>
      </c>
      <c r="B1603" t="s">
        <v>474</v>
      </c>
      <c r="C1603" s="242" t="s">
        <v>206</v>
      </c>
      <c r="D1603" s="242" t="s">
        <v>206</v>
      </c>
      <c r="E1603" s="242" t="s">
        <v>206</v>
      </c>
      <c r="F1603" s="242" t="s">
        <v>206</v>
      </c>
      <c r="G1603" s="242" t="s">
        <v>206</v>
      </c>
      <c r="H1603" s="242" t="s">
        <v>205</v>
      </c>
      <c r="I1603" s="242" t="s">
        <v>205</v>
      </c>
      <c r="J1603" s="242" t="s">
        <v>205</v>
      </c>
      <c r="K1603" s="242" t="s">
        <v>205</v>
      </c>
      <c r="L1603" s="242" t="s">
        <v>205</v>
      </c>
      <c r="AQ1603" s="242">
        <v>0</v>
      </c>
      <c r="AR1603" s="242">
        <v>0</v>
      </c>
    </row>
    <row r="1604" spans="1:44" x14ac:dyDescent="0.25">
      <c r="A1604" s="242">
        <v>124887</v>
      </c>
      <c r="B1604" t="s">
        <v>474</v>
      </c>
      <c r="C1604" s="242" t="s">
        <v>205</v>
      </c>
      <c r="D1604" s="242" t="s">
        <v>205</v>
      </c>
      <c r="E1604" s="242" t="s">
        <v>206</v>
      </c>
      <c r="F1604" s="242" t="s">
        <v>206</v>
      </c>
      <c r="G1604" s="242" t="s">
        <v>205</v>
      </c>
      <c r="H1604" s="242" t="s">
        <v>206</v>
      </c>
      <c r="I1604" s="242" t="s">
        <v>206</v>
      </c>
      <c r="J1604" s="242" t="s">
        <v>206</v>
      </c>
      <c r="K1604" s="242" t="s">
        <v>206</v>
      </c>
      <c r="L1604" s="242" t="s">
        <v>205</v>
      </c>
      <c r="AQ1604" s="242">
        <v>0</v>
      </c>
      <c r="AR1604" s="242">
        <v>0</v>
      </c>
    </row>
    <row r="1605" spans="1:44" ht="21.6" x14ac:dyDescent="0.65">
      <c r="A1605" s="289">
        <v>124889</v>
      </c>
      <c r="B1605" t="s">
        <v>474</v>
      </c>
      <c r="C1605" s="242" t="s">
        <v>206</v>
      </c>
      <c r="D1605" s="242" t="s">
        <v>206</v>
      </c>
      <c r="E1605" s="242" t="s">
        <v>206</v>
      </c>
      <c r="F1605" s="242" t="s">
        <v>206</v>
      </c>
      <c r="G1605" s="242" t="s">
        <v>206</v>
      </c>
      <c r="H1605" s="242" t="s">
        <v>205</v>
      </c>
      <c r="I1605" s="242" t="s">
        <v>205</v>
      </c>
      <c r="J1605" s="242" t="s">
        <v>205</v>
      </c>
      <c r="K1605" s="242" t="s">
        <v>205</v>
      </c>
      <c r="L1605" s="242" t="s">
        <v>205</v>
      </c>
      <c r="AQ1605" s="242">
        <v>0</v>
      </c>
      <c r="AR1605" s="242">
        <v>0</v>
      </c>
    </row>
    <row r="1606" spans="1:44" ht="21.6" x14ac:dyDescent="0.65">
      <c r="A1606" s="289">
        <v>124892</v>
      </c>
      <c r="B1606" t="s">
        <v>1450</v>
      </c>
      <c r="C1606" s="242" t="s">
        <v>206</v>
      </c>
      <c r="D1606" s="242" t="s">
        <v>206</v>
      </c>
      <c r="E1606" s="242" t="s">
        <v>206</v>
      </c>
      <c r="F1606" s="242" t="s">
        <v>206</v>
      </c>
      <c r="G1606" s="242" t="s">
        <v>206</v>
      </c>
      <c r="H1606" s="242" t="s">
        <v>205</v>
      </c>
      <c r="I1606" s="242" t="s">
        <v>205</v>
      </c>
      <c r="J1606" s="242" t="s">
        <v>205</v>
      </c>
      <c r="K1606" s="242" t="s">
        <v>205</v>
      </c>
      <c r="L1606" s="242" t="s">
        <v>205</v>
      </c>
      <c r="AQ1606" s="242">
        <v>0</v>
      </c>
      <c r="AR1606" s="242">
        <v>0</v>
      </c>
    </row>
    <row r="1607" spans="1:44" x14ac:dyDescent="0.25">
      <c r="A1607" s="242">
        <v>124893</v>
      </c>
      <c r="B1607" t="s">
        <v>474</v>
      </c>
      <c r="C1607" s="242" t="s">
        <v>204</v>
      </c>
      <c r="D1607" s="242" t="s">
        <v>204</v>
      </c>
      <c r="E1607" s="242" t="s">
        <v>204</v>
      </c>
      <c r="F1607" s="242" t="s">
        <v>204</v>
      </c>
      <c r="G1607" s="242" t="s">
        <v>204</v>
      </c>
      <c r="H1607" s="242" t="s">
        <v>206</v>
      </c>
      <c r="I1607" s="242" t="s">
        <v>206</v>
      </c>
      <c r="J1607" s="242" t="s">
        <v>206</v>
      </c>
      <c r="K1607" s="242" t="s">
        <v>206</v>
      </c>
      <c r="L1607" s="242" t="s">
        <v>206</v>
      </c>
      <c r="AQ1607" s="242">
        <v>0</v>
      </c>
      <c r="AR1607" s="242">
        <v>0</v>
      </c>
    </row>
    <row r="1608" spans="1:44" ht="21.6" x14ac:dyDescent="0.65">
      <c r="A1608" s="289">
        <v>124897</v>
      </c>
      <c r="B1608" t="s">
        <v>474</v>
      </c>
      <c r="C1608" s="242" t="s">
        <v>206</v>
      </c>
      <c r="D1608" s="242" t="s">
        <v>206</v>
      </c>
      <c r="E1608" s="242" t="s">
        <v>206</v>
      </c>
      <c r="F1608" s="242" t="s">
        <v>206</v>
      </c>
      <c r="G1608" s="242" t="s">
        <v>206</v>
      </c>
      <c r="H1608" s="242" t="s">
        <v>205</v>
      </c>
      <c r="I1608" s="242" t="s">
        <v>205</v>
      </c>
      <c r="J1608" s="242" t="s">
        <v>205</v>
      </c>
      <c r="K1608" s="242" t="s">
        <v>205</v>
      </c>
      <c r="L1608" s="242" t="s">
        <v>205</v>
      </c>
      <c r="AQ1608" s="242">
        <v>0</v>
      </c>
      <c r="AR1608" s="242">
        <v>0</v>
      </c>
    </row>
    <row r="1609" spans="1:44" x14ac:dyDescent="0.25">
      <c r="A1609">
        <v>124898</v>
      </c>
      <c r="B1609" t="s">
        <v>1450</v>
      </c>
      <c r="C1609" t="s">
        <v>204</v>
      </c>
      <c r="D1609" t="s">
        <v>204</v>
      </c>
      <c r="E1609" t="s">
        <v>204</v>
      </c>
      <c r="F1609" t="s">
        <v>204</v>
      </c>
      <c r="G1609" t="s">
        <v>204</v>
      </c>
      <c r="H1609" t="s">
        <v>206</v>
      </c>
      <c r="I1609" t="s">
        <v>206</v>
      </c>
      <c r="J1609" t="s">
        <v>206</v>
      </c>
      <c r="K1609" t="s">
        <v>206</v>
      </c>
      <c r="L1609" t="s">
        <v>206</v>
      </c>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s="242">
        <v>0</v>
      </c>
      <c r="AR1609" s="242">
        <v>0</v>
      </c>
    </row>
    <row r="1610" spans="1:44" x14ac:dyDescent="0.25">
      <c r="A1610">
        <v>124900</v>
      </c>
      <c r="B1610" t="s">
        <v>1450</v>
      </c>
      <c r="C1610" t="s">
        <v>206</v>
      </c>
      <c r="D1610" t="s">
        <v>206</v>
      </c>
      <c r="E1610" t="s">
        <v>206</v>
      </c>
      <c r="F1610" t="s">
        <v>205</v>
      </c>
      <c r="G1610" t="s">
        <v>205</v>
      </c>
      <c r="H1610" t="s">
        <v>206</v>
      </c>
      <c r="I1610" t="s">
        <v>206</v>
      </c>
      <c r="J1610" t="s">
        <v>205</v>
      </c>
      <c r="K1610" t="s">
        <v>205</v>
      </c>
      <c r="L1610" t="s">
        <v>206</v>
      </c>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s="242">
        <v>0</v>
      </c>
      <c r="AR1610" s="242">
        <v>0</v>
      </c>
    </row>
    <row r="1611" spans="1:44" ht="21.6" x14ac:dyDescent="0.65">
      <c r="A1611" s="289">
        <v>124901</v>
      </c>
      <c r="B1611" t="s">
        <v>474</v>
      </c>
      <c r="C1611" s="242" t="s">
        <v>206</v>
      </c>
      <c r="D1611" s="242" t="s">
        <v>206</v>
      </c>
      <c r="E1611" s="242" t="s">
        <v>206</v>
      </c>
      <c r="F1611" s="242" t="s">
        <v>206</v>
      </c>
      <c r="G1611" s="242" t="s">
        <v>206</v>
      </c>
      <c r="H1611" s="242" t="s">
        <v>205</v>
      </c>
      <c r="I1611" s="242" t="s">
        <v>205</v>
      </c>
      <c r="J1611" s="242" t="s">
        <v>205</v>
      </c>
      <c r="K1611" s="242" t="s">
        <v>205</v>
      </c>
      <c r="L1611" s="242" t="s">
        <v>205</v>
      </c>
      <c r="AQ1611" s="242">
        <v>0</v>
      </c>
      <c r="AR1611" s="242">
        <v>0</v>
      </c>
    </row>
    <row r="1612" spans="1:44" x14ac:dyDescent="0.25">
      <c r="A1612" s="242">
        <v>124905</v>
      </c>
      <c r="B1612" t="s">
        <v>474</v>
      </c>
      <c r="C1612" s="242" t="s">
        <v>204</v>
      </c>
      <c r="D1612" s="242" t="s">
        <v>206</v>
      </c>
      <c r="E1612" s="242" t="s">
        <v>204</v>
      </c>
      <c r="F1612" s="242" t="s">
        <v>205</v>
      </c>
      <c r="G1612" s="242" t="s">
        <v>204</v>
      </c>
      <c r="H1612" s="242" t="s">
        <v>206</v>
      </c>
      <c r="I1612" s="242" t="s">
        <v>206</v>
      </c>
      <c r="J1612" s="242" t="s">
        <v>205</v>
      </c>
      <c r="K1612" s="242" t="s">
        <v>205</v>
      </c>
      <c r="L1612" s="242" t="s">
        <v>206</v>
      </c>
      <c r="AQ1612" s="242">
        <v>0</v>
      </c>
      <c r="AR1612" s="242">
        <v>0</v>
      </c>
    </row>
    <row r="1613" spans="1:44" ht="21.6" x14ac:dyDescent="0.65">
      <c r="A1613" s="289">
        <v>124907</v>
      </c>
      <c r="B1613" t="s">
        <v>474</v>
      </c>
      <c r="C1613" s="242" t="s">
        <v>205</v>
      </c>
      <c r="D1613" s="242" t="s">
        <v>205</v>
      </c>
      <c r="E1613" s="242" t="s">
        <v>206</v>
      </c>
      <c r="F1613" s="242" t="s">
        <v>205</v>
      </c>
      <c r="G1613" s="242" t="s">
        <v>206</v>
      </c>
      <c r="H1613" s="242" t="s">
        <v>205</v>
      </c>
      <c r="I1613" s="242" t="s">
        <v>205</v>
      </c>
      <c r="J1613" s="242" t="s">
        <v>205</v>
      </c>
      <c r="K1613" s="242" t="s">
        <v>205</v>
      </c>
      <c r="L1613" s="242" t="s">
        <v>205</v>
      </c>
      <c r="AQ1613" s="242">
        <v>0</v>
      </c>
      <c r="AR1613" s="242">
        <v>0</v>
      </c>
    </row>
    <row r="1614" spans="1:44" x14ac:dyDescent="0.25">
      <c r="A1614" s="242">
        <v>124908</v>
      </c>
      <c r="B1614" t="s">
        <v>1450</v>
      </c>
      <c r="C1614" s="242" t="s">
        <v>206</v>
      </c>
      <c r="D1614" s="242" t="s">
        <v>206</v>
      </c>
      <c r="E1614" s="242" t="s">
        <v>204</v>
      </c>
      <c r="F1614" s="242" t="s">
        <v>206</v>
      </c>
      <c r="G1614" s="242" t="s">
        <v>206</v>
      </c>
      <c r="H1614" s="242" t="s">
        <v>205</v>
      </c>
      <c r="I1614" s="242" t="s">
        <v>206</v>
      </c>
      <c r="J1614" s="242" t="s">
        <v>206</v>
      </c>
      <c r="K1614" s="242" t="s">
        <v>206</v>
      </c>
      <c r="L1614" s="242" t="s">
        <v>206</v>
      </c>
      <c r="AQ1614" s="242">
        <v>0</v>
      </c>
      <c r="AR1614" s="242">
        <v>0</v>
      </c>
    </row>
    <row r="1615" spans="1:44" ht="21.6" x14ac:dyDescent="0.65">
      <c r="A1615" s="289">
        <v>124909</v>
      </c>
      <c r="B1615" t="s">
        <v>474</v>
      </c>
      <c r="C1615" s="242" t="s">
        <v>206</v>
      </c>
      <c r="D1615" s="242" t="s">
        <v>205</v>
      </c>
      <c r="E1615" s="242" t="s">
        <v>206</v>
      </c>
      <c r="F1615" s="242" t="s">
        <v>205</v>
      </c>
      <c r="G1615" s="242" t="s">
        <v>205</v>
      </c>
      <c r="H1615" s="242" t="s">
        <v>205</v>
      </c>
      <c r="I1615" s="242" t="s">
        <v>205</v>
      </c>
      <c r="J1615" s="242" t="s">
        <v>205</v>
      </c>
      <c r="K1615" s="242" t="s">
        <v>205</v>
      </c>
      <c r="L1615" s="242" t="s">
        <v>205</v>
      </c>
      <c r="AQ1615" s="242">
        <v>0</v>
      </c>
      <c r="AR1615" s="242">
        <v>0</v>
      </c>
    </row>
    <row r="1616" spans="1:44" ht="21.6" x14ac:dyDescent="0.65">
      <c r="A1616" s="289">
        <v>124910</v>
      </c>
      <c r="B1616" t="s">
        <v>1450</v>
      </c>
      <c r="C1616" s="242" t="s">
        <v>206</v>
      </c>
      <c r="D1616" s="242" t="s">
        <v>206</v>
      </c>
      <c r="E1616" s="242" t="s">
        <v>206</v>
      </c>
      <c r="F1616" s="242" t="s">
        <v>205</v>
      </c>
      <c r="G1616" s="242" t="s">
        <v>205</v>
      </c>
      <c r="H1616" s="242" t="s">
        <v>205</v>
      </c>
      <c r="I1616" s="242" t="s">
        <v>205</v>
      </c>
      <c r="J1616" s="242" t="s">
        <v>205</v>
      </c>
      <c r="K1616" s="242" t="s">
        <v>205</v>
      </c>
      <c r="L1616" s="242" t="s">
        <v>205</v>
      </c>
      <c r="AQ1616" s="242">
        <v>0</v>
      </c>
      <c r="AR1616" s="242">
        <v>0</v>
      </c>
    </row>
    <row r="1617" spans="1:44" ht="21.6" x14ac:dyDescent="0.65">
      <c r="A1617" s="289">
        <v>124913</v>
      </c>
      <c r="B1617" t="s">
        <v>474</v>
      </c>
      <c r="C1617" s="242" t="s">
        <v>206</v>
      </c>
      <c r="D1617" s="242" t="s">
        <v>206</v>
      </c>
      <c r="E1617" s="242" t="s">
        <v>206</v>
      </c>
      <c r="F1617" s="242" t="s">
        <v>206</v>
      </c>
      <c r="G1617" s="242" t="s">
        <v>206</v>
      </c>
      <c r="H1617" s="242" t="s">
        <v>205</v>
      </c>
      <c r="I1617" s="242" t="s">
        <v>205</v>
      </c>
      <c r="J1617" s="242" t="s">
        <v>205</v>
      </c>
      <c r="K1617" s="242" t="s">
        <v>205</v>
      </c>
      <c r="L1617" s="242" t="s">
        <v>205</v>
      </c>
      <c r="AQ1617" s="242">
        <v>0</v>
      </c>
      <c r="AR1617" s="242">
        <v>0</v>
      </c>
    </row>
    <row r="1618" spans="1:44" x14ac:dyDescent="0.25">
      <c r="A1618">
        <v>124917</v>
      </c>
      <c r="B1618" t="s">
        <v>474</v>
      </c>
      <c r="C1618" t="s">
        <v>205</v>
      </c>
      <c r="D1618" t="s">
        <v>205</v>
      </c>
      <c r="E1618" t="s">
        <v>205</v>
      </c>
      <c r="F1618" t="s">
        <v>205</v>
      </c>
      <c r="G1618" t="s">
        <v>205</v>
      </c>
      <c r="H1618" t="s">
        <v>205</v>
      </c>
      <c r="I1618" t="s">
        <v>205</v>
      </c>
      <c r="J1618" t="s">
        <v>205</v>
      </c>
      <c r="K1618" t="s">
        <v>205</v>
      </c>
      <c r="L1618" t="s">
        <v>205</v>
      </c>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s="242">
        <v>0</v>
      </c>
      <c r="AR1618" s="242">
        <v>0</v>
      </c>
    </row>
    <row r="1619" spans="1:44" ht="21.6" x14ac:dyDescent="0.65">
      <c r="A1619" s="289">
        <v>124920</v>
      </c>
      <c r="B1619" t="s">
        <v>1450</v>
      </c>
      <c r="C1619" s="242" t="s">
        <v>206</v>
      </c>
      <c r="D1619" s="242" t="s">
        <v>206</v>
      </c>
      <c r="E1619" s="242" t="s">
        <v>206</v>
      </c>
      <c r="F1619" s="242" t="s">
        <v>206</v>
      </c>
      <c r="G1619" s="242" t="s">
        <v>206</v>
      </c>
      <c r="H1619" s="242" t="s">
        <v>205</v>
      </c>
      <c r="I1619" s="242" t="s">
        <v>205</v>
      </c>
      <c r="J1619" s="242" t="s">
        <v>205</v>
      </c>
      <c r="K1619" s="242" t="s">
        <v>205</v>
      </c>
      <c r="L1619" s="242" t="s">
        <v>205</v>
      </c>
      <c r="AQ1619" s="242">
        <v>0</v>
      </c>
      <c r="AR1619" s="242">
        <v>0</v>
      </c>
    </row>
    <row r="1620" spans="1:44" ht="21.6" x14ac:dyDescent="0.65">
      <c r="A1620" s="289">
        <v>124923</v>
      </c>
      <c r="B1620" t="s">
        <v>474</v>
      </c>
      <c r="C1620" s="242" t="s">
        <v>206</v>
      </c>
      <c r="D1620" s="242" t="s">
        <v>206</v>
      </c>
      <c r="E1620" s="242" t="s">
        <v>206</v>
      </c>
      <c r="F1620" s="242" t="s">
        <v>206</v>
      </c>
      <c r="G1620" s="242" t="s">
        <v>206</v>
      </c>
      <c r="H1620" s="242" t="s">
        <v>205</v>
      </c>
      <c r="I1620" s="242" t="s">
        <v>205</v>
      </c>
      <c r="J1620" s="242" t="s">
        <v>205</v>
      </c>
      <c r="K1620" s="242" t="s">
        <v>205</v>
      </c>
      <c r="L1620" s="242" t="s">
        <v>205</v>
      </c>
      <c r="AQ1620" s="242">
        <v>0</v>
      </c>
      <c r="AR1620" s="242">
        <v>0</v>
      </c>
    </row>
    <row r="1621" spans="1:44" x14ac:dyDescent="0.25">
      <c r="A1621" s="242">
        <v>124926</v>
      </c>
      <c r="B1621" t="s">
        <v>1450</v>
      </c>
      <c r="C1621" s="242" t="s">
        <v>206</v>
      </c>
      <c r="D1621" s="242" t="s">
        <v>204</v>
      </c>
      <c r="E1621" s="242" t="s">
        <v>206</v>
      </c>
      <c r="F1621" s="242" t="s">
        <v>204</v>
      </c>
      <c r="G1621" s="242" t="s">
        <v>204</v>
      </c>
      <c r="H1621" s="242" t="s">
        <v>206</v>
      </c>
      <c r="I1621" s="242" t="s">
        <v>205</v>
      </c>
      <c r="J1621" s="242" t="s">
        <v>205</v>
      </c>
      <c r="K1621" s="242" t="s">
        <v>206</v>
      </c>
      <c r="L1621" s="242" t="s">
        <v>205</v>
      </c>
      <c r="AQ1621" s="242">
        <v>0</v>
      </c>
      <c r="AR1621" s="242">
        <v>0</v>
      </c>
    </row>
    <row r="1622" spans="1:44" ht="21.6" x14ac:dyDescent="0.65">
      <c r="A1622" s="289">
        <v>124930</v>
      </c>
      <c r="B1622" t="s">
        <v>1450</v>
      </c>
      <c r="C1622" s="242" t="s">
        <v>205</v>
      </c>
      <c r="D1622" s="242" t="s">
        <v>205</v>
      </c>
      <c r="E1622" s="242" t="s">
        <v>205</v>
      </c>
      <c r="F1622" s="242" t="s">
        <v>205</v>
      </c>
      <c r="G1622" s="242" t="s">
        <v>205</v>
      </c>
      <c r="H1622" s="242" t="s">
        <v>205</v>
      </c>
      <c r="I1622" s="242" t="s">
        <v>205</v>
      </c>
      <c r="J1622" s="242" t="s">
        <v>205</v>
      </c>
      <c r="K1622" s="242" t="s">
        <v>205</v>
      </c>
      <c r="L1622" s="242" t="s">
        <v>205</v>
      </c>
      <c r="AQ1622" s="242">
        <v>0</v>
      </c>
      <c r="AR1622" s="242">
        <v>0</v>
      </c>
    </row>
    <row r="1623" spans="1:44" ht="21.6" x14ac:dyDescent="0.65">
      <c r="A1623" s="289">
        <v>124931</v>
      </c>
      <c r="B1623" t="s">
        <v>474</v>
      </c>
      <c r="C1623" s="242" t="s">
        <v>206</v>
      </c>
      <c r="D1623" s="242" t="s">
        <v>206</v>
      </c>
      <c r="E1623" s="242" t="s">
        <v>206</v>
      </c>
      <c r="F1623" s="242" t="s">
        <v>206</v>
      </c>
      <c r="G1623" s="242" t="s">
        <v>206</v>
      </c>
      <c r="H1623" s="242" t="s">
        <v>205</v>
      </c>
      <c r="I1623" s="242" t="s">
        <v>205</v>
      </c>
      <c r="J1623" s="242" t="s">
        <v>205</v>
      </c>
      <c r="K1623" s="242" t="s">
        <v>205</v>
      </c>
      <c r="L1623" s="242" t="s">
        <v>205</v>
      </c>
      <c r="AQ1623" s="242">
        <v>0</v>
      </c>
      <c r="AR1623" s="242">
        <v>0</v>
      </c>
    </row>
    <row r="1624" spans="1:44" ht="21.6" x14ac:dyDescent="0.65">
      <c r="A1624" s="289">
        <v>124933</v>
      </c>
      <c r="B1624" t="s">
        <v>474</v>
      </c>
      <c r="C1624" s="242" t="s">
        <v>206</v>
      </c>
      <c r="D1624" s="242" t="s">
        <v>206</v>
      </c>
      <c r="E1624" s="242" t="s">
        <v>205</v>
      </c>
      <c r="F1624" s="242" t="s">
        <v>206</v>
      </c>
      <c r="G1624" s="242" t="s">
        <v>206</v>
      </c>
      <c r="H1624" s="242" t="s">
        <v>205</v>
      </c>
      <c r="I1624" s="242" t="s">
        <v>205</v>
      </c>
      <c r="J1624" s="242" t="s">
        <v>205</v>
      </c>
      <c r="K1624" s="242" t="s">
        <v>205</v>
      </c>
      <c r="L1624" s="242" t="s">
        <v>205</v>
      </c>
      <c r="AQ1624" s="242">
        <v>0</v>
      </c>
      <c r="AR1624" s="242">
        <v>0</v>
      </c>
    </row>
    <row r="1625" spans="1:44" x14ac:dyDescent="0.25">
      <c r="A1625" s="242">
        <v>124941</v>
      </c>
      <c r="B1625" t="s">
        <v>1450</v>
      </c>
      <c r="C1625" s="242" t="s">
        <v>204</v>
      </c>
      <c r="D1625" s="242" t="s">
        <v>204</v>
      </c>
      <c r="E1625" s="242" t="s">
        <v>204</v>
      </c>
      <c r="F1625" s="242" t="s">
        <v>204</v>
      </c>
      <c r="G1625" s="242" t="s">
        <v>204</v>
      </c>
      <c r="H1625" s="242" t="s">
        <v>206</v>
      </c>
      <c r="I1625" s="242" t="s">
        <v>206</v>
      </c>
      <c r="J1625" s="242" t="s">
        <v>206</v>
      </c>
      <c r="K1625" s="242" t="s">
        <v>206</v>
      </c>
      <c r="L1625" s="242" t="s">
        <v>206</v>
      </c>
      <c r="AQ1625" s="242">
        <v>0</v>
      </c>
      <c r="AR1625" s="242">
        <v>0</v>
      </c>
    </row>
    <row r="1626" spans="1:44" ht="21.6" x14ac:dyDescent="0.65">
      <c r="A1626" s="289">
        <v>124946</v>
      </c>
      <c r="B1626" t="s">
        <v>1450</v>
      </c>
      <c r="C1626" s="242" t="s">
        <v>206</v>
      </c>
      <c r="D1626" s="242" t="s">
        <v>206</v>
      </c>
      <c r="E1626" s="242" t="s">
        <v>206</v>
      </c>
      <c r="F1626" s="242" t="s">
        <v>206</v>
      </c>
      <c r="G1626" s="242" t="s">
        <v>206</v>
      </c>
      <c r="H1626" s="242" t="s">
        <v>205</v>
      </c>
      <c r="I1626" s="242" t="s">
        <v>205</v>
      </c>
      <c r="J1626" s="242" t="s">
        <v>205</v>
      </c>
      <c r="K1626" s="242" t="s">
        <v>205</v>
      </c>
      <c r="L1626" s="242" t="s">
        <v>205</v>
      </c>
      <c r="AQ1626" s="242">
        <v>0</v>
      </c>
      <c r="AR1626" s="242">
        <v>0</v>
      </c>
    </row>
    <row r="1627" spans="1:44" x14ac:dyDescent="0.25">
      <c r="A1627" s="242">
        <v>124947</v>
      </c>
      <c r="B1627" t="s">
        <v>474</v>
      </c>
      <c r="C1627" s="242" t="s">
        <v>206</v>
      </c>
      <c r="D1627" s="242" t="s">
        <v>205</v>
      </c>
      <c r="E1627" s="242" t="s">
        <v>205</v>
      </c>
      <c r="F1627" s="242" t="s">
        <v>206</v>
      </c>
      <c r="G1627" s="242" t="s">
        <v>205</v>
      </c>
      <c r="H1627" s="242" t="s">
        <v>206</v>
      </c>
      <c r="I1627" s="242" t="s">
        <v>206</v>
      </c>
      <c r="J1627" s="242" t="s">
        <v>205</v>
      </c>
      <c r="K1627" s="242" t="s">
        <v>205</v>
      </c>
      <c r="L1627" s="242" t="s">
        <v>205</v>
      </c>
      <c r="AQ1627" s="242">
        <v>0</v>
      </c>
      <c r="AR1627" s="242">
        <v>0</v>
      </c>
    </row>
    <row r="1628" spans="1:44" ht="21.6" x14ac:dyDescent="0.65">
      <c r="A1628" s="289">
        <v>124951</v>
      </c>
      <c r="B1628" t="s">
        <v>474</v>
      </c>
      <c r="C1628" s="242" t="s">
        <v>206</v>
      </c>
      <c r="D1628" s="242" t="s">
        <v>206</v>
      </c>
      <c r="E1628" s="242" t="s">
        <v>206</v>
      </c>
      <c r="F1628" s="242" t="s">
        <v>206</v>
      </c>
      <c r="G1628" s="242" t="s">
        <v>206</v>
      </c>
      <c r="H1628" s="242" t="s">
        <v>205</v>
      </c>
      <c r="I1628" s="242" t="s">
        <v>205</v>
      </c>
      <c r="J1628" s="242" t="s">
        <v>205</v>
      </c>
      <c r="K1628" s="242" t="s">
        <v>205</v>
      </c>
      <c r="L1628" s="242" t="s">
        <v>205</v>
      </c>
      <c r="AQ1628" s="242">
        <v>0</v>
      </c>
      <c r="AR1628" s="242">
        <v>0</v>
      </c>
    </row>
    <row r="1629" spans="1:44" ht="21.6" x14ac:dyDescent="0.65">
      <c r="A1629" s="289">
        <v>124953</v>
      </c>
      <c r="B1629" t="s">
        <v>474</v>
      </c>
      <c r="C1629" s="242" t="s">
        <v>206</v>
      </c>
      <c r="D1629" s="242" t="s">
        <v>206</v>
      </c>
      <c r="E1629" s="242" t="s">
        <v>206</v>
      </c>
      <c r="F1629" s="242" t="s">
        <v>206</v>
      </c>
      <c r="G1629" s="242" t="s">
        <v>206</v>
      </c>
      <c r="H1629" s="242" t="s">
        <v>205</v>
      </c>
      <c r="I1629" s="242" t="s">
        <v>205</v>
      </c>
      <c r="J1629" s="242" t="s">
        <v>205</v>
      </c>
      <c r="K1629" s="242" t="s">
        <v>205</v>
      </c>
      <c r="L1629" s="242" t="s">
        <v>205</v>
      </c>
      <c r="AQ1629" s="242">
        <v>0</v>
      </c>
      <c r="AR1629" s="242">
        <v>0</v>
      </c>
    </row>
    <row r="1630" spans="1:44" x14ac:dyDescent="0.25">
      <c r="A1630">
        <v>124958</v>
      </c>
      <c r="B1630" t="s">
        <v>1450</v>
      </c>
      <c r="C1630" t="s">
        <v>204</v>
      </c>
      <c r="D1630" t="s">
        <v>204</v>
      </c>
      <c r="E1630" t="s">
        <v>204</v>
      </c>
      <c r="F1630" t="s">
        <v>204</v>
      </c>
      <c r="G1630" t="s">
        <v>204</v>
      </c>
      <c r="H1630" t="s">
        <v>206</v>
      </c>
      <c r="I1630" t="s">
        <v>204</v>
      </c>
      <c r="J1630" t="s">
        <v>204</v>
      </c>
      <c r="K1630" t="s">
        <v>204</v>
      </c>
      <c r="L1630" t="s">
        <v>204</v>
      </c>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s="242">
        <v>0</v>
      </c>
      <c r="AR1630" s="242">
        <v>0</v>
      </c>
    </row>
    <row r="1631" spans="1:44" ht="21.6" x14ac:dyDescent="0.65">
      <c r="A1631" s="289">
        <v>124960</v>
      </c>
      <c r="B1631" t="s">
        <v>1450</v>
      </c>
      <c r="C1631" s="242" t="s">
        <v>206</v>
      </c>
      <c r="D1631" s="242" t="s">
        <v>206</v>
      </c>
      <c r="E1631" s="242" t="s">
        <v>206</v>
      </c>
      <c r="F1631" s="242" t="s">
        <v>206</v>
      </c>
      <c r="G1631" s="242" t="s">
        <v>206</v>
      </c>
      <c r="H1631" s="242" t="s">
        <v>205</v>
      </c>
      <c r="I1631" s="242" t="s">
        <v>205</v>
      </c>
      <c r="J1631" s="242" t="s">
        <v>205</v>
      </c>
      <c r="K1631" s="242" t="s">
        <v>205</v>
      </c>
      <c r="L1631" s="242" t="s">
        <v>205</v>
      </c>
      <c r="AQ1631" s="242">
        <v>0</v>
      </c>
      <c r="AR1631" s="242">
        <v>0</v>
      </c>
    </row>
    <row r="1632" spans="1:44" ht="21.6" x14ac:dyDescent="0.65">
      <c r="A1632" s="289">
        <v>124961</v>
      </c>
      <c r="B1632" t="s">
        <v>474</v>
      </c>
      <c r="C1632" s="242" t="s">
        <v>206</v>
      </c>
      <c r="D1632" s="242" t="s">
        <v>206</v>
      </c>
      <c r="E1632" s="242" t="s">
        <v>206</v>
      </c>
      <c r="F1632" s="242" t="s">
        <v>206</v>
      </c>
      <c r="G1632" s="242" t="s">
        <v>206</v>
      </c>
      <c r="H1632" s="242" t="s">
        <v>205</v>
      </c>
      <c r="I1632" s="242" t="s">
        <v>205</v>
      </c>
      <c r="J1632" s="242" t="s">
        <v>205</v>
      </c>
      <c r="K1632" s="242" t="s">
        <v>205</v>
      </c>
      <c r="L1632" s="242" t="s">
        <v>205</v>
      </c>
      <c r="AQ1632" s="242">
        <v>0</v>
      </c>
      <c r="AR1632" s="242">
        <v>0</v>
      </c>
    </row>
    <row r="1633" spans="1:44" ht="21.6" x14ac:dyDescent="0.65">
      <c r="A1633" s="289">
        <v>124963</v>
      </c>
      <c r="B1633" t="s">
        <v>1450</v>
      </c>
      <c r="C1633" s="242" t="s">
        <v>206</v>
      </c>
      <c r="D1633" s="242" t="s">
        <v>206</v>
      </c>
      <c r="E1633" s="242" t="s">
        <v>206</v>
      </c>
      <c r="F1633" s="242" t="s">
        <v>206</v>
      </c>
      <c r="G1633" s="242" t="s">
        <v>206</v>
      </c>
      <c r="H1633" s="242" t="s">
        <v>205</v>
      </c>
      <c r="I1633" s="242" t="s">
        <v>205</v>
      </c>
      <c r="J1633" s="242" t="s">
        <v>205</v>
      </c>
      <c r="K1633" s="242" t="s">
        <v>205</v>
      </c>
      <c r="L1633" s="242" t="s">
        <v>205</v>
      </c>
      <c r="AQ1633" s="242">
        <v>0</v>
      </c>
      <c r="AR1633" s="242">
        <v>0</v>
      </c>
    </row>
    <row r="1634" spans="1:44" x14ac:dyDescent="0.25">
      <c r="A1634" s="242">
        <v>124965</v>
      </c>
      <c r="B1634" t="s">
        <v>1450</v>
      </c>
      <c r="C1634" s="242" t="s">
        <v>204</v>
      </c>
      <c r="D1634" s="242" t="s">
        <v>206</v>
      </c>
      <c r="E1634" s="242" t="s">
        <v>204</v>
      </c>
      <c r="F1634" s="242" t="s">
        <v>204</v>
      </c>
      <c r="G1634" s="242" t="s">
        <v>206</v>
      </c>
      <c r="H1634" s="242" t="s">
        <v>206</v>
      </c>
      <c r="I1634" s="242" t="s">
        <v>206</v>
      </c>
      <c r="J1634" s="242" t="s">
        <v>206</v>
      </c>
      <c r="K1634" s="242" t="s">
        <v>206</v>
      </c>
      <c r="L1634" s="242" t="s">
        <v>206</v>
      </c>
      <c r="AQ1634" s="242">
        <v>0</v>
      </c>
      <c r="AR1634" s="242">
        <v>0</v>
      </c>
    </row>
    <row r="1635" spans="1:44" x14ac:dyDescent="0.25">
      <c r="A1635" s="242">
        <v>124966</v>
      </c>
      <c r="B1635" t="s">
        <v>474</v>
      </c>
      <c r="C1635" s="242" t="s">
        <v>206</v>
      </c>
      <c r="D1635" s="242" t="s">
        <v>204</v>
      </c>
      <c r="E1635" s="242" t="s">
        <v>206</v>
      </c>
      <c r="F1635" s="242" t="s">
        <v>206</v>
      </c>
      <c r="G1635" s="242" t="s">
        <v>204</v>
      </c>
      <c r="H1635" s="242" t="s">
        <v>206</v>
      </c>
      <c r="I1635" s="242" t="s">
        <v>206</v>
      </c>
      <c r="J1635" s="242" t="s">
        <v>205</v>
      </c>
      <c r="K1635" s="242" t="s">
        <v>206</v>
      </c>
      <c r="L1635" s="242" t="s">
        <v>205</v>
      </c>
      <c r="AQ1635" s="242">
        <v>0</v>
      </c>
      <c r="AR1635" s="242">
        <v>0</v>
      </c>
    </row>
    <row r="1636" spans="1:44" x14ac:dyDescent="0.25">
      <c r="A1636" s="242">
        <v>124969</v>
      </c>
      <c r="B1636" t="s">
        <v>474</v>
      </c>
      <c r="C1636" s="242" t="s">
        <v>206</v>
      </c>
      <c r="D1636" s="242" t="s">
        <v>206</v>
      </c>
      <c r="E1636" s="242" t="s">
        <v>206</v>
      </c>
      <c r="F1636" s="242" t="s">
        <v>206</v>
      </c>
      <c r="G1636" s="242" t="s">
        <v>206</v>
      </c>
      <c r="H1636" s="242" t="s">
        <v>206</v>
      </c>
      <c r="I1636" s="242" t="s">
        <v>206</v>
      </c>
      <c r="J1636" s="242" t="s">
        <v>205</v>
      </c>
      <c r="K1636" s="242" t="s">
        <v>205</v>
      </c>
      <c r="L1636" s="242" t="s">
        <v>205</v>
      </c>
      <c r="AQ1636" s="242">
        <v>0</v>
      </c>
      <c r="AR1636" s="242">
        <v>0</v>
      </c>
    </row>
    <row r="1637" spans="1:44" ht="21.6" x14ac:dyDescent="0.65">
      <c r="A1637" s="289">
        <v>124971</v>
      </c>
      <c r="B1637" t="s">
        <v>474</v>
      </c>
      <c r="C1637" s="242" t="s">
        <v>206</v>
      </c>
      <c r="D1637" s="242" t="s">
        <v>206</v>
      </c>
      <c r="E1637" s="242" t="s">
        <v>205</v>
      </c>
      <c r="F1637" s="242" t="s">
        <v>206</v>
      </c>
      <c r="G1637" s="242" t="s">
        <v>205</v>
      </c>
      <c r="H1637" s="242" t="s">
        <v>205</v>
      </c>
      <c r="I1637" s="242" t="s">
        <v>205</v>
      </c>
      <c r="J1637" s="242" t="s">
        <v>205</v>
      </c>
      <c r="K1637" s="242" t="s">
        <v>205</v>
      </c>
      <c r="L1637" s="242" t="s">
        <v>205</v>
      </c>
      <c r="AQ1637" s="242">
        <v>0</v>
      </c>
      <c r="AR1637" s="242">
        <v>0</v>
      </c>
    </row>
    <row r="1638" spans="1:44" ht="21.6" x14ac:dyDescent="0.65">
      <c r="A1638" s="289">
        <v>124972</v>
      </c>
      <c r="B1638" t="s">
        <v>1450</v>
      </c>
      <c r="C1638" s="242" t="s">
        <v>206</v>
      </c>
      <c r="D1638" s="242" t="s">
        <v>205</v>
      </c>
      <c r="E1638" s="242" t="s">
        <v>206</v>
      </c>
      <c r="F1638" s="242" t="s">
        <v>205</v>
      </c>
      <c r="G1638" s="242" t="s">
        <v>206</v>
      </c>
      <c r="H1638" s="242" t="s">
        <v>205</v>
      </c>
      <c r="I1638" s="242" t="s">
        <v>205</v>
      </c>
      <c r="J1638" s="242" t="s">
        <v>205</v>
      </c>
      <c r="K1638" s="242" t="s">
        <v>205</v>
      </c>
      <c r="L1638" s="242" t="s">
        <v>205</v>
      </c>
      <c r="AQ1638" s="242">
        <v>0</v>
      </c>
      <c r="AR1638" s="242">
        <v>0</v>
      </c>
    </row>
    <row r="1639" spans="1:44" ht="21.6" x14ac:dyDescent="0.65">
      <c r="A1639" s="289">
        <v>124976</v>
      </c>
      <c r="B1639" t="s">
        <v>474</v>
      </c>
      <c r="C1639" s="242" t="s">
        <v>206</v>
      </c>
      <c r="D1639" s="242" t="s">
        <v>206</v>
      </c>
      <c r="E1639" s="242" t="s">
        <v>206</v>
      </c>
      <c r="F1639" s="242" t="s">
        <v>205</v>
      </c>
      <c r="G1639" s="242" t="s">
        <v>205</v>
      </c>
      <c r="H1639" s="242" t="s">
        <v>205</v>
      </c>
      <c r="I1639" s="242" t="s">
        <v>205</v>
      </c>
      <c r="J1639" s="242" t="s">
        <v>205</v>
      </c>
      <c r="K1639" s="242" t="s">
        <v>205</v>
      </c>
      <c r="L1639" s="242" t="s">
        <v>205</v>
      </c>
      <c r="AQ1639" s="242">
        <v>0</v>
      </c>
      <c r="AR1639" s="242">
        <v>0</v>
      </c>
    </row>
    <row r="1640" spans="1:44" x14ac:dyDescent="0.25">
      <c r="A1640">
        <v>124978</v>
      </c>
      <c r="B1640" t="s">
        <v>474</v>
      </c>
      <c r="C1640" t="s">
        <v>206</v>
      </c>
      <c r="D1640" t="s">
        <v>205</v>
      </c>
      <c r="E1640" t="s">
        <v>206</v>
      </c>
      <c r="F1640" t="s">
        <v>206</v>
      </c>
      <c r="G1640" t="s">
        <v>205</v>
      </c>
      <c r="H1640" t="s">
        <v>205</v>
      </c>
      <c r="I1640" t="s">
        <v>205</v>
      </c>
      <c r="J1640" t="s">
        <v>205</v>
      </c>
      <c r="K1640" t="s">
        <v>205</v>
      </c>
      <c r="L1640" t="s">
        <v>205</v>
      </c>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s="242">
        <v>0</v>
      </c>
      <c r="AR1640" s="242">
        <v>0</v>
      </c>
    </row>
    <row r="1641" spans="1:44" x14ac:dyDescent="0.25">
      <c r="A1641">
        <v>124980</v>
      </c>
      <c r="B1641" t="s">
        <v>474</v>
      </c>
      <c r="C1641" t="s">
        <v>204</v>
      </c>
      <c r="D1641" t="s">
        <v>204</v>
      </c>
      <c r="E1641" t="s">
        <v>204</v>
      </c>
      <c r="F1641" t="s">
        <v>204</v>
      </c>
      <c r="G1641" t="s">
        <v>204</v>
      </c>
      <c r="H1641" t="s">
        <v>204</v>
      </c>
      <c r="I1641" t="s">
        <v>206</v>
      </c>
      <c r="J1641" t="s">
        <v>205</v>
      </c>
      <c r="K1641" t="s">
        <v>206</v>
      </c>
      <c r="L1641" t="s">
        <v>205</v>
      </c>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s="242">
        <v>0</v>
      </c>
      <c r="AR1641" s="242">
        <v>0</v>
      </c>
    </row>
    <row r="1642" spans="1:44" x14ac:dyDescent="0.25">
      <c r="A1642">
        <v>124983</v>
      </c>
      <c r="B1642" t="s">
        <v>1450</v>
      </c>
      <c r="C1642" t="s">
        <v>206</v>
      </c>
      <c r="D1642" t="s">
        <v>204</v>
      </c>
      <c r="E1642" t="s">
        <v>204</v>
      </c>
      <c r="F1642" t="s">
        <v>204</v>
      </c>
      <c r="G1642" t="s">
        <v>206</v>
      </c>
      <c r="H1642" t="s">
        <v>206</v>
      </c>
      <c r="I1642" t="s">
        <v>206</v>
      </c>
      <c r="J1642" t="s">
        <v>205</v>
      </c>
      <c r="K1642" t="s">
        <v>206</v>
      </c>
      <c r="L1642" t="s">
        <v>206</v>
      </c>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s="242">
        <v>0</v>
      </c>
      <c r="AR1642" s="242">
        <v>0</v>
      </c>
    </row>
    <row r="1643" spans="1:44" ht="21.6" x14ac:dyDescent="0.65">
      <c r="A1643" s="289">
        <v>124984</v>
      </c>
      <c r="B1643" t="s">
        <v>474</v>
      </c>
      <c r="C1643" s="242" t="s">
        <v>205</v>
      </c>
      <c r="D1643" s="242" t="s">
        <v>205</v>
      </c>
      <c r="E1643" s="242" t="s">
        <v>205</v>
      </c>
      <c r="F1643" s="242" t="s">
        <v>205</v>
      </c>
      <c r="G1643" s="242" t="s">
        <v>205</v>
      </c>
      <c r="H1643" s="242" t="s">
        <v>205</v>
      </c>
      <c r="I1643" s="242" t="s">
        <v>205</v>
      </c>
      <c r="J1643" s="242" t="s">
        <v>205</v>
      </c>
      <c r="K1643" s="242" t="s">
        <v>205</v>
      </c>
      <c r="L1643" s="242" t="s">
        <v>205</v>
      </c>
      <c r="AQ1643" s="242">
        <v>0</v>
      </c>
      <c r="AR1643" s="242">
        <v>0</v>
      </c>
    </row>
    <row r="1644" spans="1:44" ht="21.6" x14ac:dyDescent="0.65">
      <c r="A1644" s="289">
        <v>124988</v>
      </c>
      <c r="B1644" t="s">
        <v>1450</v>
      </c>
      <c r="C1644" s="242" t="s">
        <v>206</v>
      </c>
      <c r="D1644" s="242" t="s">
        <v>206</v>
      </c>
      <c r="E1644" s="242" t="s">
        <v>205</v>
      </c>
      <c r="F1644" s="242" t="s">
        <v>206</v>
      </c>
      <c r="G1644" s="242" t="s">
        <v>206</v>
      </c>
      <c r="H1644" s="242" t="s">
        <v>205</v>
      </c>
      <c r="I1644" s="242" t="s">
        <v>205</v>
      </c>
      <c r="J1644" s="242" t="s">
        <v>205</v>
      </c>
      <c r="K1644" s="242" t="s">
        <v>205</v>
      </c>
      <c r="L1644" s="242" t="s">
        <v>205</v>
      </c>
      <c r="AQ1644" s="242">
        <v>0</v>
      </c>
      <c r="AR1644" s="242">
        <v>0</v>
      </c>
    </row>
    <row r="1645" spans="1:44" ht="21.6" x14ac:dyDescent="0.65">
      <c r="A1645" s="289">
        <v>124990</v>
      </c>
      <c r="B1645" t="s">
        <v>1450</v>
      </c>
      <c r="C1645" s="242" t="s">
        <v>206</v>
      </c>
      <c r="D1645" s="242" t="s">
        <v>206</v>
      </c>
      <c r="E1645" s="242" t="s">
        <v>205</v>
      </c>
      <c r="F1645" s="242" t="s">
        <v>205</v>
      </c>
      <c r="G1645" s="242" t="s">
        <v>205</v>
      </c>
      <c r="H1645" s="242" t="s">
        <v>205</v>
      </c>
      <c r="I1645" s="242" t="s">
        <v>205</v>
      </c>
      <c r="J1645" s="242" t="s">
        <v>205</v>
      </c>
      <c r="K1645" s="242" t="s">
        <v>205</v>
      </c>
      <c r="L1645" s="242" t="s">
        <v>205</v>
      </c>
      <c r="AQ1645" s="242">
        <v>0</v>
      </c>
      <c r="AR1645" s="242">
        <v>0</v>
      </c>
    </row>
    <row r="1646" spans="1:44" ht="21.6" x14ac:dyDescent="0.65">
      <c r="A1646" s="289">
        <v>124991</v>
      </c>
      <c r="B1646" t="s">
        <v>474</v>
      </c>
      <c r="C1646" s="242" t="s">
        <v>206</v>
      </c>
      <c r="D1646" s="242" t="s">
        <v>206</v>
      </c>
      <c r="E1646" s="242" t="s">
        <v>206</v>
      </c>
      <c r="F1646" s="242" t="s">
        <v>206</v>
      </c>
      <c r="G1646" s="242" t="s">
        <v>206</v>
      </c>
      <c r="H1646" s="242" t="s">
        <v>205</v>
      </c>
      <c r="I1646" s="242" t="s">
        <v>205</v>
      </c>
      <c r="J1646" s="242" t="s">
        <v>205</v>
      </c>
      <c r="K1646" s="242" t="s">
        <v>205</v>
      </c>
      <c r="L1646" s="242" t="s">
        <v>205</v>
      </c>
      <c r="AQ1646" s="242">
        <v>0</v>
      </c>
      <c r="AR1646" s="242">
        <v>0</v>
      </c>
    </row>
    <row r="1647" spans="1:44" ht="21.6" x14ac:dyDescent="0.65">
      <c r="A1647" s="289">
        <v>124995</v>
      </c>
      <c r="B1647" t="s">
        <v>474</v>
      </c>
      <c r="C1647" s="242" t="s">
        <v>206</v>
      </c>
      <c r="D1647" s="242" t="s">
        <v>206</v>
      </c>
      <c r="E1647" s="242" t="s">
        <v>206</v>
      </c>
      <c r="F1647" s="242" t="s">
        <v>206</v>
      </c>
      <c r="G1647" s="242" t="s">
        <v>206</v>
      </c>
      <c r="H1647" s="242" t="s">
        <v>205</v>
      </c>
      <c r="I1647" s="242" t="s">
        <v>205</v>
      </c>
      <c r="J1647" s="242" t="s">
        <v>205</v>
      </c>
      <c r="K1647" s="242" t="s">
        <v>205</v>
      </c>
      <c r="L1647" s="242" t="s">
        <v>205</v>
      </c>
      <c r="AQ1647" s="242">
        <v>0</v>
      </c>
      <c r="AR1647" s="242">
        <v>0</v>
      </c>
    </row>
    <row r="1648" spans="1:44" ht="21.6" x14ac:dyDescent="0.65">
      <c r="A1648" s="289">
        <v>124997</v>
      </c>
      <c r="B1648" t="s">
        <v>474</v>
      </c>
      <c r="C1648" s="242" t="s">
        <v>206</v>
      </c>
      <c r="D1648" s="242" t="s">
        <v>206</v>
      </c>
      <c r="E1648" s="242" t="s">
        <v>206</v>
      </c>
      <c r="F1648" s="242" t="s">
        <v>206</v>
      </c>
      <c r="G1648" s="242" t="s">
        <v>205</v>
      </c>
      <c r="H1648" s="242" t="s">
        <v>205</v>
      </c>
      <c r="I1648" s="242" t="s">
        <v>205</v>
      </c>
      <c r="J1648" s="242" t="s">
        <v>205</v>
      </c>
      <c r="K1648" s="242" t="s">
        <v>205</v>
      </c>
      <c r="L1648" s="242" t="s">
        <v>205</v>
      </c>
      <c r="AQ1648" s="242">
        <v>0</v>
      </c>
      <c r="AR1648" s="242">
        <v>0</v>
      </c>
    </row>
    <row r="1649" spans="1:44" ht="21.6" x14ac:dyDescent="0.65">
      <c r="A1649" s="289">
        <v>124999</v>
      </c>
      <c r="B1649" t="s">
        <v>474</v>
      </c>
      <c r="C1649" s="242" t="s">
        <v>206</v>
      </c>
      <c r="D1649" s="242" t="s">
        <v>206</v>
      </c>
      <c r="E1649" s="242" t="s">
        <v>206</v>
      </c>
      <c r="F1649" s="242" t="s">
        <v>206</v>
      </c>
      <c r="G1649" s="242" t="s">
        <v>206</v>
      </c>
      <c r="H1649" s="242" t="s">
        <v>205</v>
      </c>
      <c r="I1649" s="242" t="s">
        <v>205</v>
      </c>
      <c r="J1649" s="242" t="s">
        <v>205</v>
      </c>
      <c r="K1649" s="242" t="s">
        <v>205</v>
      </c>
      <c r="L1649" s="242" t="s">
        <v>205</v>
      </c>
      <c r="AQ1649" s="242">
        <v>0</v>
      </c>
      <c r="AR1649" s="242">
        <v>0</v>
      </c>
    </row>
    <row r="1650" spans="1:44" ht="21.6" x14ac:dyDescent="0.65">
      <c r="A1650" s="289">
        <v>125002</v>
      </c>
      <c r="B1650" t="s">
        <v>1450</v>
      </c>
      <c r="C1650" s="242" t="s">
        <v>206</v>
      </c>
      <c r="D1650" s="242" t="s">
        <v>206</v>
      </c>
      <c r="E1650" s="242" t="s">
        <v>206</v>
      </c>
      <c r="F1650" s="242" t="s">
        <v>206</v>
      </c>
      <c r="G1650" s="242" t="s">
        <v>206</v>
      </c>
      <c r="H1650" s="242" t="s">
        <v>205</v>
      </c>
      <c r="I1650" s="242" t="s">
        <v>205</v>
      </c>
      <c r="J1650" s="242" t="s">
        <v>205</v>
      </c>
      <c r="K1650" s="242" t="s">
        <v>205</v>
      </c>
      <c r="L1650" s="242" t="s">
        <v>205</v>
      </c>
      <c r="AQ1650" s="242">
        <v>0</v>
      </c>
      <c r="AR1650" s="242">
        <v>0</v>
      </c>
    </row>
    <row r="1651" spans="1:44" ht="21.6" x14ac:dyDescent="0.65">
      <c r="A1651" s="289">
        <v>125005</v>
      </c>
      <c r="B1651" t="s">
        <v>474</v>
      </c>
      <c r="C1651" s="242" t="s">
        <v>206</v>
      </c>
      <c r="D1651" s="242" t="s">
        <v>205</v>
      </c>
      <c r="E1651" s="242" t="s">
        <v>205</v>
      </c>
      <c r="F1651" s="242" t="s">
        <v>206</v>
      </c>
      <c r="G1651" s="242" t="s">
        <v>205</v>
      </c>
      <c r="H1651" s="242" t="s">
        <v>205</v>
      </c>
      <c r="I1651" s="242" t="s">
        <v>205</v>
      </c>
      <c r="J1651" s="242" t="s">
        <v>205</v>
      </c>
      <c r="K1651" s="242" t="s">
        <v>205</v>
      </c>
      <c r="L1651" s="242" t="s">
        <v>205</v>
      </c>
      <c r="AQ1651" s="242">
        <v>0</v>
      </c>
      <c r="AR1651" s="242">
        <v>0</v>
      </c>
    </row>
    <row r="1652" spans="1:44" x14ac:dyDescent="0.25">
      <c r="A1652">
        <v>125007</v>
      </c>
      <c r="B1652" t="s">
        <v>474</v>
      </c>
      <c r="C1652" t="s">
        <v>206</v>
      </c>
      <c r="D1652" t="s">
        <v>204</v>
      </c>
      <c r="E1652" t="s">
        <v>206</v>
      </c>
      <c r="F1652" t="s">
        <v>204</v>
      </c>
      <c r="G1652" t="s">
        <v>206</v>
      </c>
      <c r="H1652" t="s">
        <v>206</v>
      </c>
      <c r="I1652" t="s">
        <v>205</v>
      </c>
      <c r="J1652" t="s">
        <v>205</v>
      </c>
      <c r="K1652" t="s">
        <v>206</v>
      </c>
      <c r="L1652" t="s">
        <v>205</v>
      </c>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s="242">
        <v>0</v>
      </c>
      <c r="AR1652" s="242">
        <v>0</v>
      </c>
    </row>
    <row r="1653" spans="1:44" ht="21.6" x14ac:dyDescent="0.65">
      <c r="A1653" s="289">
        <v>125009</v>
      </c>
      <c r="B1653" t="s">
        <v>474</v>
      </c>
      <c r="C1653" s="242" t="s">
        <v>205</v>
      </c>
      <c r="D1653" s="242" t="s">
        <v>206</v>
      </c>
      <c r="E1653" s="242" t="s">
        <v>206</v>
      </c>
      <c r="F1653" s="242" t="s">
        <v>206</v>
      </c>
      <c r="G1653" s="242" t="s">
        <v>205</v>
      </c>
      <c r="H1653" s="242" t="s">
        <v>205</v>
      </c>
      <c r="I1653" s="242" t="s">
        <v>205</v>
      </c>
      <c r="J1653" s="242" t="s">
        <v>205</v>
      </c>
      <c r="K1653" s="242" t="s">
        <v>205</v>
      </c>
      <c r="L1653" s="242" t="s">
        <v>205</v>
      </c>
      <c r="AQ1653" s="242">
        <v>0</v>
      </c>
      <c r="AR1653" s="242">
        <v>0</v>
      </c>
    </row>
    <row r="1654" spans="1:44" ht="21.6" x14ac:dyDescent="0.65">
      <c r="A1654" s="289">
        <v>125010</v>
      </c>
      <c r="B1654" t="s">
        <v>1450</v>
      </c>
      <c r="C1654" s="242" t="s">
        <v>206</v>
      </c>
      <c r="D1654" s="242" t="s">
        <v>206</v>
      </c>
      <c r="E1654" s="242" t="s">
        <v>206</v>
      </c>
      <c r="F1654" s="242" t="s">
        <v>205</v>
      </c>
      <c r="G1654" s="242" t="s">
        <v>205</v>
      </c>
      <c r="H1654" s="242" t="s">
        <v>205</v>
      </c>
      <c r="I1654" s="242" t="s">
        <v>205</v>
      </c>
      <c r="J1654" s="242" t="s">
        <v>205</v>
      </c>
      <c r="K1654" s="242" t="s">
        <v>205</v>
      </c>
      <c r="L1654" s="242" t="s">
        <v>205</v>
      </c>
      <c r="AQ1654" s="242">
        <v>0</v>
      </c>
      <c r="AR1654" s="242">
        <v>0</v>
      </c>
    </row>
    <row r="1655" spans="1:44" ht="21.6" x14ac:dyDescent="0.65">
      <c r="A1655" s="289">
        <v>125013</v>
      </c>
      <c r="B1655" t="s">
        <v>1450</v>
      </c>
      <c r="C1655" s="242" t="s">
        <v>206</v>
      </c>
      <c r="D1655" s="242" t="s">
        <v>206</v>
      </c>
      <c r="E1655" s="242" t="s">
        <v>206</v>
      </c>
      <c r="F1655" s="242" t="s">
        <v>206</v>
      </c>
      <c r="G1655" s="242" t="s">
        <v>206</v>
      </c>
      <c r="H1655" s="242" t="s">
        <v>205</v>
      </c>
      <c r="I1655" s="242" t="s">
        <v>205</v>
      </c>
      <c r="J1655" s="242" t="s">
        <v>205</v>
      </c>
      <c r="K1655" s="242" t="s">
        <v>205</v>
      </c>
      <c r="L1655" s="242" t="s">
        <v>205</v>
      </c>
      <c r="AQ1655" s="242">
        <v>0</v>
      </c>
      <c r="AR1655" s="242">
        <v>0</v>
      </c>
    </row>
    <row r="1656" spans="1:44" ht="21.6" x14ac:dyDescent="0.65">
      <c r="A1656" s="289">
        <v>125020</v>
      </c>
      <c r="B1656" t="s">
        <v>1450</v>
      </c>
      <c r="C1656" s="242" t="s">
        <v>206</v>
      </c>
      <c r="D1656" s="242" t="s">
        <v>205</v>
      </c>
      <c r="E1656" s="242" t="s">
        <v>205</v>
      </c>
      <c r="F1656" s="242" t="s">
        <v>205</v>
      </c>
      <c r="G1656" s="242" t="s">
        <v>206</v>
      </c>
      <c r="H1656" s="242" t="s">
        <v>205</v>
      </c>
      <c r="I1656" s="242" t="s">
        <v>205</v>
      </c>
      <c r="J1656" s="242" t="s">
        <v>205</v>
      </c>
      <c r="K1656" s="242" t="s">
        <v>205</v>
      </c>
      <c r="L1656" s="242" t="s">
        <v>205</v>
      </c>
      <c r="AQ1656" s="242">
        <v>0</v>
      </c>
      <c r="AR1656" s="242">
        <v>0</v>
      </c>
    </row>
    <row r="1657" spans="1:44" x14ac:dyDescent="0.25">
      <c r="A1657">
        <v>125021</v>
      </c>
      <c r="B1657" t="s">
        <v>474</v>
      </c>
      <c r="C1657" t="s">
        <v>206</v>
      </c>
      <c r="D1657" t="s">
        <v>206</v>
      </c>
      <c r="E1657" t="s">
        <v>204</v>
      </c>
      <c r="F1657" t="s">
        <v>204</v>
      </c>
      <c r="G1657" t="s">
        <v>206</v>
      </c>
      <c r="H1657" t="s">
        <v>206</v>
      </c>
      <c r="I1657" t="s">
        <v>205</v>
      </c>
      <c r="J1657" t="s">
        <v>205</v>
      </c>
      <c r="K1657" t="s">
        <v>206</v>
      </c>
      <c r="L1657" t="s">
        <v>205</v>
      </c>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s="242">
        <v>0</v>
      </c>
      <c r="AR1657" s="242">
        <v>0</v>
      </c>
    </row>
    <row r="1658" spans="1:44" x14ac:dyDescent="0.25">
      <c r="A1658" s="242">
        <v>125022</v>
      </c>
      <c r="B1658" t="s">
        <v>1450</v>
      </c>
      <c r="C1658" s="242" t="s">
        <v>204</v>
      </c>
      <c r="D1658" s="242" t="s">
        <v>204</v>
      </c>
      <c r="E1658" s="242" t="s">
        <v>204</v>
      </c>
      <c r="F1658" s="242" t="s">
        <v>204</v>
      </c>
      <c r="G1658" s="242" t="s">
        <v>204</v>
      </c>
      <c r="H1658" s="242" t="s">
        <v>206</v>
      </c>
      <c r="I1658" s="242" t="s">
        <v>206</v>
      </c>
      <c r="J1658" s="242" t="s">
        <v>205</v>
      </c>
      <c r="K1658" s="242" t="s">
        <v>206</v>
      </c>
      <c r="L1658" s="242" t="s">
        <v>205</v>
      </c>
      <c r="AQ1658" s="242">
        <v>0</v>
      </c>
      <c r="AR1658" s="242">
        <v>0</v>
      </c>
    </row>
    <row r="1659" spans="1:44" ht="21.6" x14ac:dyDescent="0.65">
      <c r="A1659" s="289">
        <v>125029</v>
      </c>
      <c r="B1659" t="s">
        <v>1450</v>
      </c>
      <c r="C1659" s="242" t="s">
        <v>205</v>
      </c>
      <c r="D1659" s="242" t="s">
        <v>205</v>
      </c>
      <c r="E1659" s="242" t="s">
        <v>206</v>
      </c>
      <c r="F1659" s="242" t="s">
        <v>206</v>
      </c>
      <c r="G1659" s="242" t="s">
        <v>205</v>
      </c>
      <c r="H1659" s="242" t="s">
        <v>205</v>
      </c>
      <c r="I1659" s="242" t="s">
        <v>205</v>
      </c>
      <c r="J1659" s="242" t="s">
        <v>205</v>
      </c>
      <c r="K1659" s="242" t="s">
        <v>205</v>
      </c>
      <c r="L1659" s="242" t="s">
        <v>205</v>
      </c>
      <c r="AQ1659" s="242">
        <v>0</v>
      </c>
      <c r="AR1659" s="242">
        <v>0</v>
      </c>
    </row>
    <row r="1660" spans="1:44" ht="21.6" x14ac:dyDescent="0.65">
      <c r="A1660" s="289">
        <v>125030</v>
      </c>
      <c r="B1660" t="s">
        <v>474</v>
      </c>
      <c r="C1660" s="242" t="s">
        <v>206</v>
      </c>
      <c r="D1660" s="242" t="s">
        <v>206</v>
      </c>
      <c r="E1660" s="242" t="s">
        <v>206</v>
      </c>
      <c r="F1660" s="242" t="s">
        <v>206</v>
      </c>
      <c r="G1660" s="242" t="s">
        <v>206</v>
      </c>
      <c r="H1660" s="242" t="s">
        <v>205</v>
      </c>
      <c r="I1660" s="242" t="s">
        <v>205</v>
      </c>
      <c r="J1660" s="242" t="s">
        <v>205</v>
      </c>
      <c r="K1660" s="242" t="s">
        <v>205</v>
      </c>
      <c r="L1660" s="242" t="s">
        <v>205</v>
      </c>
      <c r="AQ1660" s="242">
        <v>0</v>
      </c>
      <c r="AR1660" s="242">
        <v>0</v>
      </c>
    </row>
    <row r="1661" spans="1:44" ht="21.6" x14ac:dyDescent="0.65">
      <c r="A1661" s="289">
        <v>125031</v>
      </c>
      <c r="B1661" t="s">
        <v>1450</v>
      </c>
      <c r="C1661" s="242" t="s">
        <v>206</v>
      </c>
      <c r="D1661" s="242" t="s">
        <v>206</v>
      </c>
      <c r="E1661" s="242" t="s">
        <v>206</v>
      </c>
      <c r="F1661" s="242" t="s">
        <v>206</v>
      </c>
      <c r="G1661" s="242" t="s">
        <v>206</v>
      </c>
      <c r="H1661" s="242" t="s">
        <v>205</v>
      </c>
      <c r="I1661" s="242" t="s">
        <v>205</v>
      </c>
      <c r="J1661" s="242" t="s">
        <v>205</v>
      </c>
      <c r="K1661" s="242" t="s">
        <v>205</v>
      </c>
      <c r="L1661" s="242" t="s">
        <v>205</v>
      </c>
      <c r="AQ1661" s="242">
        <v>0</v>
      </c>
      <c r="AR1661" s="242">
        <v>0</v>
      </c>
    </row>
    <row r="1662" spans="1:44" ht="21.6" x14ac:dyDescent="0.65">
      <c r="A1662" s="289">
        <v>125032</v>
      </c>
      <c r="B1662" t="s">
        <v>474</v>
      </c>
      <c r="C1662" s="242" t="s">
        <v>205</v>
      </c>
      <c r="D1662" s="242" t="s">
        <v>206</v>
      </c>
      <c r="E1662" s="242" t="s">
        <v>206</v>
      </c>
      <c r="F1662" s="242" t="s">
        <v>206</v>
      </c>
      <c r="G1662" s="242" t="s">
        <v>205</v>
      </c>
      <c r="H1662" s="242" t="s">
        <v>205</v>
      </c>
      <c r="I1662" s="242" t="s">
        <v>205</v>
      </c>
      <c r="J1662" s="242" t="s">
        <v>205</v>
      </c>
      <c r="K1662" s="242" t="s">
        <v>205</v>
      </c>
      <c r="L1662" s="242" t="s">
        <v>205</v>
      </c>
      <c r="AQ1662" s="242">
        <v>0</v>
      </c>
      <c r="AR1662" s="242">
        <v>0</v>
      </c>
    </row>
    <row r="1663" spans="1:44" ht="21.6" x14ac:dyDescent="0.65">
      <c r="A1663" s="289">
        <v>125036</v>
      </c>
      <c r="B1663" t="s">
        <v>1450</v>
      </c>
      <c r="C1663" s="242" t="s">
        <v>206</v>
      </c>
      <c r="D1663" s="242" t="s">
        <v>206</v>
      </c>
      <c r="E1663" s="242" t="s">
        <v>205</v>
      </c>
      <c r="F1663" s="242" t="s">
        <v>205</v>
      </c>
      <c r="G1663" s="242" t="s">
        <v>205</v>
      </c>
      <c r="H1663" s="242" t="s">
        <v>205</v>
      </c>
      <c r="I1663" s="242" t="s">
        <v>205</v>
      </c>
      <c r="J1663" s="242" t="s">
        <v>205</v>
      </c>
      <c r="K1663" s="242" t="s">
        <v>205</v>
      </c>
      <c r="L1663" s="242" t="s">
        <v>205</v>
      </c>
      <c r="AQ1663" s="242">
        <v>0</v>
      </c>
      <c r="AR1663" s="242">
        <v>0</v>
      </c>
    </row>
    <row r="1664" spans="1:44" ht="21.6" x14ac:dyDescent="0.65">
      <c r="A1664" s="289">
        <v>125037</v>
      </c>
      <c r="B1664" t="s">
        <v>474</v>
      </c>
      <c r="C1664" s="242" t="s">
        <v>206</v>
      </c>
      <c r="D1664" s="242" t="s">
        <v>206</v>
      </c>
      <c r="E1664" s="242" t="s">
        <v>206</v>
      </c>
      <c r="F1664" s="242" t="s">
        <v>206</v>
      </c>
      <c r="G1664" s="242" t="s">
        <v>206</v>
      </c>
      <c r="H1664" s="242" t="s">
        <v>205</v>
      </c>
      <c r="I1664" s="242" t="s">
        <v>205</v>
      </c>
      <c r="J1664" s="242" t="s">
        <v>205</v>
      </c>
      <c r="K1664" s="242" t="s">
        <v>205</v>
      </c>
      <c r="L1664" s="242" t="s">
        <v>205</v>
      </c>
      <c r="AQ1664" s="242">
        <v>0</v>
      </c>
      <c r="AR1664" s="242">
        <v>0</v>
      </c>
    </row>
    <row r="1665" spans="1:44" x14ac:dyDescent="0.25">
      <c r="A1665" s="242">
        <v>125041</v>
      </c>
      <c r="B1665" t="s">
        <v>1450</v>
      </c>
      <c r="C1665" s="242" t="s">
        <v>206</v>
      </c>
      <c r="D1665" s="242" t="s">
        <v>204</v>
      </c>
      <c r="E1665" s="242" t="s">
        <v>204</v>
      </c>
      <c r="F1665" s="242" t="s">
        <v>204</v>
      </c>
      <c r="G1665" s="242" t="s">
        <v>204</v>
      </c>
      <c r="H1665" s="242" t="s">
        <v>206</v>
      </c>
      <c r="I1665" s="242" t="s">
        <v>206</v>
      </c>
      <c r="J1665" s="242" t="s">
        <v>206</v>
      </c>
      <c r="K1665" s="242" t="s">
        <v>206</v>
      </c>
      <c r="L1665" s="242" t="s">
        <v>206</v>
      </c>
      <c r="AQ1665" s="242">
        <v>0</v>
      </c>
      <c r="AR1665" s="242">
        <v>0</v>
      </c>
    </row>
    <row r="1666" spans="1:44" x14ac:dyDescent="0.25">
      <c r="A1666">
        <v>125044</v>
      </c>
      <c r="B1666" t="s">
        <v>474</v>
      </c>
      <c r="C1666" t="s">
        <v>206</v>
      </c>
      <c r="D1666" t="s">
        <v>206</v>
      </c>
      <c r="E1666" t="s">
        <v>206</v>
      </c>
      <c r="F1666" t="s">
        <v>206</v>
      </c>
      <c r="G1666" t="s">
        <v>206</v>
      </c>
      <c r="H1666" t="s">
        <v>206</v>
      </c>
      <c r="I1666" t="s">
        <v>205</v>
      </c>
      <c r="J1666" t="s">
        <v>206</v>
      </c>
      <c r="K1666" t="s">
        <v>205</v>
      </c>
      <c r="L1666" t="s">
        <v>206</v>
      </c>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s="242">
        <v>0</v>
      </c>
      <c r="AR1666" s="242">
        <v>0</v>
      </c>
    </row>
    <row r="1667" spans="1:44" x14ac:dyDescent="0.25">
      <c r="A1667" s="242">
        <v>125045</v>
      </c>
      <c r="B1667" t="s">
        <v>1450</v>
      </c>
      <c r="C1667" s="242" t="s">
        <v>204</v>
      </c>
      <c r="D1667" s="242" t="s">
        <v>206</v>
      </c>
      <c r="E1667" s="242" t="s">
        <v>206</v>
      </c>
      <c r="F1667" s="242" t="s">
        <v>206</v>
      </c>
      <c r="G1667" s="242" t="s">
        <v>206</v>
      </c>
      <c r="H1667" s="242" t="s">
        <v>206</v>
      </c>
      <c r="I1667" s="242" t="s">
        <v>206</v>
      </c>
      <c r="J1667" s="242" t="s">
        <v>206</v>
      </c>
      <c r="K1667" s="242" t="s">
        <v>206</v>
      </c>
      <c r="L1667" s="242" t="s">
        <v>206</v>
      </c>
      <c r="AQ1667" s="242">
        <v>0</v>
      </c>
      <c r="AR1667" s="242">
        <v>0</v>
      </c>
    </row>
    <row r="1668" spans="1:44" x14ac:dyDescent="0.25">
      <c r="A1668">
        <v>125047</v>
      </c>
      <c r="B1668" t="s">
        <v>1450</v>
      </c>
      <c r="C1668" t="s">
        <v>204</v>
      </c>
      <c r="D1668" t="s">
        <v>204</v>
      </c>
      <c r="E1668" t="s">
        <v>204</v>
      </c>
      <c r="F1668" t="s">
        <v>204</v>
      </c>
      <c r="G1668" t="s">
        <v>204</v>
      </c>
      <c r="H1668" t="s">
        <v>204</v>
      </c>
      <c r="I1668" t="s">
        <v>204</v>
      </c>
      <c r="J1668" t="s">
        <v>204</v>
      </c>
      <c r="K1668" t="s">
        <v>204</v>
      </c>
      <c r="L1668" t="s">
        <v>206</v>
      </c>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s="242">
        <v>0</v>
      </c>
      <c r="AR1668" s="242">
        <v>0</v>
      </c>
    </row>
    <row r="1669" spans="1:44" x14ac:dyDescent="0.25">
      <c r="A1669">
        <v>125048</v>
      </c>
      <c r="B1669" t="s">
        <v>474</v>
      </c>
      <c r="C1669" t="s">
        <v>206</v>
      </c>
      <c r="D1669" t="s">
        <v>204</v>
      </c>
      <c r="E1669" t="s">
        <v>204</v>
      </c>
      <c r="F1669" t="s">
        <v>204</v>
      </c>
      <c r="G1669" t="s">
        <v>204</v>
      </c>
      <c r="H1669" t="s">
        <v>206</v>
      </c>
      <c r="I1669" t="s">
        <v>205</v>
      </c>
      <c r="J1669" t="s">
        <v>205</v>
      </c>
      <c r="K1669" t="s">
        <v>206</v>
      </c>
      <c r="L1669" t="s">
        <v>206</v>
      </c>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s="242">
        <v>0</v>
      </c>
      <c r="AR1669" s="242">
        <v>0</v>
      </c>
    </row>
    <row r="1670" spans="1:44" ht="21.6" x14ac:dyDescent="0.65">
      <c r="A1670" s="289">
        <v>125049</v>
      </c>
      <c r="B1670" t="s">
        <v>1450</v>
      </c>
      <c r="C1670" s="242" t="s">
        <v>206</v>
      </c>
      <c r="D1670" s="242" t="s">
        <v>206</v>
      </c>
      <c r="E1670" s="242" t="s">
        <v>206</v>
      </c>
      <c r="F1670" s="242" t="s">
        <v>206</v>
      </c>
      <c r="G1670" s="242" t="s">
        <v>206</v>
      </c>
      <c r="H1670" s="242" t="s">
        <v>205</v>
      </c>
      <c r="I1670" s="242" t="s">
        <v>205</v>
      </c>
      <c r="J1670" s="242" t="s">
        <v>205</v>
      </c>
      <c r="K1670" s="242" t="s">
        <v>205</v>
      </c>
      <c r="L1670" s="242" t="s">
        <v>205</v>
      </c>
      <c r="AQ1670" s="242">
        <v>0</v>
      </c>
      <c r="AR1670" s="242">
        <v>0</v>
      </c>
    </row>
    <row r="1671" spans="1:44" ht="21.6" x14ac:dyDescent="0.65">
      <c r="A1671" s="289">
        <v>125052</v>
      </c>
      <c r="B1671" t="s">
        <v>474</v>
      </c>
      <c r="C1671" s="242" t="s">
        <v>206</v>
      </c>
      <c r="D1671" s="242" t="s">
        <v>206</v>
      </c>
      <c r="E1671" s="242" t="s">
        <v>206</v>
      </c>
      <c r="F1671" s="242" t="s">
        <v>206</v>
      </c>
      <c r="G1671" s="242" t="s">
        <v>206</v>
      </c>
      <c r="H1671" s="242" t="s">
        <v>205</v>
      </c>
      <c r="I1671" s="242" t="s">
        <v>205</v>
      </c>
      <c r="J1671" s="242" t="s">
        <v>205</v>
      </c>
      <c r="K1671" s="242" t="s">
        <v>205</v>
      </c>
      <c r="L1671" s="242" t="s">
        <v>205</v>
      </c>
      <c r="AQ1671" s="242">
        <v>0</v>
      </c>
      <c r="AR1671" s="242">
        <v>0</v>
      </c>
    </row>
    <row r="1672" spans="1:44" ht="21.6" x14ac:dyDescent="0.65">
      <c r="A1672" s="289">
        <v>125053</v>
      </c>
      <c r="B1672" t="s">
        <v>1450</v>
      </c>
      <c r="C1672" s="242" t="s">
        <v>206</v>
      </c>
      <c r="D1672" s="242" t="s">
        <v>206</v>
      </c>
      <c r="E1672" s="242" t="s">
        <v>206</v>
      </c>
      <c r="F1672" s="242" t="s">
        <v>206</v>
      </c>
      <c r="G1672" s="242" t="s">
        <v>206</v>
      </c>
      <c r="H1672" s="242" t="s">
        <v>205</v>
      </c>
      <c r="I1672" s="242" t="s">
        <v>205</v>
      </c>
      <c r="J1672" s="242" t="s">
        <v>205</v>
      </c>
      <c r="K1672" s="242" t="s">
        <v>205</v>
      </c>
      <c r="L1672" s="242" t="s">
        <v>205</v>
      </c>
      <c r="AQ1672" s="242">
        <v>0</v>
      </c>
      <c r="AR1672" s="242">
        <v>0</v>
      </c>
    </row>
    <row r="1673" spans="1:44" ht="21.6" x14ac:dyDescent="0.65">
      <c r="A1673" s="289">
        <v>125056</v>
      </c>
      <c r="B1673" t="s">
        <v>474</v>
      </c>
      <c r="C1673" s="242" t="s">
        <v>206</v>
      </c>
      <c r="D1673" s="242" t="s">
        <v>206</v>
      </c>
      <c r="E1673" s="242" t="s">
        <v>206</v>
      </c>
      <c r="F1673" s="242" t="s">
        <v>206</v>
      </c>
      <c r="G1673" s="242" t="s">
        <v>206</v>
      </c>
      <c r="H1673" s="242" t="s">
        <v>205</v>
      </c>
      <c r="I1673" s="242" t="s">
        <v>205</v>
      </c>
      <c r="J1673" s="242" t="s">
        <v>205</v>
      </c>
      <c r="K1673" s="242" t="s">
        <v>205</v>
      </c>
      <c r="L1673" s="242" t="s">
        <v>205</v>
      </c>
      <c r="AQ1673" s="242">
        <v>0</v>
      </c>
      <c r="AR1673" s="242">
        <v>0</v>
      </c>
    </row>
    <row r="1674" spans="1:44" ht="21.6" x14ac:dyDescent="0.65">
      <c r="A1674" s="289">
        <v>125057</v>
      </c>
      <c r="B1674" t="s">
        <v>1450</v>
      </c>
      <c r="C1674" s="242" t="s">
        <v>206</v>
      </c>
      <c r="D1674" s="242" t="s">
        <v>206</v>
      </c>
      <c r="E1674" s="242" t="s">
        <v>206</v>
      </c>
      <c r="F1674" s="242" t="s">
        <v>206</v>
      </c>
      <c r="G1674" s="242" t="s">
        <v>206</v>
      </c>
      <c r="H1674" s="242" t="s">
        <v>205</v>
      </c>
      <c r="I1674" s="242" t="s">
        <v>205</v>
      </c>
      <c r="J1674" s="242" t="s">
        <v>205</v>
      </c>
      <c r="K1674" s="242" t="s">
        <v>205</v>
      </c>
      <c r="L1674" s="242" t="s">
        <v>205</v>
      </c>
      <c r="AQ1674" s="242">
        <v>0</v>
      </c>
      <c r="AR1674" s="242">
        <v>0</v>
      </c>
    </row>
    <row r="1675" spans="1:44" x14ac:dyDescent="0.25">
      <c r="A1675" s="242">
        <v>125058</v>
      </c>
      <c r="B1675" t="s">
        <v>474</v>
      </c>
      <c r="C1675" s="242" t="s">
        <v>205</v>
      </c>
      <c r="D1675" s="242" t="s">
        <v>205</v>
      </c>
      <c r="E1675" s="242" t="s">
        <v>205</v>
      </c>
      <c r="F1675" s="242" t="s">
        <v>205</v>
      </c>
      <c r="G1675" s="242" t="s">
        <v>205</v>
      </c>
      <c r="H1675" s="242" t="s">
        <v>205</v>
      </c>
      <c r="I1675" s="242" t="s">
        <v>205</v>
      </c>
      <c r="J1675" s="242" t="s">
        <v>205</v>
      </c>
      <c r="K1675" s="242" t="s">
        <v>205</v>
      </c>
      <c r="L1675" s="242" t="s">
        <v>205</v>
      </c>
      <c r="AQ1675" s="242">
        <v>0</v>
      </c>
      <c r="AR1675" s="242">
        <v>0</v>
      </c>
    </row>
    <row r="1676" spans="1:44" x14ac:dyDescent="0.25">
      <c r="A1676">
        <v>125062</v>
      </c>
      <c r="B1676" t="s">
        <v>1450</v>
      </c>
      <c r="C1676" t="s">
        <v>204</v>
      </c>
      <c r="D1676" t="s">
        <v>204</v>
      </c>
      <c r="E1676" t="s">
        <v>206</v>
      </c>
      <c r="F1676" t="s">
        <v>206</v>
      </c>
      <c r="G1676" t="s">
        <v>206</v>
      </c>
      <c r="H1676" t="s">
        <v>206</v>
      </c>
      <c r="I1676" t="s">
        <v>205</v>
      </c>
      <c r="J1676" t="s">
        <v>205</v>
      </c>
      <c r="K1676" t="s">
        <v>206</v>
      </c>
      <c r="L1676" t="s">
        <v>205</v>
      </c>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s="242">
        <v>0</v>
      </c>
      <c r="AR1676" s="242">
        <v>0</v>
      </c>
    </row>
    <row r="1677" spans="1:44" x14ac:dyDescent="0.25">
      <c r="A1677">
        <v>125067</v>
      </c>
      <c r="B1677" t="s">
        <v>474</v>
      </c>
      <c r="C1677" t="s">
        <v>204</v>
      </c>
      <c r="D1677" t="s">
        <v>204</v>
      </c>
      <c r="E1677" t="s">
        <v>206</v>
      </c>
      <c r="F1677" t="s">
        <v>205</v>
      </c>
      <c r="G1677" t="s">
        <v>205</v>
      </c>
      <c r="H1677" t="s">
        <v>206</v>
      </c>
      <c r="I1677" t="s">
        <v>205</v>
      </c>
      <c r="J1677" t="s">
        <v>206</v>
      </c>
      <c r="K1677" t="s">
        <v>205</v>
      </c>
      <c r="L1677" t="s">
        <v>205</v>
      </c>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s="242">
        <v>0</v>
      </c>
      <c r="AR1677" s="242">
        <v>0</v>
      </c>
    </row>
    <row r="1678" spans="1:44" x14ac:dyDescent="0.25">
      <c r="A1678" s="242">
        <v>125068</v>
      </c>
      <c r="B1678" t="s">
        <v>1450</v>
      </c>
      <c r="C1678" s="242" t="s">
        <v>206</v>
      </c>
      <c r="D1678" s="242" t="s">
        <v>204</v>
      </c>
      <c r="E1678" s="242" t="s">
        <v>204</v>
      </c>
      <c r="F1678" s="242" t="s">
        <v>206</v>
      </c>
      <c r="G1678" s="242" t="s">
        <v>205</v>
      </c>
      <c r="H1678" s="242" t="s">
        <v>205</v>
      </c>
      <c r="I1678" s="242" t="s">
        <v>205</v>
      </c>
      <c r="J1678" s="242" t="s">
        <v>205</v>
      </c>
      <c r="K1678" s="242" t="s">
        <v>205</v>
      </c>
      <c r="L1678" s="242" t="s">
        <v>205</v>
      </c>
      <c r="AQ1678" s="242">
        <v>0</v>
      </c>
      <c r="AR1678" s="242">
        <v>0</v>
      </c>
    </row>
    <row r="1679" spans="1:44" x14ac:dyDescent="0.25">
      <c r="A1679" s="242">
        <v>125071</v>
      </c>
      <c r="B1679" t="s">
        <v>474</v>
      </c>
      <c r="C1679" s="242" t="s">
        <v>206</v>
      </c>
      <c r="D1679" s="242" t="s">
        <v>204</v>
      </c>
      <c r="E1679" s="242" t="s">
        <v>206</v>
      </c>
      <c r="F1679" s="242" t="s">
        <v>206</v>
      </c>
      <c r="G1679" s="242" t="s">
        <v>204</v>
      </c>
      <c r="H1679" s="242" t="s">
        <v>205</v>
      </c>
      <c r="I1679" s="242" t="s">
        <v>205</v>
      </c>
      <c r="J1679" s="242" t="s">
        <v>205</v>
      </c>
      <c r="K1679" s="242" t="s">
        <v>205</v>
      </c>
      <c r="L1679" s="242" t="s">
        <v>205</v>
      </c>
      <c r="AQ1679" s="242">
        <v>0</v>
      </c>
      <c r="AR1679" s="242">
        <v>0</v>
      </c>
    </row>
    <row r="1680" spans="1:44" ht="21.6" x14ac:dyDescent="0.65">
      <c r="A1680" s="289">
        <v>125076</v>
      </c>
      <c r="B1680" t="s">
        <v>1450</v>
      </c>
      <c r="C1680" s="242" t="s">
        <v>206</v>
      </c>
      <c r="D1680" s="242" t="s">
        <v>206</v>
      </c>
      <c r="E1680" s="242" t="s">
        <v>206</v>
      </c>
      <c r="F1680" s="242" t="s">
        <v>206</v>
      </c>
      <c r="G1680" s="242" t="s">
        <v>206</v>
      </c>
      <c r="H1680" s="242" t="s">
        <v>205</v>
      </c>
      <c r="I1680" s="242" t="s">
        <v>205</v>
      </c>
      <c r="J1680" s="242" t="s">
        <v>205</v>
      </c>
      <c r="K1680" s="242" t="s">
        <v>205</v>
      </c>
      <c r="L1680" s="242" t="s">
        <v>205</v>
      </c>
      <c r="AQ1680" s="242">
        <v>0</v>
      </c>
      <c r="AR1680" s="242">
        <v>0</v>
      </c>
    </row>
    <row r="1681" spans="1:44" x14ac:dyDescent="0.25">
      <c r="A1681">
        <v>125077</v>
      </c>
      <c r="B1681" t="s">
        <v>474</v>
      </c>
      <c r="C1681" t="s">
        <v>206</v>
      </c>
      <c r="D1681" t="s">
        <v>204</v>
      </c>
      <c r="E1681" t="s">
        <v>204</v>
      </c>
      <c r="F1681" t="s">
        <v>206</v>
      </c>
      <c r="G1681" t="s">
        <v>206</v>
      </c>
      <c r="H1681" t="s">
        <v>204</v>
      </c>
      <c r="I1681" t="s">
        <v>206</v>
      </c>
      <c r="J1681" t="s">
        <v>206</v>
      </c>
      <c r="K1681" t="s">
        <v>206</v>
      </c>
      <c r="L1681" t="s">
        <v>206</v>
      </c>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s="242">
        <v>0</v>
      </c>
      <c r="AR1681" s="242">
        <v>0</v>
      </c>
    </row>
    <row r="1682" spans="1:44" ht="21.6" x14ac:dyDescent="0.65">
      <c r="A1682" s="289">
        <v>125082</v>
      </c>
      <c r="B1682" t="s">
        <v>474</v>
      </c>
      <c r="C1682" s="242" t="s">
        <v>206</v>
      </c>
      <c r="D1682" s="242" t="s">
        <v>206</v>
      </c>
      <c r="E1682" s="242" t="s">
        <v>206</v>
      </c>
      <c r="F1682" s="242" t="s">
        <v>206</v>
      </c>
      <c r="G1682" s="242" t="s">
        <v>206</v>
      </c>
      <c r="H1682" s="242" t="s">
        <v>205</v>
      </c>
      <c r="I1682" s="242" t="s">
        <v>205</v>
      </c>
      <c r="J1682" s="242" t="s">
        <v>205</v>
      </c>
      <c r="K1682" s="242" t="s">
        <v>205</v>
      </c>
      <c r="L1682" s="242" t="s">
        <v>205</v>
      </c>
      <c r="AQ1682" s="242">
        <v>0</v>
      </c>
      <c r="AR1682" s="242">
        <v>0</v>
      </c>
    </row>
    <row r="1683" spans="1:44" x14ac:dyDescent="0.25">
      <c r="A1683">
        <v>125087</v>
      </c>
      <c r="B1683" t="s">
        <v>474</v>
      </c>
      <c r="C1683" t="s">
        <v>206</v>
      </c>
      <c r="D1683" t="s">
        <v>206</v>
      </c>
      <c r="E1683" t="s">
        <v>206</v>
      </c>
      <c r="F1683" t="s">
        <v>206</v>
      </c>
      <c r="G1683" t="s">
        <v>206</v>
      </c>
      <c r="H1683" t="s">
        <v>206</v>
      </c>
      <c r="I1683" t="s">
        <v>205</v>
      </c>
      <c r="J1683" t="s">
        <v>206</v>
      </c>
      <c r="K1683" t="s">
        <v>206</v>
      </c>
      <c r="L1683" t="s">
        <v>206</v>
      </c>
      <c r="M1683" t="s">
        <v>206</v>
      </c>
      <c r="N1683" t="s">
        <v>206</v>
      </c>
      <c r="O1683" t="s">
        <v>205</v>
      </c>
      <c r="P1683" t="s">
        <v>206</v>
      </c>
      <c r="Q1683" t="s">
        <v>205</v>
      </c>
      <c r="R1683" t="s">
        <v>205</v>
      </c>
      <c r="S1683" t="s">
        <v>205</v>
      </c>
      <c r="T1683" t="s">
        <v>205</v>
      </c>
      <c r="U1683" t="s">
        <v>205</v>
      </c>
      <c r="V1683" t="s">
        <v>205</v>
      </c>
      <c r="W1683"/>
      <c r="X1683"/>
      <c r="Y1683"/>
      <c r="Z1683"/>
      <c r="AA1683"/>
      <c r="AB1683"/>
      <c r="AC1683"/>
      <c r="AD1683"/>
      <c r="AE1683"/>
      <c r="AF1683"/>
      <c r="AG1683"/>
      <c r="AH1683"/>
      <c r="AI1683"/>
      <c r="AJ1683"/>
      <c r="AK1683"/>
      <c r="AL1683"/>
      <c r="AM1683"/>
      <c r="AN1683"/>
      <c r="AO1683"/>
      <c r="AP1683"/>
      <c r="AQ1683" s="242">
        <v>0</v>
      </c>
      <c r="AR1683" s="242">
        <v>0</v>
      </c>
    </row>
    <row r="1684" spans="1:44" ht="21.6" x14ac:dyDescent="0.65">
      <c r="A1684" s="289">
        <v>125090</v>
      </c>
      <c r="B1684" t="s">
        <v>1450</v>
      </c>
      <c r="C1684" s="242" t="s">
        <v>206</v>
      </c>
      <c r="D1684" s="242" t="s">
        <v>205</v>
      </c>
      <c r="E1684" s="242" t="s">
        <v>206</v>
      </c>
      <c r="F1684" s="242" t="s">
        <v>205</v>
      </c>
      <c r="G1684" s="242" t="s">
        <v>205</v>
      </c>
      <c r="H1684" s="242" t="s">
        <v>205</v>
      </c>
      <c r="I1684" s="242" t="s">
        <v>205</v>
      </c>
      <c r="J1684" s="242" t="s">
        <v>205</v>
      </c>
      <c r="K1684" s="242" t="s">
        <v>205</v>
      </c>
      <c r="L1684" s="242" t="s">
        <v>205</v>
      </c>
      <c r="AQ1684" s="242">
        <v>0</v>
      </c>
      <c r="AR1684" s="242">
        <v>0</v>
      </c>
    </row>
    <row r="1685" spans="1:44" ht="21.6" x14ac:dyDescent="0.65">
      <c r="A1685" s="289">
        <v>125094</v>
      </c>
      <c r="B1685" t="s">
        <v>1450</v>
      </c>
      <c r="C1685" s="242" t="s">
        <v>206</v>
      </c>
      <c r="D1685" s="242" t="s">
        <v>205</v>
      </c>
      <c r="E1685" s="242" t="s">
        <v>206</v>
      </c>
      <c r="F1685" s="242" t="s">
        <v>205</v>
      </c>
      <c r="G1685" s="242" t="s">
        <v>205</v>
      </c>
      <c r="H1685" s="242" t="s">
        <v>205</v>
      </c>
      <c r="I1685" s="242" t="s">
        <v>205</v>
      </c>
      <c r="J1685" s="242" t="s">
        <v>205</v>
      </c>
      <c r="K1685" s="242" t="s">
        <v>205</v>
      </c>
      <c r="L1685" s="242" t="s">
        <v>205</v>
      </c>
      <c r="AQ1685" s="242">
        <v>0</v>
      </c>
      <c r="AR1685" s="242">
        <v>0</v>
      </c>
    </row>
    <row r="1686" spans="1:44" ht="21.6" x14ac:dyDescent="0.65">
      <c r="A1686" s="289">
        <v>125095</v>
      </c>
      <c r="B1686" t="s">
        <v>474</v>
      </c>
      <c r="C1686" s="242" t="s">
        <v>206</v>
      </c>
      <c r="D1686" s="242" t="s">
        <v>206</v>
      </c>
      <c r="E1686" s="242" t="s">
        <v>206</v>
      </c>
      <c r="F1686" s="242" t="s">
        <v>206</v>
      </c>
      <c r="G1686" s="242" t="s">
        <v>206</v>
      </c>
      <c r="H1686" s="242" t="s">
        <v>205</v>
      </c>
      <c r="I1686" s="242" t="s">
        <v>205</v>
      </c>
      <c r="J1686" s="242" t="s">
        <v>205</v>
      </c>
      <c r="K1686" s="242" t="s">
        <v>205</v>
      </c>
      <c r="L1686" s="242" t="s">
        <v>205</v>
      </c>
      <c r="AQ1686" s="242">
        <v>0</v>
      </c>
      <c r="AR1686" s="242">
        <v>0</v>
      </c>
    </row>
    <row r="1687" spans="1:44" x14ac:dyDescent="0.25">
      <c r="A1687" s="242">
        <v>125099</v>
      </c>
      <c r="B1687" t="s">
        <v>474</v>
      </c>
      <c r="C1687" s="242" t="s">
        <v>206</v>
      </c>
      <c r="D1687" s="242" t="s">
        <v>204</v>
      </c>
      <c r="E1687" s="242" t="s">
        <v>204</v>
      </c>
      <c r="F1687" s="242" t="s">
        <v>206</v>
      </c>
      <c r="G1687" s="242" t="s">
        <v>206</v>
      </c>
      <c r="H1687" s="242" t="s">
        <v>205</v>
      </c>
      <c r="I1687" s="242" t="s">
        <v>205</v>
      </c>
      <c r="J1687" s="242" t="s">
        <v>205</v>
      </c>
      <c r="K1687" s="242" t="s">
        <v>205</v>
      </c>
      <c r="L1687" s="242" t="s">
        <v>205</v>
      </c>
      <c r="AQ1687" s="242">
        <v>0</v>
      </c>
      <c r="AR1687" s="242">
        <v>0</v>
      </c>
    </row>
    <row r="1688" spans="1:44" x14ac:dyDescent="0.25">
      <c r="A1688">
        <v>125100</v>
      </c>
      <c r="B1688" t="s">
        <v>1450</v>
      </c>
      <c r="C1688" t="s">
        <v>204</v>
      </c>
      <c r="D1688" t="s">
        <v>206</v>
      </c>
      <c r="E1688" t="s">
        <v>206</v>
      </c>
      <c r="F1688" t="s">
        <v>206</v>
      </c>
      <c r="G1688" t="s">
        <v>204</v>
      </c>
      <c r="H1688" t="s">
        <v>206</v>
      </c>
      <c r="I1688" t="s">
        <v>206</v>
      </c>
      <c r="J1688" t="s">
        <v>206</v>
      </c>
      <c r="K1688" t="s">
        <v>206</v>
      </c>
      <c r="L1688" t="s">
        <v>206</v>
      </c>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s="242">
        <v>0</v>
      </c>
      <c r="AR1688" s="242">
        <v>0</v>
      </c>
    </row>
    <row r="1689" spans="1:44" ht="21.6" x14ac:dyDescent="0.65">
      <c r="A1689" s="289">
        <v>125101</v>
      </c>
      <c r="B1689" t="s">
        <v>474</v>
      </c>
      <c r="C1689" s="242" t="s">
        <v>206</v>
      </c>
      <c r="D1689" s="242" t="s">
        <v>206</v>
      </c>
      <c r="E1689" s="242" t="s">
        <v>205</v>
      </c>
      <c r="F1689" s="242" t="s">
        <v>205</v>
      </c>
      <c r="G1689" s="242" t="s">
        <v>205</v>
      </c>
      <c r="H1689" s="242" t="s">
        <v>205</v>
      </c>
      <c r="I1689" s="242" t="s">
        <v>205</v>
      </c>
      <c r="J1689" s="242" t="s">
        <v>205</v>
      </c>
      <c r="K1689" s="242" t="s">
        <v>205</v>
      </c>
      <c r="L1689" s="242" t="s">
        <v>205</v>
      </c>
      <c r="AQ1689" s="242">
        <v>0</v>
      </c>
      <c r="AR1689" s="242">
        <v>0</v>
      </c>
    </row>
    <row r="1690" spans="1:44" ht="21.6" x14ac:dyDescent="0.65">
      <c r="A1690" s="289">
        <v>125102</v>
      </c>
      <c r="B1690" t="s">
        <v>1450</v>
      </c>
      <c r="C1690" s="242" t="s">
        <v>206</v>
      </c>
      <c r="D1690" s="242" t="s">
        <v>206</v>
      </c>
      <c r="E1690" s="242" t="s">
        <v>206</v>
      </c>
      <c r="F1690" s="242" t="s">
        <v>206</v>
      </c>
      <c r="G1690" s="242" t="s">
        <v>206</v>
      </c>
      <c r="H1690" s="242" t="s">
        <v>205</v>
      </c>
      <c r="I1690" s="242" t="s">
        <v>205</v>
      </c>
      <c r="J1690" s="242" t="s">
        <v>205</v>
      </c>
      <c r="K1690" s="242" t="s">
        <v>205</v>
      </c>
      <c r="L1690" s="242" t="s">
        <v>205</v>
      </c>
      <c r="AQ1690" s="242">
        <v>0</v>
      </c>
      <c r="AR1690" s="242">
        <v>0</v>
      </c>
    </row>
    <row r="1691" spans="1:44" ht="21.6" x14ac:dyDescent="0.65">
      <c r="A1691" s="289">
        <v>125103</v>
      </c>
      <c r="B1691" t="s">
        <v>474</v>
      </c>
      <c r="C1691" s="242" t="s">
        <v>206</v>
      </c>
      <c r="D1691" s="242" t="s">
        <v>206</v>
      </c>
      <c r="E1691" s="242" t="s">
        <v>206</v>
      </c>
      <c r="F1691" s="242" t="s">
        <v>205</v>
      </c>
      <c r="G1691" s="242" t="s">
        <v>205</v>
      </c>
      <c r="H1691" s="242" t="s">
        <v>205</v>
      </c>
      <c r="I1691" s="242" t="s">
        <v>205</v>
      </c>
      <c r="J1691" s="242" t="s">
        <v>205</v>
      </c>
      <c r="K1691" s="242" t="s">
        <v>205</v>
      </c>
      <c r="L1691" s="242" t="s">
        <v>205</v>
      </c>
      <c r="AQ1691" s="242">
        <v>0</v>
      </c>
      <c r="AR1691" s="242">
        <v>0</v>
      </c>
    </row>
    <row r="1692" spans="1:44" ht="21.6" x14ac:dyDescent="0.65">
      <c r="A1692" s="289">
        <v>125105</v>
      </c>
      <c r="B1692" t="s">
        <v>474</v>
      </c>
      <c r="C1692" s="242" t="s">
        <v>206</v>
      </c>
      <c r="D1692" s="242" t="s">
        <v>206</v>
      </c>
      <c r="E1692" s="242" t="s">
        <v>206</v>
      </c>
      <c r="F1692" s="242" t="s">
        <v>206</v>
      </c>
      <c r="G1692" s="242" t="s">
        <v>205</v>
      </c>
      <c r="H1692" s="242" t="s">
        <v>205</v>
      </c>
      <c r="I1692" s="242" t="s">
        <v>205</v>
      </c>
      <c r="J1692" s="242" t="s">
        <v>205</v>
      </c>
      <c r="K1692" s="242" t="s">
        <v>205</v>
      </c>
      <c r="L1692" s="242" t="s">
        <v>205</v>
      </c>
      <c r="AQ1692" s="242">
        <v>0</v>
      </c>
      <c r="AR1692" s="242">
        <v>0</v>
      </c>
    </row>
    <row r="1693" spans="1:44" ht="21.6" x14ac:dyDescent="0.65">
      <c r="A1693" s="289">
        <v>125107</v>
      </c>
      <c r="B1693" t="s">
        <v>474</v>
      </c>
      <c r="C1693" s="242" t="s">
        <v>205</v>
      </c>
      <c r="D1693" s="242" t="s">
        <v>205</v>
      </c>
      <c r="E1693" s="242" t="s">
        <v>206</v>
      </c>
      <c r="F1693" s="242" t="s">
        <v>206</v>
      </c>
      <c r="G1693" s="242" t="s">
        <v>205</v>
      </c>
      <c r="H1693" s="242" t="s">
        <v>205</v>
      </c>
      <c r="I1693" s="242" t="s">
        <v>205</v>
      </c>
      <c r="J1693" s="242" t="s">
        <v>205</v>
      </c>
      <c r="K1693" s="242" t="s">
        <v>205</v>
      </c>
      <c r="L1693" s="242" t="s">
        <v>205</v>
      </c>
      <c r="AQ1693" s="242">
        <v>0</v>
      </c>
      <c r="AR1693" s="242">
        <v>0</v>
      </c>
    </row>
    <row r="1694" spans="1:44" ht="21.6" x14ac:dyDescent="0.65">
      <c r="A1694" s="289">
        <v>125108</v>
      </c>
      <c r="B1694" t="s">
        <v>1450</v>
      </c>
      <c r="C1694" s="242" t="s">
        <v>205</v>
      </c>
      <c r="D1694" s="242" t="s">
        <v>205</v>
      </c>
      <c r="E1694" s="242" t="s">
        <v>205</v>
      </c>
      <c r="F1694" s="242" t="s">
        <v>205</v>
      </c>
      <c r="G1694" s="242" t="s">
        <v>205</v>
      </c>
      <c r="H1694" s="242" t="s">
        <v>205</v>
      </c>
      <c r="I1694" s="242" t="s">
        <v>205</v>
      </c>
      <c r="J1694" s="242" t="s">
        <v>205</v>
      </c>
      <c r="K1694" s="242" t="s">
        <v>205</v>
      </c>
      <c r="L1694" s="242" t="s">
        <v>205</v>
      </c>
      <c r="AQ1694" s="242">
        <v>0</v>
      </c>
      <c r="AR1694" s="242">
        <v>0</v>
      </c>
    </row>
    <row r="1695" spans="1:44" ht="21.6" x14ac:dyDescent="0.65">
      <c r="A1695" s="289">
        <v>125112</v>
      </c>
      <c r="B1695" t="s">
        <v>474</v>
      </c>
      <c r="C1695" s="242" t="s">
        <v>206</v>
      </c>
      <c r="D1695" s="242" t="s">
        <v>206</v>
      </c>
      <c r="E1695" s="242" t="s">
        <v>206</v>
      </c>
      <c r="F1695" s="242" t="s">
        <v>206</v>
      </c>
      <c r="G1695" s="242" t="s">
        <v>206</v>
      </c>
      <c r="H1695" s="242" t="s">
        <v>205</v>
      </c>
      <c r="I1695" s="242" t="s">
        <v>205</v>
      </c>
      <c r="J1695" s="242" t="s">
        <v>205</v>
      </c>
      <c r="K1695" s="242" t="s">
        <v>205</v>
      </c>
      <c r="L1695" s="242" t="s">
        <v>205</v>
      </c>
      <c r="AQ1695" s="242">
        <v>0</v>
      </c>
      <c r="AR1695" s="242">
        <v>0</v>
      </c>
    </row>
    <row r="1696" spans="1:44" x14ac:dyDescent="0.25">
      <c r="A1696">
        <v>125114</v>
      </c>
      <c r="B1696" t="s">
        <v>474</v>
      </c>
      <c r="C1696" t="s">
        <v>206</v>
      </c>
      <c r="D1696" t="s">
        <v>206</v>
      </c>
      <c r="E1696" t="s">
        <v>206</v>
      </c>
      <c r="F1696" t="s">
        <v>206</v>
      </c>
      <c r="G1696" t="s">
        <v>206</v>
      </c>
      <c r="H1696" t="s">
        <v>206</v>
      </c>
      <c r="I1696" t="s">
        <v>206</v>
      </c>
      <c r="J1696" t="s">
        <v>205</v>
      </c>
      <c r="K1696" t="s">
        <v>205</v>
      </c>
      <c r="L1696" t="s">
        <v>205</v>
      </c>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s="242">
        <v>0</v>
      </c>
      <c r="AR1696" s="242">
        <v>0</v>
      </c>
    </row>
    <row r="1697" spans="1:44" ht="21.6" x14ac:dyDescent="0.65">
      <c r="A1697" s="289">
        <v>125121</v>
      </c>
      <c r="B1697" t="s">
        <v>474</v>
      </c>
      <c r="C1697" s="242" t="s">
        <v>206</v>
      </c>
      <c r="D1697" s="242" t="s">
        <v>206</v>
      </c>
      <c r="E1697" s="242" t="s">
        <v>206</v>
      </c>
      <c r="F1697" s="242" t="s">
        <v>206</v>
      </c>
      <c r="G1697" s="242" t="s">
        <v>206</v>
      </c>
      <c r="H1697" s="242" t="s">
        <v>205</v>
      </c>
      <c r="I1697" s="242" t="s">
        <v>205</v>
      </c>
      <c r="J1697" s="242" t="s">
        <v>205</v>
      </c>
      <c r="K1697" s="242" t="s">
        <v>205</v>
      </c>
      <c r="L1697" s="242" t="s">
        <v>205</v>
      </c>
      <c r="AQ1697" s="242">
        <v>0</v>
      </c>
      <c r="AR1697" s="242">
        <v>0</v>
      </c>
    </row>
    <row r="1698" spans="1:44" ht="21.6" x14ac:dyDescent="0.65">
      <c r="A1698" s="289">
        <v>125123</v>
      </c>
      <c r="B1698" t="s">
        <v>474</v>
      </c>
      <c r="C1698" s="242" t="s">
        <v>206</v>
      </c>
      <c r="D1698" s="242" t="s">
        <v>206</v>
      </c>
      <c r="E1698" s="242" t="s">
        <v>206</v>
      </c>
      <c r="F1698" s="242" t="s">
        <v>206</v>
      </c>
      <c r="G1698" s="242" t="s">
        <v>205</v>
      </c>
      <c r="H1698" s="242" t="s">
        <v>205</v>
      </c>
      <c r="I1698" s="242" t="s">
        <v>205</v>
      </c>
      <c r="J1698" s="242" t="s">
        <v>205</v>
      </c>
      <c r="K1698" s="242" t="s">
        <v>205</v>
      </c>
      <c r="L1698" s="242" t="s">
        <v>205</v>
      </c>
      <c r="AQ1698" s="242">
        <v>0</v>
      </c>
      <c r="AR1698" s="242">
        <v>0</v>
      </c>
    </row>
    <row r="1699" spans="1:44" ht="21.6" x14ac:dyDescent="0.65">
      <c r="A1699" s="289">
        <v>125124</v>
      </c>
      <c r="B1699" t="s">
        <v>1450</v>
      </c>
      <c r="C1699" s="242" t="s">
        <v>206</v>
      </c>
      <c r="D1699" s="242" t="s">
        <v>206</v>
      </c>
      <c r="E1699" s="242" t="s">
        <v>206</v>
      </c>
      <c r="F1699" s="242" t="s">
        <v>206</v>
      </c>
      <c r="G1699" s="242" t="s">
        <v>206</v>
      </c>
      <c r="H1699" s="242" t="s">
        <v>205</v>
      </c>
      <c r="I1699" s="242" t="s">
        <v>205</v>
      </c>
      <c r="J1699" s="242" t="s">
        <v>205</v>
      </c>
      <c r="K1699" s="242" t="s">
        <v>205</v>
      </c>
      <c r="L1699" s="242" t="s">
        <v>205</v>
      </c>
      <c r="AQ1699" s="242">
        <v>0</v>
      </c>
      <c r="AR1699" s="242">
        <v>0</v>
      </c>
    </row>
    <row r="1700" spans="1:44" x14ac:dyDescent="0.25">
      <c r="A1700">
        <v>125128</v>
      </c>
      <c r="B1700" t="s">
        <v>474</v>
      </c>
      <c r="C1700" t="s">
        <v>205</v>
      </c>
      <c r="D1700" t="s">
        <v>205</v>
      </c>
      <c r="E1700" t="s">
        <v>205</v>
      </c>
      <c r="F1700" t="s">
        <v>206</v>
      </c>
      <c r="G1700" t="s">
        <v>206</v>
      </c>
      <c r="H1700" t="s">
        <v>205</v>
      </c>
      <c r="I1700" t="s">
        <v>206</v>
      </c>
      <c r="J1700" t="s">
        <v>205</v>
      </c>
      <c r="K1700" t="s">
        <v>206</v>
      </c>
      <c r="L1700" t="s">
        <v>206</v>
      </c>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s="242">
        <v>0</v>
      </c>
      <c r="AR1700" s="242">
        <v>0</v>
      </c>
    </row>
    <row r="1701" spans="1:44" ht="21.6" x14ac:dyDescent="0.65">
      <c r="A1701" s="289">
        <v>125129</v>
      </c>
      <c r="B1701" t="s">
        <v>1450</v>
      </c>
      <c r="C1701" s="242" t="s">
        <v>206</v>
      </c>
      <c r="D1701" s="242" t="s">
        <v>205</v>
      </c>
      <c r="E1701" s="242" t="s">
        <v>206</v>
      </c>
      <c r="F1701" s="242" t="s">
        <v>205</v>
      </c>
      <c r="G1701" s="242" t="s">
        <v>205</v>
      </c>
      <c r="H1701" s="242" t="s">
        <v>205</v>
      </c>
      <c r="I1701" s="242" t="s">
        <v>205</v>
      </c>
      <c r="J1701" s="242" t="s">
        <v>205</v>
      </c>
      <c r="K1701" s="242" t="s">
        <v>205</v>
      </c>
      <c r="L1701" s="242" t="s">
        <v>205</v>
      </c>
      <c r="AQ1701" s="242">
        <v>0</v>
      </c>
      <c r="AR1701" s="242">
        <v>0</v>
      </c>
    </row>
    <row r="1702" spans="1:44" ht="21.6" x14ac:dyDescent="0.65">
      <c r="A1702" s="290">
        <v>125130</v>
      </c>
      <c r="B1702" t="s">
        <v>1450</v>
      </c>
      <c r="C1702" s="242" t="s">
        <v>206</v>
      </c>
      <c r="D1702" s="242" t="s">
        <v>206</v>
      </c>
      <c r="E1702" s="242" t="s">
        <v>206</v>
      </c>
      <c r="F1702" s="242" t="s">
        <v>206</v>
      </c>
      <c r="G1702" s="242" t="s">
        <v>206</v>
      </c>
      <c r="H1702" s="242" t="s">
        <v>205</v>
      </c>
      <c r="I1702" s="242" t="s">
        <v>205</v>
      </c>
      <c r="J1702" s="242" t="s">
        <v>205</v>
      </c>
      <c r="K1702" s="242" t="s">
        <v>205</v>
      </c>
      <c r="L1702" s="242" t="s">
        <v>205</v>
      </c>
      <c r="AQ1702" s="242">
        <v>0</v>
      </c>
      <c r="AR1702" s="242">
        <v>0</v>
      </c>
    </row>
    <row r="1703" spans="1:44" x14ac:dyDescent="0.25">
      <c r="A1703" s="242">
        <v>125133</v>
      </c>
      <c r="B1703" t="s">
        <v>474</v>
      </c>
      <c r="C1703" s="242" t="s">
        <v>206</v>
      </c>
      <c r="D1703" s="242" t="s">
        <v>206</v>
      </c>
      <c r="E1703" s="242" t="s">
        <v>206</v>
      </c>
      <c r="F1703" s="242" t="s">
        <v>206</v>
      </c>
      <c r="G1703" s="242" t="s">
        <v>206</v>
      </c>
      <c r="H1703" s="242" t="s">
        <v>205</v>
      </c>
      <c r="I1703" s="242" t="s">
        <v>205</v>
      </c>
      <c r="J1703" s="242" t="s">
        <v>205</v>
      </c>
      <c r="K1703" s="242" t="s">
        <v>205</v>
      </c>
      <c r="L1703" s="242" t="s">
        <v>205</v>
      </c>
      <c r="AQ1703" s="242">
        <v>0</v>
      </c>
      <c r="AR1703" s="242">
        <v>0</v>
      </c>
    </row>
    <row r="1704" spans="1:44" x14ac:dyDescent="0.25">
      <c r="A1704">
        <v>125135</v>
      </c>
      <c r="B1704" t="s">
        <v>474</v>
      </c>
      <c r="C1704" t="s">
        <v>206</v>
      </c>
      <c r="D1704" t="s">
        <v>204</v>
      </c>
      <c r="E1704" t="s">
        <v>204</v>
      </c>
      <c r="F1704" t="s">
        <v>206</v>
      </c>
      <c r="G1704" t="s">
        <v>205</v>
      </c>
      <c r="H1704" t="s">
        <v>205</v>
      </c>
      <c r="I1704" t="s">
        <v>205</v>
      </c>
      <c r="J1704" t="s">
        <v>205</v>
      </c>
      <c r="K1704" t="s">
        <v>206</v>
      </c>
      <c r="L1704" t="s">
        <v>205</v>
      </c>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s="242">
        <v>0</v>
      </c>
      <c r="AR1704" s="242">
        <v>0</v>
      </c>
    </row>
    <row r="1705" spans="1:44" x14ac:dyDescent="0.25">
      <c r="A1705">
        <v>125137</v>
      </c>
      <c r="B1705" t="s">
        <v>474</v>
      </c>
      <c r="C1705" t="s">
        <v>206</v>
      </c>
      <c r="D1705" t="s">
        <v>206</v>
      </c>
      <c r="E1705" t="s">
        <v>206</v>
      </c>
      <c r="F1705" t="s">
        <v>206</v>
      </c>
      <c r="G1705" t="s">
        <v>206</v>
      </c>
      <c r="H1705" t="s">
        <v>205</v>
      </c>
      <c r="I1705" t="s">
        <v>205</v>
      </c>
      <c r="J1705" t="s">
        <v>205</v>
      </c>
      <c r="K1705" t="s">
        <v>205</v>
      </c>
      <c r="L1705" t="s">
        <v>205</v>
      </c>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s="242">
        <v>0</v>
      </c>
      <c r="AR1705" s="242" t="e">
        <v>#N/A</v>
      </c>
    </row>
    <row r="1706" spans="1:44" x14ac:dyDescent="0.25">
      <c r="A1706">
        <v>125138</v>
      </c>
      <c r="B1706" t="s">
        <v>474</v>
      </c>
      <c r="C1706" t="s">
        <v>206</v>
      </c>
      <c r="D1706" t="s">
        <v>206</v>
      </c>
      <c r="E1706" t="s">
        <v>206</v>
      </c>
      <c r="F1706" t="s">
        <v>206</v>
      </c>
      <c r="G1706" t="s">
        <v>206</v>
      </c>
      <c r="H1706" t="s">
        <v>205</v>
      </c>
      <c r="I1706" t="s">
        <v>205</v>
      </c>
      <c r="J1706" t="s">
        <v>205</v>
      </c>
      <c r="K1706" t="s">
        <v>205</v>
      </c>
      <c r="L1706" t="s">
        <v>205</v>
      </c>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s="242">
        <v>0</v>
      </c>
      <c r="AR1706" s="242" t="e">
        <v>#N/A</v>
      </c>
    </row>
    <row r="1707" spans="1:44" x14ac:dyDescent="0.25">
      <c r="A1707">
        <v>125139</v>
      </c>
      <c r="B1707" t="s">
        <v>474</v>
      </c>
      <c r="C1707" t="s">
        <v>205</v>
      </c>
      <c r="D1707" t="s">
        <v>205</v>
      </c>
      <c r="E1707" t="s">
        <v>205</v>
      </c>
      <c r="F1707" t="s">
        <v>206</v>
      </c>
      <c r="G1707" t="s">
        <v>206</v>
      </c>
      <c r="H1707" t="s">
        <v>205</v>
      </c>
      <c r="I1707" t="s">
        <v>205</v>
      </c>
      <c r="J1707" t="s">
        <v>205</v>
      </c>
      <c r="K1707" t="s">
        <v>205</v>
      </c>
      <c r="L1707" t="s">
        <v>205</v>
      </c>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s="242">
        <v>0</v>
      </c>
      <c r="AR1707" s="242" t="e">
        <v>#N/A</v>
      </c>
    </row>
    <row r="1708" spans="1:44" x14ac:dyDescent="0.25">
      <c r="A1708">
        <v>125140</v>
      </c>
      <c r="B1708" t="s">
        <v>474</v>
      </c>
      <c r="C1708" t="s">
        <v>206</v>
      </c>
      <c r="D1708" t="s">
        <v>205</v>
      </c>
      <c r="E1708" t="s">
        <v>206</v>
      </c>
      <c r="F1708" t="s">
        <v>205</v>
      </c>
      <c r="G1708" t="s">
        <v>205</v>
      </c>
      <c r="H1708" t="s">
        <v>205</v>
      </c>
      <c r="I1708" t="s">
        <v>205</v>
      </c>
      <c r="J1708" t="s">
        <v>205</v>
      </c>
      <c r="K1708" t="s">
        <v>205</v>
      </c>
      <c r="L1708" t="s">
        <v>205</v>
      </c>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s="242">
        <v>0</v>
      </c>
      <c r="AR1708" s="242" t="e">
        <v>#N/A</v>
      </c>
    </row>
    <row r="1709" spans="1:44" x14ac:dyDescent="0.25">
      <c r="A1709">
        <v>125141</v>
      </c>
      <c r="B1709" t="s">
        <v>474</v>
      </c>
      <c r="C1709" t="s">
        <v>206</v>
      </c>
      <c r="D1709" t="s">
        <v>206</v>
      </c>
      <c r="E1709" t="s">
        <v>206</v>
      </c>
      <c r="F1709" t="s">
        <v>206</v>
      </c>
      <c r="G1709" t="s">
        <v>206</v>
      </c>
      <c r="H1709" t="s">
        <v>205</v>
      </c>
      <c r="I1709" t="s">
        <v>205</v>
      </c>
      <c r="J1709" t="s">
        <v>205</v>
      </c>
      <c r="K1709" t="s">
        <v>205</v>
      </c>
      <c r="L1709" t="s">
        <v>205</v>
      </c>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s="242">
        <v>0</v>
      </c>
      <c r="AR1709" s="242" t="e">
        <v>#N/A</v>
      </c>
    </row>
    <row r="1710" spans="1:44" x14ac:dyDescent="0.25">
      <c r="A1710">
        <v>125143</v>
      </c>
      <c r="B1710" t="s">
        <v>474</v>
      </c>
      <c r="C1710" t="s">
        <v>206</v>
      </c>
      <c r="D1710" t="s">
        <v>206</v>
      </c>
      <c r="E1710" t="s">
        <v>206</v>
      </c>
      <c r="F1710" t="s">
        <v>206</v>
      </c>
      <c r="G1710" t="s">
        <v>206</v>
      </c>
      <c r="H1710" t="s">
        <v>205</v>
      </c>
      <c r="I1710" t="s">
        <v>205</v>
      </c>
      <c r="J1710" t="s">
        <v>205</v>
      </c>
      <c r="K1710" t="s">
        <v>205</v>
      </c>
      <c r="L1710" t="s">
        <v>205</v>
      </c>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s="242">
        <v>0</v>
      </c>
      <c r="AR1710" s="242" t="e">
        <v>#N/A</v>
      </c>
    </row>
    <row r="1711" spans="1:44" x14ac:dyDescent="0.25">
      <c r="A1711">
        <v>125145</v>
      </c>
      <c r="B1711" t="s">
        <v>474</v>
      </c>
      <c r="C1711" t="s">
        <v>206</v>
      </c>
      <c r="D1711" t="s">
        <v>206</v>
      </c>
      <c r="E1711" t="s">
        <v>206</v>
      </c>
      <c r="F1711" t="s">
        <v>206</v>
      </c>
      <c r="G1711" t="s">
        <v>206</v>
      </c>
      <c r="H1711" t="s">
        <v>205</v>
      </c>
      <c r="I1711" t="s">
        <v>205</v>
      </c>
      <c r="J1711" t="s">
        <v>205</v>
      </c>
      <c r="K1711" t="s">
        <v>205</v>
      </c>
      <c r="L1711" t="s">
        <v>205</v>
      </c>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s="242">
        <v>0</v>
      </c>
      <c r="AR1711" s="242" t="e">
        <v>#N/A</v>
      </c>
    </row>
    <row r="1712" spans="1:44" x14ac:dyDescent="0.25">
      <c r="A1712">
        <v>125146</v>
      </c>
      <c r="B1712" t="s">
        <v>474</v>
      </c>
      <c r="C1712" t="s">
        <v>206</v>
      </c>
      <c r="D1712" t="s">
        <v>206</v>
      </c>
      <c r="E1712" t="s">
        <v>206</v>
      </c>
      <c r="F1712" t="s">
        <v>205</v>
      </c>
      <c r="G1712" t="s">
        <v>205</v>
      </c>
      <c r="H1712" t="s">
        <v>205</v>
      </c>
      <c r="I1712" t="s">
        <v>205</v>
      </c>
      <c r="J1712" t="s">
        <v>205</v>
      </c>
      <c r="K1712" t="s">
        <v>205</v>
      </c>
      <c r="L1712" t="s">
        <v>205</v>
      </c>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s="242">
        <v>0</v>
      </c>
      <c r="AR1712" s="242" t="e">
        <v>#N/A</v>
      </c>
    </row>
    <row r="1713" spans="1:44" x14ac:dyDescent="0.25">
      <c r="A1713">
        <v>125147</v>
      </c>
      <c r="B1713" t="s">
        <v>474</v>
      </c>
      <c r="C1713" t="s">
        <v>206</v>
      </c>
      <c r="D1713" t="s">
        <v>206</v>
      </c>
      <c r="E1713" t="s">
        <v>206</v>
      </c>
      <c r="F1713" t="s">
        <v>206</v>
      </c>
      <c r="G1713" t="s">
        <v>205</v>
      </c>
      <c r="H1713" t="s">
        <v>205</v>
      </c>
      <c r="I1713" t="s">
        <v>205</v>
      </c>
      <c r="J1713" t="s">
        <v>205</v>
      </c>
      <c r="K1713" t="s">
        <v>205</v>
      </c>
      <c r="L1713" t="s">
        <v>205</v>
      </c>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s="242">
        <v>0</v>
      </c>
      <c r="AR1713" s="242" t="e">
        <v>#N/A</v>
      </c>
    </row>
    <row r="1714" spans="1:44" x14ac:dyDescent="0.25">
      <c r="A1714">
        <v>125148</v>
      </c>
      <c r="B1714" t="s">
        <v>474</v>
      </c>
      <c r="C1714" t="s">
        <v>205</v>
      </c>
      <c r="D1714" t="s">
        <v>206</v>
      </c>
      <c r="E1714" t="s">
        <v>205</v>
      </c>
      <c r="F1714" t="s">
        <v>206</v>
      </c>
      <c r="G1714" t="s">
        <v>205</v>
      </c>
      <c r="H1714" t="s">
        <v>205</v>
      </c>
      <c r="I1714" t="s">
        <v>205</v>
      </c>
      <c r="J1714" t="s">
        <v>205</v>
      </c>
      <c r="K1714" t="s">
        <v>205</v>
      </c>
      <c r="L1714" t="s">
        <v>205</v>
      </c>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s="242">
        <v>0</v>
      </c>
      <c r="AR1714" s="242" t="e">
        <v>#N/A</v>
      </c>
    </row>
    <row r="1715" spans="1:44" x14ac:dyDescent="0.25">
      <c r="A1715">
        <v>125149</v>
      </c>
      <c r="B1715" t="s">
        <v>474</v>
      </c>
      <c r="C1715" t="s">
        <v>206</v>
      </c>
      <c r="D1715" t="s">
        <v>206</v>
      </c>
      <c r="E1715" t="s">
        <v>206</v>
      </c>
      <c r="F1715" t="s">
        <v>206</v>
      </c>
      <c r="G1715" t="s">
        <v>206</v>
      </c>
      <c r="H1715" t="s">
        <v>205</v>
      </c>
      <c r="I1715" t="s">
        <v>205</v>
      </c>
      <c r="J1715" t="s">
        <v>205</v>
      </c>
      <c r="K1715" t="s">
        <v>205</v>
      </c>
      <c r="L1715" t="s">
        <v>205</v>
      </c>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s="242">
        <v>0</v>
      </c>
      <c r="AR1715" s="242" t="e">
        <v>#N/A</v>
      </c>
    </row>
    <row r="1716" spans="1:44" x14ac:dyDescent="0.25">
      <c r="A1716">
        <v>125150</v>
      </c>
      <c r="B1716" t="s">
        <v>474</v>
      </c>
      <c r="C1716" t="s">
        <v>206</v>
      </c>
      <c r="D1716" t="s">
        <v>205</v>
      </c>
      <c r="E1716" t="s">
        <v>206</v>
      </c>
      <c r="F1716" t="s">
        <v>205</v>
      </c>
      <c r="G1716" t="s">
        <v>205</v>
      </c>
      <c r="H1716" t="s">
        <v>205</v>
      </c>
      <c r="I1716" t="s">
        <v>205</v>
      </c>
      <c r="J1716" t="s">
        <v>205</v>
      </c>
      <c r="K1716" t="s">
        <v>205</v>
      </c>
      <c r="L1716" t="s">
        <v>205</v>
      </c>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s="242">
        <v>0</v>
      </c>
      <c r="AR1716" s="242" t="e">
        <v>#N/A</v>
      </c>
    </row>
    <row r="1717" spans="1:44" x14ac:dyDescent="0.25">
      <c r="A1717">
        <v>125151</v>
      </c>
      <c r="B1717" t="s">
        <v>474</v>
      </c>
      <c r="C1717" t="s">
        <v>205</v>
      </c>
      <c r="D1717" t="s">
        <v>206</v>
      </c>
      <c r="E1717" t="s">
        <v>206</v>
      </c>
      <c r="F1717" t="s">
        <v>206</v>
      </c>
      <c r="G1717" t="s">
        <v>205</v>
      </c>
      <c r="H1717" t="s">
        <v>205</v>
      </c>
      <c r="I1717" t="s">
        <v>205</v>
      </c>
      <c r="J1717" t="s">
        <v>205</v>
      </c>
      <c r="K1717" t="s">
        <v>205</v>
      </c>
      <c r="L1717" t="s">
        <v>205</v>
      </c>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s="242">
        <v>0</v>
      </c>
      <c r="AR1717" s="242" t="e">
        <v>#N/A</v>
      </c>
    </row>
    <row r="1718" spans="1:44" x14ac:dyDescent="0.25">
      <c r="A1718">
        <v>125152</v>
      </c>
      <c r="B1718" t="s">
        <v>474</v>
      </c>
      <c r="C1718" t="s">
        <v>206</v>
      </c>
      <c r="D1718" t="s">
        <v>206</v>
      </c>
      <c r="E1718" t="s">
        <v>206</v>
      </c>
      <c r="F1718" t="s">
        <v>206</v>
      </c>
      <c r="G1718" t="s">
        <v>206</v>
      </c>
      <c r="H1718" t="s">
        <v>205</v>
      </c>
      <c r="I1718" t="s">
        <v>205</v>
      </c>
      <c r="J1718" t="s">
        <v>205</v>
      </c>
      <c r="K1718" t="s">
        <v>205</v>
      </c>
      <c r="L1718" t="s">
        <v>205</v>
      </c>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s="242">
        <v>0</v>
      </c>
      <c r="AR1718" s="242" t="e">
        <v>#N/A</v>
      </c>
    </row>
    <row r="1719" spans="1:44" x14ac:dyDescent="0.25">
      <c r="A1719">
        <v>125154</v>
      </c>
      <c r="B1719" t="s">
        <v>474</v>
      </c>
      <c r="C1719" t="s">
        <v>206</v>
      </c>
      <c r="D1719" t="s">
        <v>206</v>
      </c>
      <c r="E1719" t="s">
        <v>206</v>
      </c>
      <c r="F1719" t="s">
        <v>206</v>
      </c>
      <c r="G1719" t="s">
        <v>206</v>
      </c>
      <c r="H1719" t="s">
        <v>205</v>
      </c>
      <c r="I1719" t="s">
        <v>205</v>
      </c>
      <c r="J1719" t="s">
        <v>205</v>
      </c>
      <c r="K1719" t="s">
        <v>205</v>
      </c>
      <c r="L1719" t="s">
        <v>205</v>
      </c>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s="242">
        <v>0</v>
      </c>
      <c r="AR1719" s="242" t="e">
        <v>#N/A</v>
      </c>
    </row>
    <row r="1720" spans="1:44" x14ac:dyDescent="0.25">
      <c r="A1720">
        <v>125155</v>
      </c>
      <c r="B1720" t="s">
        <v>474</v>
      </c>
      <c r="C1720" t="s">
        <v>206</v>
      </c>
      <c r="D1720" t="s">
        <v>206</v>
      </c>
      <c r="E1720" t="s">
        <v>206</v>
      </c>
      <c r="F1720" t="s">
        <v>206</v>
      </c>
      <c r="G1720" t="s">
        <v>206</v>
      </c>
      <c r="H1720" t="s">
        <v>205</v>
      </c>
      <c r="I1720" t="s">
        <v>205</v>
      </c>
      <c r="J1720" t="s">
        <v>205</v>
      </c>
      <c r="K1720" t="s">
        <v>205</v>
      </c>
      <c r="L1720" t="s">
        <v>205</v>
      </c>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s="242">
        <v>0</v>
      </c>
      <c r="AR1720" s="242" t="e">
        <v>#N/A</v>
      </c>
    </row>
    <row r="1721" spans="1:44" x14ac:dyDescent="0.25">
      <c r="A1721">
        <v>125156</v>
      </c>
      <c r="B1721" t="s">
        <v>474</v>
      </c>
      <c r="C1721" t="s">
        <v>206</v>
      </c>
      <c r="D1721" t="s">
        <v>206</v>
      </c>
      <c r="E1721" t="s">
        <v>206</v>
      </c>
      <c r="F1721" t="s">
        <v>206</v>
      </c>
      <c r="G1721" t="s">
        <v>205</v>
      </c>
      <c r="H1721" t="s">
        <v>205</v>
      </c>
      <c r="I1721" t="s">
        <v>205</v>
      </c>
      <c r="J1721" t="s">
        <v>205</v>
      </c>
      <c r="K1721" t="s">
        <v>205</v>
      </c>
      <c r="L1721" t="s">
        <v>205</v>
      </c>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s="242">
        <v>0</v>
      </c>
      <c r="AR1721" s="242" t="e">
        <v>#N/A</v>
      </c>
    </row>
    <row r="1722" spans="1:44" x14ac:dyDescent="0.25">
      <c r="A1722">
        <v>125157</v>
      </c>
      <c r="B1722" t="s">
        <v>474</v>
      </c>
      <c r="C1722" t="s">
        <v>206</v>
      </c>
      <c r="D1722" t="s">
        <v>206</v>
      </c>
      <c r="E1722" t="s">
        <v>206</v>
      </c>
      <c r="F1722" t="s">
        <v>206</v>
      </c>
      <c r="G1722" t="s">
        <v>206</v>
      </c>
      <c r="H1722" t="s">
        <v>205</v>
      </c>
      <c r="I1722" t="s">
        <v>205</v>
      </c>
      <c r="J1722" t="s">
        <v>205</v>
      </c>
      <c r="K1722" t="s">
        <v>205</v>
      </c>
      <c r="L1722" t="s">
        <v>205</v>
      </c>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s="242">
        <v>0</v>
      </c>
      <c r="AR1722" s="242" t="e">
        <v>#N/A</v>
      </c>
    </row>
    <row r="1723" spans="1:44" x14ac:dyDescent="0.25">
      <c r="A1723">
        <v>125158</v>
      </c>
      <c r="B1723" t="s">
        <v>474</v>
      </c>
      <c r="C1723" t="s">
        <v>206</v>
      </c>
      <c r="D1723" t="s">
        <v>205</v>
      </c>
      <c r="E1723" t="s">
        <v>205</v>
      </c>
      <c r="F1723" t="s">
        <v>206</v>
      </c>
      <c r="G1723" t="s">
        <v>206</v>
      </c>
      <c r="H1723" t="s">
        <v>205</v>
      </c>
      <c r="I1723" t="s">
        <v>205</v>
      </c>
      <c r="J1723" t="s">
        <v>205</v>
      </c>
      <c r="K1723" t="s">
        <v>205</v>
      </c>
      <c r="L1723" t="s">
        <v>205</v>
      </c>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s="242">
        <v>0</v>
      </c>
      <c r="AR1723" s="242" t="e">
        <v>#N/A</v>
      </c>
    </row>
    <row r="1724" spans="1:44" x14ac:dyDescent="0.25">
      <c r="A1724">
        <v>125159</v>
      </c>
      <c r="B1724" t="s">
        <v>474</v>
      </c>
      <c r="C1724" t="s">
        <v>206</v>
      </c>
      <c r="D1724" t="s">
        <v>206</v>
      </c>
      <c r="E1724" t="s">
        <v>206</v>
      </c>
      <c r="F1724" t="s">
        <v>206</v>
      </c>
      <c r="G1724" t="s">
        <v>206</v>
      </c>
      <c r="H1724" t="s">
        <v>205</v>
      </c>
      <c r="I1724" t="s">
        <v>205</v>
      </c>
      <c r="J1724" t="s">
        <v>205</v>
      </c>
      <c r="K1724" t="s">
        <v>205</v>
      </c>
      <c r="L1724" t="s">
        <v>205</v>
      </c>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s="242">
        <v>0</v>
      </c>
      <c r="AR1724" s="242" t="e">
        <v>#N/A</v>
      </c>
    </row>
    <row r="1725" spans="1:44" x14ac:dyDescent="0.25">
      <c r="A1725">
        <v>125160</v>
      </c>
      <c r="B1725" t="s">
        <v>474</v>
      </c>
      <c r="C1725" t="s">
        <v>206</v>
      </c>
      <c r="D1725" t="s">
        <v>206</v>
      </c>
      <c r="E1725" t="s">
        <v>206</v>
      </c>
      <c r="F1725" t="s">
        <v>206</v>
      </c>
      <c r="G1725" t="s">
        <v>206</v>
      </c>
      <c r="H1725" t="s">
        <v>205</v>
      </c>
      <c r="I1725" t="s">
        <v>205</v>
      </c>
      <c r="J1725" t="s">
        <v>205</v>
      </c>
      <c r="K1725" t="s">
        <v>205</v>
      </c>
      <c r="L1725" t="s">
        <v>205</v>
      </c>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s="242">
        <v>0</v>
      </c>
      <c r="AR1725" s="242" t="e">
        <v>#N/A</v>
      </c>
    </row>
    <row r="1726" spans="1:44" x14ac:dyDescent="0.25">
      <c r="A1726">
        <v>125162</v>
      </c>
      <c r="B1726" t="s">
        <v>474</v>
      </c>
      <c r="C1726" t="s">
        <v>206</v>
      </c>
      <c r="D1726" t="s">
        <v>206</v>
      </c>
      <c r="E1726" t="s">
        <v>206</v>
      </c>
      <c r="F1726" t="s">
        <v>206</v>
      </c>
      <c r="G1726" t="s">
        <v>206</v>
      </c>
      <c r="H1726" t="s">
        <v>205</v>
      </c>
      <c r="I1726" t="s">
        <v>205</v>
      </c>
      <c r="J1726" t="s">
        <v>205</v>
      </c>
      <c r="K1726" t="s">
        <v>205</v>
      </c>
      <c r="L1726" t="s">
        <v>205</v>
      </c>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s="242">
        <v>0</v>
      </c>
      <c r="AR1726" s="242" t="e">
        <v>#N/A</v>
      </c>
    </row>
    <row r="1727" spans="1:44" x14ac:dyDescent="0.25">
      <c r="A1727">
        <v>125163</v>
      </c>
      <c r="B1727" t="s">
        <v>474</v>
      </c>
      <c r="C1727" t="s">
        <v>206</v>
      </c>
      <c r="D1727" t="s">
        <v>206</v>
      </c>
      <c r="E1727" t="s">
        <v>206</v>
      </c>
      <c r="F1727" t="s">
        <v>205</v>
      </c>
      <c r="G1727" t="s">
        <v>205</v>
      </c>
      <c r="H1727" t="s">
        <v>205</v>
      </c>
      <c r="I1727" t="s">
        <v>205</v>
      </c>
      <c r="J1727" t="s">
        <v>205</v>
      </c>
      <c r="K1727" t="s">
        <v>205</v>
      </c>
      <c r="L1727" t="s">
        <v>205</v>
      </c>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s="242">
        <v>0</v>
      </c>
      <c r="AR1727" s="242" t="e">
        <v>#N/A</v>
      </c>
    </row>
    <row r="1728" spans="1:44" x14ac:dyDescent="0.25">
      <c r="A1728">
        <v>125164</v>
      </c>
      <c r="B1728" t="s">
        <v>474</v>
      </c>
      <c r="C1728" t="s">
        <v>206</v>
      </c>
      <c r="D1728" t="s">
        <v>206</v>
      </c>
      <c r="E1728" t="s">
        <v>206</v>
      </c>
      <c r="F1728" t="s">
        <v>206</v>
      </c>
      <c r="G1728" t="s">
        <v>206</v>
      </c>
      <c r="H1728" t="s">
        <v>205</v>
      </c>
      <c r="I1728" t="s">
        <v>205</v>
      </c>
      <c r="J1728" t="s">
        <v>205</v>
      </c>
      <c r="K1728" t="s">
        <v>205</v>
      </c>
      <c r="L1728" t="s">
        <v>205</v>
      </c>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s="242">
        <v>0</v>
      </c>
      <c r="AR1728" s="242" t="e">
        <v>#N/A</v>
      </c>
    </row>
    <row r="1729" spans="1:44" x14ac:dyDescent="0.25">
      <c r="A1729">
        <v>125165</v>
      </c>
      <c r="B1729" t="s">
        <v>474</v>
      </c>
      <c r="C1729" t="s">
        <v>206</v>
      </c>
      <c r="D1729" t="s">
        <v>206</v>
      </c>
      <c r="E1729" t="s">
        <v>205</v>
      </c>
      <c r="F1729" t="s">
        <v>206</v>
      </c>
      <c r="G1729" t="s">
        <v>205</v>
      </c>
      <c r="H1729" t="s">
        <v>205</v>
      </c>
      <c r="I1729" t="s">
        <v>205</v>
      </c>
      <c r="J1729" t="s">
        <v>205</v>
      </c>
      <c r="K1729" t="s">
        <v>205</v>
      </c>
      <c r="L1729" t="s">
        <v>205</v>
      </c>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s="242">
        <v>0</v>
      </c>
      <c r="AR1729" s="242" t="e">
        <v>#N/A</v>
      </c>
    </row>
    <row r="1730" spans="1:44" x14ac:dyDescent="0.25">
      <c r="A1730">
        <v>125166</v>
      </c>
      <c r="B1730" t="s">
        <v>474</v>
      </c>
      <c r="C1730" t="s">
        <v>206</v>
      </c>
      <c r="D1730" t="s">
        <v>206</v>
      </c>
      <c r="E1730" t="s">
        <v>206</v>
      </c>
      <c r="F1730" t="s">
        <v>206</v>
      </c>
      <c r="G1730" t="s">
        <v>206</v>
      </c>
      <c r="H1730" t="s">
        <v>205</v>
      </c>
      <c r="I1730" t="s">
        <v>205</v>
      </c>
      <c r="J1730" t="s">
        <v>205</v>
      </c>
      <c r="K1730" t="s">
        <v>205</v>
      </c>
      <c r="L1730" t="s">
        <v>205</v>
      </c>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s="242">
        <v>0</v>
      </c>
      <c r="AR1730" s="242" t="e">
        <v>#N/A</v>
      </c>
    </row>
    <row r="1731" spans="1:44" x14ac:dyDescent="0.25">
      <c r="A1731">
        <v>125167</v>
      </c>
      <c r="B1731" t="s">
        <v>474</v>
      </c>
      <c r="C1731" t="s">
        <v>206</v>
      </c>
      <c r="D1731" t="s">
        <v>206</v>
      </c>
      <c r="E1731" t="s">
        <v>206</v>
      </c>
      <c r="F1731" t="s">
        <v>206</v>
      </c>
      <c r="G1731" t="s">
        <v>206</v>
      </c>
      <c r="H1731" t="s">
        <v>205</v>
      </c>
      <c r="I1731" t="s">
        <v>205</v>
      </c>
      <c r="J1731" t="s">
        <v>205</v>
      </c>
      <c r="K1731" t="s">
        <v>205</v>
      </c>
      <c r="L1731" t="s">
        <v>205</v>
      </c>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s="242">
        <v>0</v>
      </c>
      <c r="AR1731" s="242" t="e">
        <v>#N/A</v>
      </c>
    </row>
    <row r="1732" spans="1:44" x14ac:dyDescent="0.25">
      <c r="A1732">
        <v>125168</v>
      </c>
      <c r="B1732" t="s">
        <v>474</v>
      </c>
      <c r="C1732" t="s">
        <v>206</v>
      </c>
      <c r="D1732" t="s">
        <v>206</v>
      </c>
      <c r="E1732" t="s">
        <v>206</v>
      </c>
      <c r="F1732" t="s">
        <v>206</v>
      </c>
      <c r="G1732" t="s">
        <v>206</v>
      </c>
      <c r="H1732" t="s">
        <v>205</v>
      </c>
      <c r="I1732" t="s">
        <v>205</v>
      </c>
      <c r="J1732" t="s">
        <v>205</v>
      </c>
      <c r="K1732" t="s">
        <v>205</v>
      </c>
      <c r="L1732" t="s">
        <v>205</v>
      </c>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s="242">
        <v>0</v>
      </c>
      <c r="AR1732" s="242" t="e">
        <v>#N/A</v>
      </c>
    </row>
    <row r="1733" spans="1:44" x14ac:dyDescent="0.25">
      <c r="A1733">
        <v>125169</v>
      </c>
      <c r="B1733" t="s">
        <v>474</v>
      </c>
      <c r="C1733" t="s">
        <v>206</v>
      </c>
      <c r="D1733" t="s">
        <v>205</v>
      </c>
      <c r="E1733" t="s">
        <v>206</v>
      </c>
      <c r="F1733" t="s">
        <v>206</v>
      </c>
      <c r="G1733" t="s">
        <v>205</v>
      </c>
      <c r="H1733" t="s">
        <v>205</v>
      </c>
      <c r="I1733" t="s">
        <v>205</v>
      </c>
      <c r="J1733" t="s">
        <v>205</v>
      </c>
      <c r="K1733" t="s">
        <v>205</v>
      </c>
      <c r="L1733" t="s">
        <v>205</v>
      </c>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s="242">
        <v>0</v>
      </c>
      <c r="AR1733" s="242" t="e">
        <v>#N/A</v>
      </c>
    </row>
    <row r="1734" spans="1:44" x14ac:dyDescent="0.25">
      <c r="A1734">
        <v>125170</v>
      </c>
      <c r="B1734" t="s">
        <v>474</v>
      </c>
      <c r="C1734" t="s">
        <v>205</v>
      </c>
      <c r="D1734" t="s">
        <v>205</v>
      </c>
      <c r="E1734" t="s">
        <v>206</v>
      </c>
      <c r="F1734" t="s">
        <v>206</v>
      </c>
      <c r="G1734" t="s">
        <v>205</v>
      </c>
      <c r="H1734" t="s">
        <v>205</v>
      </c>
      <c r="I1734" t="s">
        <v>205</v>
      </c>
      <c r="J1734" t="s">
        <v>205</v>
      </c>
      <c r="K1734" t="s">
        <v>205</v>
      </c>
      <c r="L1734" t="s">
        <v>205</v>
      </c>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s="242">
        <v>0</v>
      </c>
      <c r="AR1734" s="242" t="e">
        <v>#N/A</v>
      </c>
    </row>
    <row r="1735" spans="1:44" x14ac:dyDescent="0.25">
      <c r="A1735">
        <v>125171</v>
      </c>
      <c r="B1735" t="s">
        <v>474</v>
      </c>
      <c r="C1735" t="s">
        <v>206</v>
      </c>
      <c r="D1735" t="s">
        <v>206</v>
      </c>
      <c r="E1735" t="s">
        <v>206</v>
      </c>
      <c r="F1735" t="s">
        <v>206</v>
      </c>
      <c r="G1735" t="s">
        <v>206</v>
      </c>
      <c r="H1735" t="s">
        <v>205</v>
      </c>
      <c r="I1735" t="s">
        <v>205</v>
      </c>
      <c r="J1735" t="s">
        <v>205</v>
      </c>
      <c r="K1735" t="s">
        <v>205</v>
      </c>
      <c r="L1735" t="s">
        <v>205</v>
      </c>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s="242">
        <v>0</v>
      </c>
      <c r="AR1735" s="242" t="e">
        <v>#N/A</v>
      </c>
    </row>
    <row r="1736" spans="1:44" x14ac:dyDescent="0.25">
      <c r="A1736">
        <v>125172</v>
      </c>
      <c r="B1736" t="s">
        <v>474</v>
      </c>
      <c r="C1736" t="s">
        <v>206</v>
      </c>
      <c r="D1736" t="s">
        <v>206</v>
      </c>
      <c r="E1736" t="s">
        <v>206</v>
      </c>
      <c r="F1736" t="s">
        <v>206</v>
      </c>
      <c r="G1736" t="s">
        <v>206</v>
      </c>
      <c r="H1736" t="s">
        <v>205</v>
      </c>
      <c r="I1736" t="s">
        <v>205</v>
      </c>
      <c r="J1736" t="s">
        <v>205</v>
      </c>
      <c r="K1736" t="s">
        <v>205</v>
      </c>
      <c r="L1736" t="s">
        <v>205</v>
      </c>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s="242">
        <v>0</v>
      </c>
      <c r="AR1736" s="242" t="e">
        <v>#N/A</v>
      </c>
    </row>
    <row r="1737" spans="1:44" x14ac:dyDescent="0.25">
      <c r="A1737">
        <v>125173</v>
      </c>
      <c r="B1737" t="s">
        <v>474</v>
      </c>
      <c r="C1737" t="s">
        <v>206</v>
      </c>
      <c r="D1737" t="s">
        <v>206</v>
      </c>
      <c r="E1737" t="s">
        <v>206</v>
      </c>
      <c r="F1737" t="s">
        <v>206</v>
      </c>
      <c r="G1737" t="s">
        <v>205</v>
      </c>
      <c r="H1737" t="s">
        <v>205</v>
      </c>
      <c r="I1737" t="s">
        <v>205</v>
      </c>
      <c r="J1737" t="s">
        <v>205</v>
      </c>
      <c r="K1737" t="s">
        <v>205</v>
      </c>
      <c r="L1737" t="s">
        <v>205</v>
      </c>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s="242">
        <v>0</v>
      </c>
      <c r="AR1737" s="242" t="e">
        <v>#N/A</v>
      </c>
    </row>
    <row r="1738" spans="1:44" x14ac:dyDescent="0.25">
      <c r="A1738">
        <v>125174</v>
      </c>
      <c r="B1738" t="s">
        <v>474</v>
      </c>
      <c r="C1738" t="s">
        <v>206</v>
      </c>
      <c r="D1738" t="s">
        <v>206</v>
      </c>
      <c r="E1738" t="s">
        <v>206</v>
      </c>
      <c r="F1738" t="s">
        <v>206</v>
      </c>
      <c r="G1738" t="s">
        <v>206</v>
      </c>
      <c r="H1738" t="s">
        <v>205</v>
      </c>
      <c r="I1738" t="s">
        <v>205</v>
      </c>
      <c r="J1738" t="s">
        <v>205</v>
      </c>
      <c r="K1738" t="s">
        <v>205</v>
      </c>
      <c r="L1738" t="s">
        <v>205</v>
      </c>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s="242">
        <v>0</v>
      </c>
      <c r="AR1738" s="242" t="e">
        <v>#N/A</v>
      </c>
    </row>
    <row r="1739" spans="1:44" x14ac:dyDescent="0.25">
      <c r="A1739">
        <v>125175</v>
      </c>
      <c r="B1739" t="s">
        <v>474</v>
      </c>
      <c r="C1739" t="s">
        <v>206</v>
      </c>
      <c r="D1739" t="s">
        <v>206</v>
      </c>
      <c r="E1739" t="s">
        <v>206</v>
      </c>
      <c r="F1739" t="s">
        <v>206</v>
      </c>
      <c r="G1739" t="s">
        <v>206</v>
      </c>
      <c r="H1739" t="s">
        <v>205</v>
      </c>
      <c r="I1739" t="s">
        <v>205</v>
      </c>
      <c r="J1739" t="s">
        <v>205</v>
      </c>
      <c r="K1739" t="s">
        <v>205</v>
      </c>
      <c r="L1739" t="s">
        <v>205</v>
      </c>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s="242">
        <v>0</v>
      </c>
      <c r="AR1739" s="242" t="e">
        <v>#N/A</v>
      </c>
    </row>
    <row r="1740" spans="1:44" x14ac:dyDescent="0.25">
      <c r="A1740">
        <v>125176</v>
      </c>
      <c r="B1740" t="s">
        <v>474</v>
      </c>
      <c r="C1740" t="s">
        <v>206</v>
      </c>
      <c r="D1740" t="s">
        <v>206</v>
      </c>
      <c r="E1740" t="s">
        <v>206</v>
      </c>
      <c r="F1740" t="s">
        <v>206</v>
      </c>
      <c r="G1740" t="s">
        <v>206</v>
      </c>
      <c r="H1740" t="s">
        <v>205</v>
      </c>
      <c r="I1740" t="s">
        <v>205</v>
      </c>
      <c r="J1740" t="s">
        <v>205</v>
      </c>
      <c r="K1740" t="s">
        <v>205</v>
      </c>
      <c r="L1740" t="s">
        <v>205</v>
      </c>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s="242">
        <v>0</v>
      </c>
      <c r="AR1740" s="242" t="e">
        <v>#N/A</v>
      </c>
    </row>
    <row r="1741" spans="1:44" x14ac:dyDescent="0.25">
      <c r="A1741">
        <v>125177</v>
      </c>
      <c r="B1741" t="s">
        <v>474</v>
      </c>
      <c r="C1741" t="s">
        <v>206</v>
      </c>
      <c r="D1741" t="s">
        <v>206</v>
      </c>
      <c r="E1741" t="s">
        <v>206</v>
      </c>
      <c r="F1741" t="s">
        <v>206</v>
      </c>
      <c r="G1741" t="s">
        <v>206</v>
      </c>
      <c r="H1741" t="s">
        <v>205</v>
      </c>
      <c r="I1741" t="s">
        <v>205</v>
      </c>
      <c r="J1741" t="s">
        <v>205</v>
      </c>
      <c r="K1741" t="s">
        <v>205</v>
      </c>
      <c r="L1741" t="s">
        <v>205</v>
      </c>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s="242">
        <v>0</v>
      </c>
      <c r="AR1741" s="242" t="e">
        <v>#N/A</v>
      </c>
    </row>
    <row r="1742" spans="1:44" x14ac:dyDescent="0.25">
      <c r="A1742">
        <v>125178</v>
      </c>
      <c r="B1742" t="s">
        <v>474</v>
      </c>
      <c r="C1742" t="s">
        <v>206</v>
      </c>
      <c r="D1742" t="s">
        <v>206</v>
      </c>
      <c r="E1742" t="s">
        <v>206</v>
      </c>
      <c r="F1742" t="s">
        <v>206</v>
      </c>
      <c r="G1742" t="s">
        <v>206</v>
      </c>
      <c r="H1742" t="s">
        <v>205</v>
      </c>
      <c r="I1742" t="s">
        <v>205</v>
      </c>
      <c r="J1742" t="s">
        <v>205</v>
      </c>
      <c r="K1742" t="s">
        <v>205</v>
      </c>
      <c r="L1742" t="s">
        <v>205</v>
      </c>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s="242">
        <v>0</v>
      </c>
      <c r="AR1742" s="242" t="e">
        <v>#N/A</v>
      </c>
    </row>
    <row r="1743" spans="1:44" x14ac:dyDescent="0.25">
      <c r="A1743">
        <v>125179</v>
      </c>
      <c r="B1743" t="s">
        <v>474</v>
      </c>
      <c r="C1743" t="s">
        <v>206</v>
      </c>
      <c r="D1743" t="s">
        <v>206</v>
      </c>
      <c r="E1743" t="s">
        <v>206</v>
      </c>
      <c r="F1743" t="s">
        <v>206</v>
      </c>
      <c r="G1743" t="s">
        <v>206</v>
      </c>
      <c r="H1743" t="s">
        <v>205</v>
      </c>
      <c r="I1743" t="s">
        <v>205</v>
      </c>
      <c r="J1743" t="s">
        <v>205</v>
      </c>
      <c r="K1743" t="s">
        <v>205</v>
      </c>
      <c r="L1743" t="s">
        <v>205</v>
      </c>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s="242">
        <v>0</v>
      </c>
      <c r="AR1743" s="242" t="e">
        <v>#N/A</v>
      </c>
    </row>
    <row r="1744" spans="1:44" x14ac:dyDescent="0.25">
      <c r="A1744">
        <v>125180</v>
      </c>
      <c r="B1744" t="s">
        <v>474</v>
      </c>
      <c r="C1744" t="s">
        <v>206</v>
      </c>
      <c r="D1744" t="s">
        <v>206</v>
      </c>
      <c r="E1744" t="s">
        <v>206</v>
      </c>
      <c r="F1744" t="s">
        <v>205</v>
      </c>
      <c r="G1744" t="s">
        <v>205</v>
      </c>
      <c r="H1744" t="s">
        <v>205</v>
      </c>
      <c r="I1744" t="s">
        <v>205</v>
      </c>
      <c r="J1744" t="s">
        <v>205</v>
      </c>
      <c r="K1744" t="s">
        <v>205</v>
      </c>
      <c r="L1744" t="s">
        <v>205</v>
      </c>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s="242">
        <v>0</v>
      </c>
      <c r="AR1744" s="242" t="e">
        <v>#N/A</v>
      </c>
    </row>
    <row r="1745" spans="1:44" x14ac:dyDescent="0.25">
      <c r="A1745">
        <v>125181</v>
      </c>
      <c r="B1745" t="s">
        <v>474</v>
      </c>
      <c r="C1745" t="s">
        <v>206</v>
      </c>
      <c r="D1745" t="s">
        <v>206</v>
      </c>
      <c r="E1745" t="s">
        <v>206</v>
      </c>
      <c r="F1745" t="s">
        <v>206</v>
      </c>
      <c r="G1745" t="s">
        <v>206</v>
      </c>
      <c r="H1745" t="s">
        <v>205</v>
      </c>
      <c r="I1745" t="s">
        <v>205</v>
      </c>
      <c r="J1745" t="s">
        <v>205</v>
      </c>
      <c r="K1745" t="s">
        <v>205</v>
      </c>
      <c r="L1745" t="s">
        <v>205</v>
      </c>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s="242">
        <v>0</v>
      </c>
      <c r="AR1745" s="242" t="e">
        <v>#N/A</v>
      </c>
    </row>
    <row r="1746" spans="1:44" x14ac:dyDescent="0.25">
      <c r="A1746">
        <v>125182</v>
      </c>
      <c r="B1746" t="s">
        <v>474</v>
      </c>
      <c r="C1746" t="s">
        <v>206</v>
      </c>
      <c r="D1746" t="s">
        <v>206</v>
      </c>
      <c r="E1746" t="s">
        <v>206</v>
      </c>
      <c r="F1746" t="s">
        <v>206</v>
      </c>
      <c r="G1746" t="s">
        <v>206</v>
      </c>
      <c r="H1746" t="s">
        <v>205</v>
      </c>
      <c r="I1746" t="s">
        <v>205</v>
      </c>
      <c r="J1746" t="s">
        <v>205</v>
      </c>
      <c r="K1746" t="s">
        <v>205</v>
      </c>
      <c r="L1746" t="s">
        <v>205</v>
      </c>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s="242">
        <v>0</v>
      </c>
      <c r="AR1746" s="242" t="e">
        <v>#N/A</v>
      </c>
    </row>
    <row r="1747" spans="1:44" x14ac:dyDescent="0.25">
      <c r="A1747">
        <v>125183</v>
      </c>
      <c r="B1747" t="s">
        <v>474</v>
      </c>
      <c r="C1747" t="s">
        <v>206</v>
      </c>
      <c r="D1747" t="s">
        <v>206</v>
      </c>
      <c r="E1747" t="s">
        <v>206</v>
      </c>
      <c r="F1747" t="s">
        <v>206</v>
      </c>
      <c r="G1747" t="s">
        <v>206</v>
      </c>
      <c r="H1747" t="s">
        <v>205</v>
      </c>
      <c r="I1747" t="s">
        <v>205</v>
      </c>
      <c r="J1747" t="s">
        <v>205</v>
      </c>
      <c r="K1747" t="s">
        <v>205</v>
      </c>
      <c r="L1747" t="s">
        <v>205</v>
      </c>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s="242">
        <v>0</v>
      </c>
      <c r="AR1747" s="242" t="e">
        <v>#N/A</v>
      </c>
    </row>
    <row r="1748" spans="1:44" x14ac:dyDescent="0.25">
      <c r="A1748">
        <v>125184</v>
      </c>
      <c r="B1748" t="s">
        <v>474</v>
      </c>
      <c r="C1748" t="s">
        <v>205</v>
      </c>
      <c r="D1748" t="s">
        <v>206</v>
      </c>
      <c r="E1748" t="s">
        <v>206</v>
      </c>
      <c r="F1748" t="s">
        <v>206</v>
      </c>
      <c r="G1748" t="s">
        <v>205</v>
      </c>
      <c r="H1748" t="s">
        <v>205</v>
      </c>
      <c r="I1748" t="s">
        <v>205</v>
      </c>
      <c r="J1748" t="s">
        <v>205</v>
      </c>
      <c r="K1748" t="s">
        <v>205</v>
      </c>
      <c r="L1748" t="s">
        <v>205</v>
      </c>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s="242">
        <v>0</v>
      </c>
      <c r="AR1748" s="242" t="e">
        <v>#N/A</v>
      </c>
    </row>
    <row r="1749" spans="1:44" x14ac:dyDescent="0.25">
      <c r="A1749">
        <v>125185</v>
      </c>
      <c r="B1749" t="s">
        <v>474</v>
      </c>
      <c r="C1749" t="s">
        <v>206</v>
      </c>
      <c r="D1749" t="s">
        <v>206</v>
      </c>
      <c r="E1749" t="s">
        <v>206</v>
      </c>
      <c r="F1749" t="s">
        <v>206</v>
      </c>
      <c r="G1749" t="s">
        <v>206</v>
      </c>
      <c r="H1749" t="s">
        <v>205</v>
      </c>
      <c r="I1749" t="s">
        <v>205</v>
      </c>
      <c r="J1749" t="s">
        <v>205</v>
      </c>
      <c r="K1749" t="s">
        <v>205</v>
      </c>
      <c r="L1749" t="s">
        <v>205</v>
      </c>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s="242">
        <v>0</v>
      </c>
      <c r="AR1749" s="242" t="e">
        <v>#N/A</v>
      </c>
    </row>
    <row r="1750" spans="1:44" x14ac:dyDescent="0.25">
      <c r="A1750">
        <v>125186</v>
      </c>
      <c r="B1750" t="s">
        <v>474</v>
      </c>
      <c r="C1750" t="s">
        <v>205</v>
      </c>
      <c r="D1750" t="s">
        <v>205</v>
      </c>
      <c r="E1750" t="s">
        <v>206</v>
      </c>
      <c r="F1750" t="s">
        <v>205</v>
      </c>
      <c r="G1750" t="s">
        <v>206</v>
      </c>
      <c r="H1750" t="s">
        <v>205</v>
      </c>
      <c r="I1750" t="s">
        <v>205</v>
      </c>
      <c r="J1750" t="s">
        <v>205</v>
      </c>
      <c r="K1750" t="s">
        <v>205</v>
      </c>
      <c r="L1750" t="s">
        <v>205</v>
      </c>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s="242">
        <v>0</v>
      </c>
      <c r="AR1750" s="242" t="e">
        <v>#N/A</v>
      </c>
    </row>
    <row r="1751" spans="1:44" x14ac:dyDescent="0.25">
      <c r="A1751">
        <v>125189</v>
      </c>
      <c r="B1751" t="s">
        <v>474</v>
      </c>
      <c r="C1751" t="s">
        <v>206</v>
      </c>
      <c r="D1751" t="s">
        <v>206</v>
      </c>
      <c r="E1751" t="s">
        <v>206</v>
      </c>
      <c r="F1751" t="s">
        <v>206</v>
      </c>
      <c r="G1751" t="s">
        <v>206</v>
      </c>
      <c r="H1751" t="s">
        <v>205</v>
      </c>
      <c r="I1751" t="s">
        <v>205</v>
      </c>
      <c r="J1751" t="s">
        <v>205</v>
      </c>
      <c r="K1751" t="s">
        <v>205</v>
      </c>
      <c r="L1751" t="s">
        <v>205</v>
      </c>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s="242">
        <v>0</v>
      </c>
      <c r="AR1751" s="242" t="e">
        <v>#N/A</v>
      </c>
    </row>
    <row r="1752" spans="1:44" x14ac:dyDescent="0.25">
      <c r="A1752">
        <v>125190</v>
      </c>
      <c r="B1752" t="s">
        <v>474</v>
      </c>
      <c r="C1752" t="s">
        <v>206</v>
      </c>
      <c r="D1752" t="s">
        <v>206</v>
      </c>
      <c r="E1752" t="s">
        <v>205</v>
      </c>
      <c r="F1752" t="s">
        <v>206</v>
      </c>
      <c r="G1752" t="s">
        <v>206</v>
      </c>
      <c r="H1752" t="s">
        <v>205</v>
      </c>
      <c r="I1752" t="s">
        <v>205</v>
      </c>
      <c r="J1752" t="s">
        <v>205</v>
      </c>
      <c r="K1752" t="s">
        <v>205</v>
      </c>
      <c r="L1752" t="s">
        <v>205</v>
      </c>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s="242">
        <v>0</v>
      </c>
      <c r="AR1752" s="242" t="e">
        <v>#N/A</v>
      </c>
    </row>
    <row r="1753" spans="1:44" x14ac:dyDescent="0.25">
      <c r="A1753">
        <v>125191</v>
      </c>
      <c r="B1753" t="s">
        <v>474</v>
      </c>
      <c r="C1753" t="s">
        <v>206</v>
      </c>
      <c r="D1753" t="s">
        <v>206</v>
      </c>
      <c r="E1753" t="s">
        <v>206</v>
      </c>
      <c r="F1753" t="s">
        <v>206</v>
      </c>
      <c r="G1753" t="s">
        <v>206</v>
      </c>
      <c r="H1753" t="s">
        <v>205</v>
      </c>
      <c r="I1753" t="s">
        <v>205</v>
      </c>
      <c r="J1753" t="s">
        <v>205</v>
      </c>
      <c r="K1753" t="s">
        <v>205</v>
      </c>
      <c r="L1753" t="s">
        <v>205</v>
      </c>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s="242">
        <v>0</v>
      </c>
      <c r="AR1753" s="242" t="e">
        <v>#N/A</v>
      </c>
    </row>
    <row r="1754" spans="1:44" x14ac:dyDescent="0.25">
      <c r="A1754">
        <v>125192</v>
      </c>
      <c r="B1754" t="s">
        <v>474</v>
      </c>
      <c r="C1754" t="s">
        <v>206</v>
      </c>
      <c r="D1754" t="s">
        <v>206</v>
      </c>
      <c r="E1754" t="s">
        <v>206</v>
      </c>
      <c r="F1754" t="s">
        <v>206</v>
      </c>
      <c r="G1754" t="s">
        <v>206</v>
      </c>
      <c r="H1754" t="s">
        <v>205</v>
      </c>
      <c r="I1754" t="s">
        <v>205</v>
      </c>
      <c r="J1754" t="s">
        <v>205</v>
      </c>
      <c r="K1754" t="s">
        <v>205</v>
      </c>
      <c r="L1754" t="s">
        <v>205</v>
      </c>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s="242">
        <v>0</v>
      </c>
      <c r="AR1754" s="242" t="e">
        <v>#N/A</v>
      </c>
    </row>
    <row r="1755" spans="1:44" x14ac:dyDescent="0.25">
      <c r="A1755">
        <v>125193</v>
      </c>
      <c r="B1755" t="s">
        <v>474</v>
      </c>
      <c r="C1755" t="s">
        <v>206</v>
      </c>
      <c r="D1755" t="s">
        <v>206</v>
      </c>
      <c r="E1755" t="s">
        <v>206</v>
      </c>
      <c r="F1755" t="s">
        <v>206</v>
      </c>
      <c r="G1755" t="s">
        <v>206</v>
      </c>
      <c r="H1755" t="s">
        <v>205</v>
      </c>
      <c r="I1755" t="s">
        <v>205</v>
      </c>
      <c r="J1755" t="s">
        <v>205</v>
      </c>
      <c r="K1755" t="s">
        <v>205</v>
      </c>
      <c r="L1755" t="s">
        <v>205</v>
      </c>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s="242">
        <v>0</v>
      </c>
      <c r="AR1755" s="242" t="e">
        <v>#N/A</v>
      </c>
    </row>
    <row r="1756" spans="1:44" x14ac:dyDescent="0.25">
      <c r="A1756">
        <v>125194</v>
      </c>
      <c r="B1756" t="s">
        <v>474</v>
      </c>
      <c r="C1756" t="s">
        <v>205</v>
      </c>
      <c r="D1756" t="s">
        <v>206</v>
      </c>
      <c r="E1756" t="s">
        <v>206</v>
      </c>
      <c r="F1756" t="s">
        <v>205</v>
      </c>
      <c r="G1756" t="s">
        <v>205</v>
      </c>
      <c r="H1756" t="s">
        <v>205</v>
      </c>
      <c r="I1756" t="s">
        <v>205</v>
      </c>
      <c r="J1756" t="s">
        <v>205</v>
      </c>
      <c r="K1756" t="s">
        <v>205</v>
      </c>
      <c r="L1756" t="s">
        <v>205</v>
      </c>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s="242">
        <v>0</v>
      </c>
      <c r="AR1756" s="242" t="e">
        <v>#N/A</v>
      </c>
    </row>
    <row r="1757" spans="1:44" x14ac:dyDescent="0.25">
      <c r="A1757">
        <v>125195</v>
      </c>
      <c r="B1757" t="s">
        <v>474</v>
      </c>
      <c r="C1757" t="s">
        <v>206</v>
      </c>
      <c r="D1757" t="s">
        <v>206</v>
      </c>
      <c r="E1757" t="s">
        <v>206</v>
      </c>
      <c r="F1757" t="s">
        <v>206</v>
      </c>
      <c r="G1757" t="s">
        <v>205</v>
      </c>
      <c r="H1757" t="s">
        <v>205</v>
      </c>
      <c r="I1757" t="s">
        <v>205</v>
      </c>
      <c r="J1757" t="s">
        <v>205</v>
      </c>
      <c r="K1757" t="s">
        <v>205</v>
      </c>
      <c r="L1757" t="s">
        <v>205</v>
      </c>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s="242">
        <v>0</v>
      </c>
      <c r="AR1757" s="242" t="e">
        <v>#N/A</v>
      </c>
    </row>
    <row r="1758" spans="1:44" x14ac:dyDescent="0.25">
      <c r="A1758">
        <v>125196</v>
      </c>
      <c r="B1758" t="s">
        <v>474</v>
      </c>
      <c r="C1758" t="s">
        <v>206</v>
      </c>
      <c r="D1758" t="s">
        <v>206</v>
      </c>
      <c r="E1758" t="s">
        <v>206</v>
      </c>
      <c r="F1758" t="s">
        <v>206</v>
      </c>
      <c r="G1758" t="s">
        <v>206</v>
      </c>
      <c r="H1758" t="s">
        <v>205</v>
      </c>
      <c r="I1758" t="s">
        <v>205</v>
      </c>
      <c r="J1758" t="s">
        <v>205</v>
      </c>
      <c r="K1758" t="s">
        <v>205</v>
      </c>
      <c r="L1758" t="s">
        <v>205</v>
      </c>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s="242">
        <v>0</v>
      </c>
      <c r="AR1758" s="242" t="e">
        <v>#N/A</v>
      </c>
    </row>
    <row r="1759" spans="1:44" x14ac:dyDescent="0.25">
      <c r="A1759">
        <v>125197</v>
      </c>
      <c r="B1759" t="s">
        <v>474</v>
      </c>
      <c r="C1759" t="s">
        <v>206</v>
      </c>
      <c r="D1759" t="s">
        <v>206</v>
      </c>
      <c r="E1759" t="s">
        <v>206</v>
      </c>
      <c r="F1759" t="s">
        <v>206</v>
      </c>
      <c r="G1759" t="s">
        <v>206</v>
      </c>
      <c r="H1759" t="s">
        <v>205</v>
      </c>
      <c r="I1759" t="s">
        <v>205</v>
      </c>
      <c r="J1759" t="s">
        <v>205</v>
      </c>
      <c r="K1759" t="s">
        <v>205</v>
      </c>
      <c r="L1759" t="s">
        <v>205</v>
      </c>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s="242">
        <v>0</v>
      </c>
      <c r="AR1759" s="242" t="e">
        <v>#N/A</v>
      </c>
    </row>
    <row r="1760" spans="1:44" x14ac:dyDescent="0.25">
      <c r="A1760">
        <v>125198</v>
      </c>
      <c r="B1760" t="s">
        <v>474</v>
      </c>
      <c r="C1760" t="s">
        <v>206</v>
      </c>
      <c r="D1760" t="s">
        <v>206</v>
      </c>
      <c r="E1760" t="s">
        <v>206</v>
      </c>
      <c r="F1760" t="s">
        <v>206</v>
      </c>
      <c r="G1760" t="s">
        <v>206</v>
      </c>
      <c r="H1760" t="s">
        <v>205</v>
      </c>
      <c r="I1760" t="s">
        <v>205</v>
      </c>
      <c r="J1760" t="s">
        <v>205</v>
      </c>
      <c r="K1760" t="s">
        <v>205</v>
      </c>
      <c r="L1760" t="s">
        <v>205</v>
      </c>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s="242">
        <v>0</v>
      </c>
      <c r="AR1760" s="242" t="e">
        <v>#N/A</v>
      </c>
    </row>
    <row r="1761" spans="1:44" x14ac:dyDescent="0.25">
      <c r="A1761">
        <v>125199</v>
      </c>
      <c r="B1761" t="s">
        <v>474</v>
      </c>
      <c r="C1761" t="s">
        <v>206</v>
      </c>
      <c r="D1761" t="s">
        <v>206</v>
      </c>
      <c r="E1761" t="s">
        <v>206</v>
      </c>
      <c r="F1761" t="s">
        <v>206</v>
      </c>
      <c r="G1761" t="s">
        <v>206</v>
      </c>
      <c r="H1761" t="s">
        <v>205</v>
      </c>
      <c r="I1761" t="s">
        <v>205</v>
      </c>
      <c r="J1761" t="s">
        <v>205</v>
      </c>
      <c r="K1761" t="s">
        <v>205</v>
      </c>
      <c r="L1761" t="s">
        <v>205</v>
      </c>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s="242">
        <v>0</v>
      </c>
      <c r="AR1761" s="242" t="e">
        <v>#N/A</v>
      </c>
    </row>
    <row r="1762" spans="1:44" x14ac:dyDescent="0.25">
      <c r="A1762">
        <v>125200</v>
      </c>
      <c r="B1762" t="s">
        <v>474</v>
      </c>
      <c r="C1762" t="s">
        <v>205</v>
      </c>
      <c r="D1762" t="s">
        <v>205</v>
      </c>
      <c r="E1762" t="s">
        <v>205</v>
      </c>
      <c r="F1762" t="s">
        <v>205</v>
      </c>
      <c r="G1762" t="s">
        <v>205</v>
      </c>
      <c r="H1762" t="s">
        <v>205</v>
      </c>
      <c r="I1762" t="s">
        <v>205</v>
      </c>
      <c r="J1762" t="s">
        <v>205</v>
      </c>
      <c r="K1762" t="s">
        <v>205</v>
      </c>
      <c r="L1762" t="s">
        <v>205</v>
      </c>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s="242">
        <v>0</v>
      </c>
      <c r="AR1762" s="242">
        <v>0</v>
      </c>
    </row>
    <row r="1763" spans="1:44" x14ac:dyDescent="0.25">
      <c r="A1763">
        <v>125201</v>
      </c>
      <c r="B1763" t="s">
        <v>474</v>
      </c>
      <c r="C1763" t="s">
        <v>206</v>
      </c>
      <c r="D1763" t="s">
        <v>206</v>
      </c>
      <c r="E1763" t="s">
        <v>206</v>
      </c>
      <c r="F1763" t="s">
        <v>206</v>
      </c>
      <c r="G1763" t="s">
        <v>205</v>
      </c>
      <c r="H1763" t="s">
        <v>205</v>
      </c>
      <c r="I1763" t="s">
        <v>205</v>
      </c>
      <c r="J1763" t="s">
        <v>205</v>
      </c>
      <c r="K1763" t="s">
        <v>205</v>
      </c>
      <c r="L1763" t="s">
        <v>205</v>
      </c>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s="242">
        <v>0</v>
      </c>
      <c r="AR1763" s="242" t="e">
        <v>#N/A</v>
      </c>
    </row>
    <row r="1764" spans="1:44" x14ac:dyDescent="0.25">
      <c r="A1764">
        <v>125202</v>
      </c>
      <c r="B1764" t="s">
        <v>474</v>
      </c>
      <c r="C1764" t="s">
        <v>206</v>
      </c>
      <c r="D1764" t="s">
        <v>206</v>
      </c>
      <c r="E1764" t="s">
        <v>206</v>
      </c>
      <c r="F1764" t="s">
        <v>206</v>
      </c>
      <c r="G1764" t="s">
        <v>206</v>
      </c>
      <c r="H1764" t="s">
        <v>205</v>
      </c>
      <c r="I1764" t="s">
        <v>205</v>
      </c>
      <c r="J1764" t="s">
        <v>205</v>
      </c>
      <c r="K1764" t="s">
        <v>205</v>
      </c>
      <c r="L1764" t="s">
        <v>205</v>
      </c>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s="242">
        <v>0</v>
      </c>
      <c r="AR1764" s="242" t="e">
        <v>#N/A</v>
      </c>
    </row>
    <row r="1765" spans="1:44" x14ac:dyDescent="0.25">
      <c r="A1765">
        <v>125203</v>
      </c>
      <c r="B1765" t="s">
        <v>474</v>
      </c>
      <c r="C1765" t="s">
        <v>206</v>
      </c>
      <c r="D1765" t="s">
        <v>206</v>
      </c>
      <c r="E1765" t="s">
        <v>206</v>
      </c>
      <c r="F1765" t="s">
        <v>206</v>
      </c>
      <c r="G1765" t="s">
        <v>206</v>
      </c>
      <c r="H1765" t="s">
        <v>205</v>
      </c>
      <c r="I1765" t="s">
        <v>205</v>
      </c>
      <c r="J1765" t="s">
        <v>205</v>
      </c>
      <c r="K1765" t="s">
        <v>205</v>
      </c>
      <c r="L1765" t="s">
        <v>205</v>
      </c>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s="242">
        <v>0</v>
      </c>
      <c r="AR1765" s="242" t="e">
        <v>#N/A</v>
      </c>
    </row>
    <row r="1766" spans="1:44" x14ac:dyDescent="0.25">
      <c r="A1766">
        <v>125204</v>
      </c>
      <c r="B1766" t="s">
        <v>474</v>
      </c>
      <c r="C1766" t="s">
        <v>206</v>
      </c>
      <c r="D1766" t="s">
        <v>206</v>
      </c>
      <c r="E1766" t="s">
        <v>206</v>
      </c>
      <c r="F1766" t="s">
        <v>205</v>
      </c>
      <c r="G1766" t="s">
        <v>205</v>
      </c>
      <c r="H1766" t="s">
        <v>205</v>
      </c>
      <c r="I1766" t="s">
        <v>205</v>
      </c>
      <c r="J1766" t="s">
        <v>205</v>
      </c>
      <c r="K1766" t="s">
        <v>205</v>
      </c>
      <c r="L1766" t="s">
        <v>205</v>
      </c>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s="242">
        <v>0</v>
      </c>
      <c r="AR1766" s="242" t="e">
        <v>#N/A</v>
      </c>
    </row>
    <row r="1767" spans="1:44" x14ac:dyDescent="0.25">
      <c r="A1767">
        <v>125205</v>
      </c>
      <c r="B1767" t="s">
        <v>474</v>
      </c>
      <c r="C1767" t="s">
        <v>205</v>
      </c>
      <c r="D1767" t="s">
        <v>205</v>
      </c>
      <c r="E1767" t="s">
        <v>206</v>
      </c>
      <c r="F1767" t="s">
        <v>206</v>
      </c>
      <c r="G1767" t="s">
        <v>206</v>
      </c>
      <c r="H1767" t="s">
        <v>205</v>
      </c>
      <c r="I1767" t="s">
        <v>205</v>
      </c>
      <c r="J1767" t="s">
        <v>205</v>
      </c>
      <c r="K1767" t="s">
        <v>205</v>
      </c>
      <c r="L1767" t="s">
        <v>205</v>
      </c>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s="242">
        <v>0</v>
      </c>
      <c r="AR1767" s="242" t="e">
        <v>#N/A</v>
      </c>
    </row>
    <row r="1768" spans="1:44" x14ac:dyDescent="0.25">
      <c r="A1768">
        <v>125206</v>
      </c>
      <c r="B1768" t="s">
        <v>474</v>
      </c>
      <c r="C1768" t="s">
        <v>205</v>
      </c>
      <c r="D1768" t="s">
        <v>205</v>
      </c>
      <c r="E1768" t="s">
        <v>206</v>
      </c>
      <c r="F1768" t="s">
        <v>206</v>
      </c>
      <c r="G1768" t="s">
        <v>205</v>
      </c>
      <c r="H1768" t="s">
        <v>205</v>
      </c>
      <c r="I1768" t="s">
        <v>205</v>
      </c>
      <c r="J1768" t="s">
        <v>205</v>
      </c>
      <c r="K1768" t="s">
        <v>205</v>
      </c>
      <c r="L1768" t="s">
        <v>205</v>
      </c>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s="242">
        <v>0</v>
      </c>
      <c r="AR1768" s="242" t="e">
        <v>#N/A</v>
      </c>
    </row>
    <row r="1769" spans="1:44" x14ac:dyDescent="0.25">
      <c r="A1769">
        <v>125207</v>
      </c>
      <c r="B1769" t="s">
        <v>474</v>
      </c>
      <c r="C1769" t="s">
        <v>206</v>
      </c>
      <c r="D1769" t="s">
        <v>206</v>
      </c>
      <c r="E1769" t="s">
        <v>206</v>
      </c>
      <c r="F1769" t="s">
        <v>206</v>
      </c>
      <c r="G1769" t="s">
        <v>206</v>
      </c>
      <c r="H1769" t="s">
        <v>205</v>
      </c>
      <c r="I1769" t="s">
        <v>205</v>
      </c>
      <c r="J1769" t="s">
        <v>205</v>
      </c>
      <c r="K1769" t="s">
        <v>205</v>
      </c>
      <c r="L1769" t="s">
        <v>205</v>
      </c>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s="242">
        <v>0</v>
      </c>
      <c r="AR1769" s="242" t="e">
        <v>#N/A</v>
      </c>
    </row>
    <row r="1770" spans="1:44" x14ac:dyDescent="0.25">
      <c r="A1770">
        <v>125208</v>
      </c>
      <c r="B1770" t="s">
        <v>474</v>
      </c>
      <c r="C1770" t="s">
        <v>206</v>
      </c>
      <c r="D1770" t="s">
        <v>206</v>
      </c>
      <c r="E1770" t="s">
        <v>206</v>
      </c>
      <c r="F1770" t="s">
        <v>206</v>
      </c>
      <c r="G1770" t="s">
        <v>206</v>
      </c>
      <c r="H1770" t="s">
        <v>205</v>
      </c>
      <c r="I1770" t="s">
        <v>205</v>
      </c>
      <c r="J1770" t="s">
        <v>205</v>
      </c>
      <c r="K1770" t="s">
        <v>205</v>
      </c>
      <c r="L1770" t="s">
        <v>205</v>
      </c>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s="242">
        <v>0</v>
      </c>
      <c r="AR1770" s="242" t="e">
        <v>#N/A</v>
      </c>
    </row>
    <row r="1771" spans="1:44" x14ac:dyDescent="0.25">
      <c r="A1771">
        <v>125209</v>
      </c>
      <c r="B1771" t="s">
        <v>474</v>
      </c>
      <c r="C1771" t="s">
        <v>206</v>
      </c>
      <c r="D1771" t="s">
        <v>206</v>
      </c>
      <c r="E1771" t="s">
        <v>205</v>
      </c>
      <c r="F1771" t="s">
        <v>206</v>
      </c>
      <c r="G1771" t="s">
        <v>205</v>
      </c>
      <c r="H1771" t="s">
        <v>205</v>
      </c>
      <c r="I1771" t="s">
        <v>205</v>
      </c>
      <c r="J1771" t="s">
        <v>205</v>
      </c>
      <c r="K1771" t="s">
        <v>205</v>
      </c>
      <c r="L1771" t="s">
        <v>205</v>
      </c>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s="242">
        <v>0</v>
      </c>
      <c r="AR1771" s="242" t="e">
        <v>#N/A</v>
      </c>
    </row>
    <row r="1772" spans="1:44" x14ac:dyDescent="0.25">
      <c r="A1772">
        <v>125210</v>
      </c>
      <c r="B1772" t="s">
        <v>474</v>
      </c>
      <c r="C1772" t="s">
        <v>206</v>
      </c>
      <c r="D1772" t="s">
        <v>206</v>
      </c>
      <c r="E1772" t="s">
        <v>206</v>
      </c>
      <c r="F1772" t="s">
        <v>206</v>
      </c>
      <c r="G1772" t="s">
        <v>206</v>
      </c>
      <c r="H1772" t="s">
        <v>205</v>
      </c>
      <c r="I1772" t="s">
        <v>205</v>
      </c>
      <c r="J1772" t="s">
        <v>205</v>
      </c>
      <c r="K1772" t="s">
        <v>205</v>
      </c>
      <c r="L1772" t="s">
        <v>205</v>
      </c>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s="242">
        <v>0</v>
      </c>
      <c r="AR1772" s="242" t="e">
        <v>#N/A</v>
      </c>
    </row>
    <row r="1773" spans="1:44" x14ac:dyDescent="0.25">
      <c r="A1773">
        <v>125211</v>
      </c>
      <c r="B1773" t="s">
        <v>474</v>
      </c>
      <c r="C1773" t="s">
        <v>206</v>
      </c>
      <c r="D1773" t="s">
        <v>206</v>
      </c>
      <c r="E1773" t="s">
        <v>206</v>
      </c>
      <c r="F1773" t="s">
        <v>206</v>
      </c>
      <c r="G1773" t="s">
        <v>206</v>
      </c>
      <c r="H1773" t="s">
        <v>205</v>
      </c>
      <c r="I1773" t="s">
        <v>205</v>
      </c>
      <c r="J1773" t="s">
        <v>205</v>
      </c>
      <c r="K1773" t="s">
        <v>205</v>
      </c>
      <c r="L1773" t="s">
        <v>205</v>
      </c>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s="242">
        <v>0</v>
      </c>
      <c r="AR1773" s="242" t="e">
        <v>#N/A</v>
      </c>
    </row>
    <row r="1774" spans="1:44" x14ac:dyDescent="0.25">
      <c r="A1774">
        <v>125212</v>
      </c>
      <c r="B1774" t="s">
        <v>474</v>
      </c>
      <c r="C1774" t="s">
        <v>206</v>
      </c>
      <c r="D1774" t="s">
        <v>206</v>
      </c>
      <c r="E1774" t="s">
        <v>206</v>
      </c>
      <c r="F1774" t="s">
        <v>206</v>
      </c>
      <c r="G1774" t="s">
        <v>206</v>
      </c>
      <c r="H1774" t="s">
        <v>205</v>
      </c>
      <c r="I1774" t="s">
        <v>205</v>
      </c>
      <c r="J1774" t="s">
        <v>205</v>
      </c>
      <c r="K1774" t="s">
        <v>205</v>
      </c>
      <c r="L1774" t="s">
        <v>205</v>
      </c>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s="242">
        <v>0</v>
      </c>
      <c r="AR1774" s="242" t="e">
        <v>#N/A</v>
      </c>
    </row>
    <row r="1775" spans="1:44" x14ac:dyDescent="0.25">
      <c r="A1775">
        <v>125214</v>
      </c>
      <c r="B1775" t="s">
        <v>474</v>
      </c>
      <c r="C1775" t="s">
        <v>205</v>
      </c>
      <c r="D1775" t="s">
        <v>205</v>
      </c>
      <c r="E1775" t="s">
        <v>205</v>
      </c>
      <c r="F1775" t="s">
        <v>205</v>
      </c>
      <c r="G1775" t="s">
        <v>205</v>
      </c>
      <c r="H1775" t="s">
        <v>205</v>
      </c>
      <c r="I1775" t="s">
        <v>205</v>
      </c>
      <c r="J1775" t="s">
        <v>205</v>
      </c>
      <c r="K1775" t="s">
        <v>205</v>
      </c>
      <c r="L1775" t="s">
        <v>205</v>
      </c>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s="242">
        <v>0</v>
      </c>
      <c r="AR1775" s="242">
        <v>0</v>
      </c>
    </row>
    <row r="1776" spans="1:44" x14ac:dyDescent="0.25">
      <c r="A1776">
        <v>125215</v>
      </c>
      <c r="B1776" t="s">
        <v>474</v>
      </c>
      <c r="C1776" t="s">
        <v>206</v>
      </c>
      <c r="D1776" t="s">
        <v>206</v>
      </c>
      <c r="E1776" t="s">
        <v>206</v>
      </c>
      <c r="F1776" t="s">
        <v>206</v>
      </c>
      <c r="G1776" t="s">
        <v>206</v>
      </c>
      <c r="H1776" t="s">
        <v>205</v>
      </c>
      <c r="I1776" t="s">
        <v>205</v>
      </c>
      <c r="J1776" t="s">
        <v>205</v>
      </c>
      <c r="K1776" t="s">
        <v>205</v>
      </c>
      <c r="L1776" t="s">
        <v>205</v>
      </c>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s="242">
        <v>0</v>
      </c>
      <c r="AR1776" s="242" t="e">
        <v>#N/A</v>
      </c>
    </row>
    <row r="1777" spans="1:44" x14ac:dyDescent="0.25">
      <c r="A1777">
        <v>125216</v>
      </c>
      <c r="B1777" t="s">
        <v>474</v>
      </c>
      <c r="C1777" t="s">
        <v>206</v>
      </c>
      <c r="D1777" t="s">
        <v>206</v>
      </c>
      <c r="E1777" t="s">
        <v>206</v>
      </c>
      <c r="F1777" t="s">
        <v>206</v>
      </c>
      <c r="G1777" t="s">
        <v>206</v>
      </c>
      <c r="H1777" t="s">
        <v>205</v>
      </c>
      <c r="I1777" t="s">
        <v>205</v>
      </c>
      <c r="J1777" t="s">
        <v>205</v>
      </c>
      <c r="K1777" t="s">
        <v>205</v>
      </c>
      <c r="L1777" t="s">
        <v>205</v>
      </c>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s="242">
        <v>0</v>
      </c>
      <c r="AR1777" s="242" t="e">
        <v>#N/A</v>
      </c>
    </row>
    <row r="1778" spans="1:44" x14ac:dyDescent="0.25">
      <c r="A1778">
        <v>125217</v>
      </c>
      <c r="B1778" t="s">
        <v>474</v>
      </c>
      <c r="C1778" t="s">
        <v>206</v>
      </c>
      <c r="D1778" t="s">
        <v>206</v>
      </c>
      <c r="E1778" t="s">
        <v>206</v>
      </c>
      <c r="F1778" t="s">
        <v>206</v>
      </c>
      <c r="G1778" t="s">
        <v>206</v>
      </c>
      <c r="H1778" t="s">
        <v>205</v>
      </c>
      <c r="I1778" t="s">
        <v>205</v>
      </c>
      <c r="J1778" t="s">
        <v>205</v>
      </c>
      <c r="K1778" t="s">
        <v>205</v>
      </c>
      <c r="L1778" t="s">
        <v>205</v>
      </c>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s="242">
        <v>0</v>
      </c>
      <c r="AR1778" s="242" t="e">
        <v>#N/A</v>
      </c>
    </row>
    <row r="1779" spans="1:44" x14ac:dyDescent="0.25">
      <c r="A1779">
        <v>125218</v>
      </c>
      <c r="B1779" t="s">
        <v>474</v>
      </c>
      <c r="C1779" t="s">
        <v>206</v>
      </c>
      <c r="D1779" t="s">
        <v>206</v>
      </c>
      <c r="E1779" t="s">
        <v>206</v>
      </c>
      <c r="F1779" t="s">
        <v>206</v>
      </c>
      <c r="G1779" t="s">
        <v>206</v>
      </c>
      <c r="H1779" t="s">
        <v>205</v>
      </c>
      <c r="I1779" t="s">
        <v>205</v>
      </c>
      <c r="J1779" t="s">
        <v>205</v>
      </c>
      <c r="K1779" t="s">
        <v>205</v>
      </c>
      <c r="L1779" t="s">
        <v>205</v>
      </c>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s="242">
        <v>0</v>
      </c>
      <c r="AR1779" s="242" t="e">
        <v>#N/A</v>
      </c>
    </row>
    <row r="1780" spans="1:44" x14ac:dyDescent="0.25">
      <c r="A1780">
        <v>125219</v>
      </c>
      <c r="B1780" t="s">
        <v>474</v>
      </c>
      <c r="C1780" t="s">
        <v>206</v>
      </c>
      <c r="D1780" t="s">
        <v>206</v>
      </c>
      <c r="E1780" t="s">
        <v>205</v>
      </c>
      <c r="F1780" t="s">
        <v>206</v>
      </c>
      <c r="G1780" t="s">
        <v>205</v>
      </c>
      <c r="H1780" t="s">
        <v>205</v>
      </c>
      <c r="I1780" t="s">
        <v>205</v>
      </c>
      <c r="J1780" t="s">
        <v>205</v>
      </c>
      <c r="K1780" t="s">
        <v>205</v>
      </c>
      <c r="L1780" t="s">
        <v>205</v>
      </c>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s="242">
        <v>0</v>
      </c>
      <c r="AR1780" s="242" t="e">
        <v>#N/A</v>
      </c>
    </row>
    <row r="1781" spans="1:44" x14ac:dyDescent="0.25">
      <c r="A1781">
        <v>125220</v>
      </c>
      <c r="B1781" t="s">
        <v>474</v>
      </c>
      <c r="C1781" t="s">
        <v>206</v>
      </c>
      <c r="D1781" t="s">
        <v>206</v>
      </c>
      <c r="E1781" t="s">
        <v>206</v>
      </c>
      <c r="F1781" t="s">
        <v>206</v>
      </c>
      <c r="G1781" t="s">
        <v>206</v>
      </c>
      <c r="H1781" t="s">
        <v>205</v>
      </c>
      <c r="I1781" t="s">
        <v>205</v>
      </c>
      <c r="J1781" t="s">
        <v>205</v>
      </c>
      <c r="K1781" t="s">
        <v>205</v>
      </c>
      <c r="L1781" t="s">
        <v>205</v>
      </c>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s="242">
        <v>0</v>
      </c>
      <c r="AR1781" s="242" t="e">
        <v>#N/A</v>
      </c>
    </row>
    <row r="1782" spans="1:44" x14ac:dyDescent="0.25">
      <c r="A1782">
        <v>125221</v>
      </c>
      <c r="B1782" t="s">
        <v>474</v>
      </c>
      <c r="C1782" t="s">
        <v>206</v>
      </c>
      <c r="D1782" t="s">
        <v>206</v>
      </c>
      <c r="E1782" t="s">
        <v>206</v>
      </c>
      <c r="F1782" t="s">
        <v>206</v>
      </c>
      <c r="G1782" t="s">
        <v>206</v>
      </c>
      <c r="H1782" t="s">
        <v>205</v>
      </c>
      <c r="I1782" t="s">
        <v>205</v>
      </c>
      <c r="J1782" t="s">
        <v>205</v>
      </c>
      <c r="K1782" t="s">
        <v>205</v>
      </c>
      <c r="L1782" t="s">
        <v>205</v>
      </c>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s="242">
        <v>0</v>
      </c>
      <c r="AR1782" s="242" t="e">
        <v>#N/A</v>
      </c>
    </row>
    <row r="1783" spans="1:44" x14ac:dyDescent="0.25">
      <c r="A1783">
        <v>125222</v>
      </c>
      <c r="B1783" t="s">
        <v>474</v>
      </c>
      <c r="C1783" t="s">
        <v>205</v>
      </c>
      <c r="D1783" t="s">
        <v>205</v>
      </c>
      <c r="E1783" t="s">
        <v>205</v>
      </c>
      <c r="F1783" t="s">
        <v>206</v>
      </c>
      <c r="G1783" t="s">
        <v>206</v>
      </c>
      <c r="H1783" t="s">
        <v>205</v>
      </c>
      <c r="I1783" t="s">
        <v>205</v>
      </c>
      <c r="J1783" t="s">
        <v>205</v>
      </c>
      <c r="K1783" t="s">
        <v>205</v>
      </c>
      <c r="L1783" t="s">
        <v>205</v>
      </c>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s="242">
        <v>0</v>
      </c>
      <c r="AR1783" s="242" t="e">
        <v>#N/A</v>
      </c>
    </row>
    <row r="1784" spans="1:44" x14ac:dyDescent="0.25">
      <c r="A1784">
        <v>125223</v>
      </c>
      <c r="B1784" t="s">
        <v>474</v>
      </c>
      <c r="C1784" t="s">
        <v>206</v>
      </c>
      <c r="D1784" t="s">
        <v>205</v>
      </c>
      <c r="E1784" t="s">
        <v>206</v>
      </c>
      <c r="F1784" t="s">
        <v>206</v>
      </c>
      <c r="G1784" t="s">
        <v>206</v>
      </c>
      <c r="H1784" t="s">
        <v>205</v>
      </c>
      <c r="I1784" t="s">
        <v>205</v>
      </c>
      <c r="J1784" t="s">
        <v>205</v>
      </c>
      <c r="K1784" t="s">
        <v>205</v>
      </c>
      <c r="L1784" t="s">
        <v>205</v>
      </c>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s="242">
        <v>0</v>
      </c>
      <c r="AR1784" s="242" t="e">
        <v>#N/A</v>
      </c>
    </row>
    <row r="1785" spans="1:44" x14ac:dyDescent="0.25">
      <c r="A1785">
        <v>125224</v>
      </c>
      <c r="B1785" t="s">
        <v>474</v>
      </c>
      <c r="C1785" t="s">
        <v>205</v>
      </c>
      <c r="D1785" t="s">
        <v>205</v>
      </c>
      <c r="E1785" t="s">
        <v>206</v>
      </c>
      <c r="F1785" t="s">
        <v>206</v>
      </c>
      <c r="G1785" t="s">
        <v>206</v>
      </c>
      <c r="H1785" t="s">
        <v>205</v>
      </c>
      <c r="I1785" t="s">
        <v>205</v>
      </c>
      <c r="J1785" t="s">
        <v>205</v>
      </c>
      <c r="K1785" t="s">
        <v>205</v>
      </c>
      <c r="L1785" t="s">
        <v>205</v>
      </c>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s="242">
        <v>0</v>
      </c>
      <c r="AR1785" s="242" t="e">
        <v>#N/A</v>
      </c>
    </row>
    <row r="1786" spans="1:44" x14ac:dyDescent="0.25">
      <c r="A1786">
        <v>125225</v>
      </c>
      <c r="B1786" t="s">
        <v>474</v>
      </c>
      <c r="C1786" t="s">
        <v>206</v>
      </c>
      <c r="D1786" t="s">
        <v>206</v>
      </c>
      <c r="E1786" t="s">
        <v>206</v>
      </c>
      <c r="F1786" t="s">
        <v>206</v>
      </c>
      <c r="G1786" t="s">
        <v>206</v>
      </c>
      <c r="H1786" t="s">
        <v>205</v>
      </c>
      <c r="I1786" t="s">
        <v>205</v>
      </c>
      <c r="J1786" t="s">
        <v>205</v>
      </c>
      <c r="K1786" t="s">
        <v>205</v>
      </c>
      <c r="L1786" t="s">
        <v>205</v>
      </c>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s="242">
        <v>0</v>
      </c>
      <c r="AR1786" s="242" t="e">
        <v>#N/A</v>
      </c>
    </row>
    <row r="1787" spans="1:44" x14ac:dyDescent="0.25">
      <c r="A1787">
        <v>125226</v>
      </c>
      <c r="B1787" t="s">
        <v>474</v>
      </c>
      <c r="C1787" t="s">
        <v>206</v>
      </c>
      <c r="D1787" t="s">
        <v>205</v>
      </c>
      <c r="E1787" t="s">
        <v>206</v>
      </c>
      <c r="F1787" t="s">
        <v>205</v>
      </c>
      <c r="G1787" t="s">
        <v>206</v>
      </c>
      <c r="H1787" t="s">
        <v>205</v>
      </c>
      <c r="I1787" t="s">
        <v>205</v>
      </c>
      <c r="J1787" t="s">
        <v>205</v>
      </c>
      <c r="K1787" t="s">
        <v>205</v>
      </c>
      <c r="L1787" t="s">
        <v>205</v>
      </c>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s="242">
        <v>0</v>
      </c>
      <c r="AR1787" s="242" t="e">
        <v>#N/A</v>
      </c>
    </row>
    <row r="1788" spans="1:44" x14ac:dyDescent="0.25">
      <c r="A1788">
        <v>125227</v>
      </c>
      <c r="B1788" t="s">
        <v>474</v>
      </c>
      <c r="C1788" t="s">
        <v>205</v>
      </c>
      <c r="D1788" t="s">
        <v>205</v>
      </c>
      <c r="E1788" t="s">
        <v>205</v>
      </c>
      <c r="F1788" t="s">
        <v>205</v>
      </c>
      <c r="G1788" t="s">
        <v>205</v>
      </c>
      <c r="H1788" t="s">
        <v>205</v>
      </c>
      <c r="I1788" t="s">
        <v>205</v>
      </c>
      <c r="J1788" t="s">
        <v>205</v>
      </c>
      <c r="K1788" t="s">
        <v>205</v>
      </c>
      <c r="L1788" t="s">
        <v>205</v>
      </c>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s="242">
        <v>0</v>
      </c>
      <c r="AR1788" s="242">
        <v>0</v>
      </c>
    </row>
    <row r="1789" spans="1:44" x14ac:dyDescent="0.25">
      <c r="A1789">
        <v>125228</v>
      </c>
      <c r="B1789" t="s">
        <v>474</v>
      </c>
      <c r="C1789" t="s">
        <v>206</v>
      </c>
      <c r="D1789" t="s">
        <v>205</v>
      </c>
      <c r="E1789" t="s">
        <v>206</v>
      </c>
      <c r="F1789" t="s">
        <v>205</v>
      </c>
      <c r="G1789" t="s">
        <v>205</v>
      </c>
      <c r="H1789" t="s">
        <v>205</v>
      </c>
      <c r="I1789" t="s">
        <v>205</v>
      </c>
      <c r="J1789" t="s">
        <v>205</v>
      </c>
      <c r="K1789" t="s">
        <v>205</v>
      </c>
      <c r="L1789" t="s">
        <v>205</v>
      </c>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s="242">
        <v>0</v>
      </c>
      <c r="AR1789" s="242" t="e">
        <v>#N/A</v>
      </c>
    </row>
    <row r="1790" spans="1:44" x14ac:dyDescent="0.25">
      <c r="A1790">
        <v>125229</v>
      </c>
      <c r="B1790" t="s">
        <v>474</v>
      </c>
      <c r="C1790" t="s">
        <v>205</v>
      </c>
      <c r="D1790" t="s">
        <v>205</v>
      </c>
      <c r="E1790" t="s">
        <v>206</v>
      </c>
      <c r="F1790" t="s">
        <v>206</v>
      </c>
      <c r="G1790" t="s">
        <v>206</v>
      </c>
      <c r="H1790" t="s">
        <v>205</v>
      </c>
      <c r="I1790" t="s">
        <v>205</v>
      </c>
      <c r="J1790" t="s">
        <v>205</v>
      </c>
      <c r="K1790" t="s">
        <v>205</v>
      </c>
      <c r="L1790" t="s">
        <v>205</v>
      </c>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s="242">
        <v>0</v>
      </c>
      <c r="AR1790" s="242" t="e">
        <v>#N/A</v>
      </c>
    </row>
    <row r="1791" spans="1:44" x14ac:dyDescent="0.25">
      <c r="A1791">
        <v>125230</v>
      </c>
      <c r="B1791" t="s">
        <v>474</v>
      </c>
      <c r="C1791" t="s">
        <v>206</v>
      </c>
      <c r="D1791" t="s">
        <v>206</v>
      </c>
      <c r="E1791" t="s">
        <v>206</v>
      </c>
      <c r="F1791" t="s">
        <v>206</v>
      </c>
      <c r="G1791" t="s">
        <v>206</v>
      </c>
      <c r="H1791" t="s">
        <v>205</v>
      </c>
      <c r="I1791" t="s">
        <v>205</v>
      </c>
      <c r="J1791" t="s">
        <v>205</v>
      </c>
      <c r="K1791" t="s">
        <v>205</v>
      </c>
      <c r="L1791" t="s">
        <v>205</v>
      </c>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s="242">
        <v>0</v>
      </c>
      <c r="AR1791" s="242" t="e">
        <v>#N/A</v>
      </c>
    </row>
    <row r="1792" spans="1:44" x14ac:dyDescent="0.25">
      <c r="A1792">
        <v>125231</v>
      </c>
      <c r="B1792" t="s">
        <v>474</v>
      </c>
      <c r="C1792" t="s">
        <v>205</v>
      </c>
      <c r="D1792" t="s">
        <v>206</v>
      </c>
      <c r="E1792" t="s">
        <v>206</v>
      </c>
      <c r="F1792" t="s">
        <v>206</v>
      </c>
      <c r="G1792" t="s">
        <v>205</v>
      </c>
      <c r="H1792" t="s">
        <v>205</v>
      </c>
      <c r="I1792" t="s">
        <v>205</v>
      </c>
      <c r="J1792" t="s">
        <v>205</v>
      </c>
      <c r="K1792" t="s">
        <v>205</v>
      </c>
      <c r="L1792" t="s">
        <v>205</v>
      </c>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s="242">
        <v>0</v>
      </c>
      <c r="AR1792" s="242" t="e">
        <v>#N/A</v>
      </c>
    </row>
    <row r="1793" spans="1:44" x14ac:dyDescent="0.25">
      <c r="A1793">
        <v>125232</v>
      </c>
      <c r="B1793" t="s">
        <v>474</v>
      </c>
      <c r="C1793" t="s">
        <v>206</v>
      </c>
      <c r="D1793" t="s">
        <v>205</v>
      </c>
      <c r="E1793" t="s">
        <v>206</v>
      </c>
      <c r="F1793" t="s">
        <v>205</v>
      </c>
      <c r="G1793" t="s">
        <v>205</v>
      </c>
      <c r="H1793" t="s">
        <v>205</v>
      </c>
      <c r="I1793" t="s">
        <v>205</v>
      </c>
      <c r="J1793" t="s">
        <v>205</v>
      </c>
      <c r="K1793" t="s">
        <v>205</v>
      </c>
      <c r="L1793" t="s">
        <v>205</v>
      </c>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s="242">
        <v>0</v>
      </c>
      <c r="AR1793" s="242" t="e">
        <v>#N/A</v>
      </c>
    </row>
    <row r="1794" spans="1:44" x14ac:dyDescent="0.25">
      <c r="A1794">
        <v>125233</v>
      </c>
      <c r="B1794" t="s">
        <v>474</v>
      </c>
      <c r="C1794" t="s">
        <v>206</v>
      </c>
      <c r="D1794" t="s">
        <v>206</v>
      </c>
      <c r="E1794" t="s">
        <v>205</v>
      </c>
      <c r="F1794" t="s">
        <v>205</v>
      </c>
      <c r="G1794" t="s">
        <v>206</v>
      </c>
      <c r="H1794" t="s">
        <v>205</v>
      </c>
      <c r="I1794" t="s">
        <v>205</v>
      </c>
      <c r="J1794" t="s">
        <v>205</v>
      </c>
      <c r="K1794" t="s">
        <v>205</v>
      </c>
      <c r="L1794" t="s">
        <v>205</v>
      </c>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s="242">
        <v>0</v>
      </c>
      <c r="AR1794" s="242" t="e">
        <v>#N/A</v>
      </c>
    </row>
    <row r="1795" spans="1:44" x14ac:dyDescent="0.25">
      <c r="A1795">
        <v>125234</v>
      </c>
      <c r="B1795" t="s">
        <v>474</v>
      </c>
      <c r="C1795" t="s">
        <v>206</v>
      </c>
      <c r="D1795" t="s">
        <v>206</v>
      </c>
      <c r="E1795" t="s">
        <v>206</v>
      </c>
      <c r="F1795" t="s">
        <v>206</v>
      </c>
      <c r="G1795" t="s">
        <v>206</v>
      </c>
      <c r="H1795" t="s">
        <v>205</v>
      </c>
      <c r="I1795" t="s">
        <v>205</v>
      </c>
      <c r="J1795" t="s">
        <v>205</v>
      </c>
      <c r="K1795" t="s">
        <v>205</v>
      </c>
      <c r="L1795" t="s">
        <v>205</v>
      </c>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s="242">
        <v>0</v>
      </c>
      <c r="AR1795" s="242" t="e">
        <v>#N/A</v>
      </c>
    </row>
    <row r="1796" spans="1:44" x14ac:dyDescent="0.25">
      <c r="A1796">
        <v>125235</v>
      </c>
      <c r="B1796" t="s">
        <v>474</v>
      </c>
      <c r="C1796" t="s">
        <v>206</v>
      </c>
      <c r="D1796" t="s">
        <v>206</v>
      </c>
      <c r="E1796" t="s">
        <v>206</v>
      </c>
      <c r="F1796" t="s">
        <v>206</v>
      </c>
      <c r="G1796" t="s">
        <v>206</v>
      </c>
      <c r="H1796" t="s">
        <v>205</v>
      </c>
      <c r="I1796" t="s">
        <v>205</v>
      </c>
      <c r="J1796" t="s">
        <v>205</v>
      </c>
      <c r="K1796" t="s">
        <v>205</v>
      </c>
      <c r="L1796" t="s">
        <v>205</v>
      </c>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s="242">
        <v>0</v>
      </c>
      <c r="AR1796" s="242" t="e">
        <v>#N/A</v>
      </c>
    </row>
    <row r="1797" spans="1:44" x14ac:dyDescent="0.25">
      <c r="A1797">
        <v>125238</v>
      </c>
      <c r="B1797" t="s">
        <v>474</v>
      </c>
      <c r="C1797" t="s">
        <v>206</v>
      </c>
      <c r="D1797" t="s">
        <v>206</v>
      </c>
      <c r="E1797" t="s">
        <v>206</v>
      </c>
      <c r="F1797" t="s">
        <v>206</v>
      </c>
      <c r="G1797" t="s">
        <v>206</v>
      </c>
      <c r="H1797" t="s">
        <v>205</v>
      </c>
      <c r="I1797" t="s">
        <v>205</v>
      </c>
      <c r="J1797" t="s">
        <v>205</v>
      </c>
      <c r="K1797" t="s">
        <v>205</v>
      </c>
      <c r="L1797" t="s">
        <v>205</v>
      </c>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s="242">
        <v>0</v>
      </c>
      <c r="AR1797" s="242" t="e">
        <v>#N/A</v>
      </c>
    </row>
    <row r="1798" spans="1:44" x14ac:dyDescent="0.25">
      <c r="A1798">
        <v>125239</v>
      </c>
      <c r="B1798" t="s">
        <v>474</v>
      </c>
      <c r="C1798" t="s">
        <v>206</v>
      </c>
      <c r="D1798" t="s">
        <v>206</v>
      </c>
      <c r="E1798" t="s">
        <v>206</v>
      </c>
      <c r="F1798" t="s">
        <v>206</v>
      </c>
      <c r="G1798" t="s">
        <v>206</v>
      </c>
      <c r="H1798" t="s">
        <v>205</v>
      </c>
      <c r="I1798" t="s">
        <v>205</v>
      </c>
      <c r="J1798" t="s">
        <v>205</v>
      </c>
      <c r="K1798" t="s">
        <v>205</v>
      </c>
      <c r="L1798" t="s">
        <v>205</v>
      </c>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s="242">
        <v>0</v>
      </c>
      <c r="AR1798" s="242" t="e">
        <v>#N/A</v>
      </c>
    </row>
    <row r="1799" spans="1:44" x14ac:dyDescent="0.25">
      <c r="A1799">
        <v>125240</v>
      </c>
      <c r="B1799" t="s">
        <v>474</v>
      </c>
      <c r="C1799" t="s">
        <v>206</v>
      </c>
      <c r="D1799" t="s">
        <v>206</v>
      </c>
      <c r="E1799" t="s">
        <v>206</v>
      </c>
      <c r="F1799" t="s">
        <v>206</v>
      </c>
      <c r="G1799" t="s">
        <v>205</v>
      </c>
      <c r="H1799" t="s">
        <v>205</v>
      </c>
      <c r="I1799" t="s">
        <v>205</v>
      </c>
      <c r="J1799" t="s">
        <v>205</v>
      </c>
      <c r="K1799" t="s">
        <v>205</v>
      </c>
      <c r="L1799" t="s">
        <v>205</v>
      </c>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s="242">
        <v>0</v>
      </c>
      <c r="AR1799" s="242" t="e">
        <v>#N/A</v>
      </c>
    </row>
    <row r="1800" spans="1:44" x14ac:dyDescent="0.25">
      <c r="A1800">
        <v>125241</v>
      </c>
      <c r="B1800" t="s">
        <v>474</v>
      </c>
      <c r="C1800" t="s">
        <v>206</v>
      </c>
      <c r="D1800" t="s">
        <v>206</v>
      </c>
      <c r="E1800" t="s">
        <v>206</v>
      </c>
      <c r="F1800" t="s">
        <v>206</v>
      </c>
      <c r="G1800" t="s">
        <v>206</v>
      </c>
      <c r="H1800" t="s">
        <v>205</v>
      </c>
      <c r="I1800" t="s">
        <v>205</v>
      </c>
      <c r="J1800" t="s">
        <v>205</v>
      </c>
      <c r="K1800" t="s">
        <v>205</v>
      </c>
      <c r="L1800" t="s">
        <v>205</v>
      </c>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s="242">
        <v>0</v>
      </c>
      <c r="AR1800" s="242" t="e">
        <v>#N/A</v>
      </c>
    </row>
    <row r="1801" spans="1:44" x14ac:dyDescent="0.25">
      <c r="A1801">
        <v>125242</v>
      </c>
      <c r="B1801" t="s">
        <v>474</v>
      </c>
      <c r="C1801" t="s">
        <v>205</v>
      </c>
      <c r="D1801" t="s">
        <v>206</v>
      </c>
      <c r="E1801" t="s">
        <v>206</v>
      </c>
      <c r="F1801" t="s">
        <v>205</v>
      </c>
      <c r="G1801" t="s">
        <v>205</v>
      </c>
      <c r="H1801" t="s">
        <v>205</v>
      </c>
      <c r="I1801" t="s">
        <v>205</v>
      </c>
      <c r="J1801" t="s">
        <v>205</v>
      </c>
      <c r="K1801" t="s">
        <v>205</v>
      </c>
      <c r="L1801" t="s">
        <v>205</v>
      </c>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s="242">
        <v>0</v>
      </c>
      <c r="AR1801" s="242" t="e">
        <v>#N/A</v>
      </c>
    </row>
    <row r="1802" spans="1:44" x14ac:dyDescent="0.25">
      <c r="A1802">
        <v>125244</v>
      </c>
      <c r="B1802" t="s">
        <v>474</v>
      </c>
      <c r="C1802" t="s">
        <v>206</v>
      </c>
      <c r="D1802" t="s">
        <v>206</v>
      </c>
      <c r="E1802" t="s">
        <v>205</v>
      </c>
      <c r="F1802" t="s">
        <v>206</v>
      </c>
      <c r="G1802" t="s">
        <v>205</v>
      </c>
      <c r="H1802" t="s">
        <v>205</v>
      </c>
      <c r="I1802" t="s">
        <v>205</v>
      </c>
      <c r="J1802" t="s">
        <v>205</v>
      </c>
      <c r="K1802" t="s">
        <v>205</v>
      </c>
      <c r="L1802" t="s">
        <v>205</v>
      </c>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s="242">
        <v>0</v>
      </c>
      <c r="AR1802" s="242" t="e">
        <v>#N/A</v>
      </c>
    </row>
    <row r="1803" spans="1:44" x14ac:dyDescent="0.25">
      <c r="A1803">
        <v>125246</v>
      </c>
      <c r="B1803" t="s">
        <v>474</v>
      </c>
      <c r="C1803" t="s">
        <v>206</v>
      </c>
      <c r="D1803" t="s">
        <v>206</v>
      </c>
      <c r="E1803" t="s">
        <v>206</v>
      </c>
      <c r="F1803" t="s">
        <v>206</v>
      </c>
      <c r="G1803" t="s">
        <v>205</v>
      </c>
      <c r="H1803" t="s">
        <v>205</v>
      </c>
      <c r="I1803" t="s">
        <v>205</v>
      </c>
      <c r="J1803" t="s">
        <v>205</v>
      </c>
      <c r="K1803" t="s">
        <v>205</v>
      </c>
      <c r="L1803" t="s">
        <v>205</v>
      </c>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s="242">
        <v>0</v>
      </c>
      <c r="AR1803" s="242" t="e">
        <v>#N/A</v>
      </c>
    </row>
    <row r="1804" spans="1:44" x14ac:dyDescent="0.25">
      <c r="A1804">
        <v>125247</v>
      </c>
      <c r="B1804" t="s">
        <v>474</v>
      </c>
      <c r="C1804" t="s">
        <v>206</v>
      </c>
      <c r="D1804" t="s">
        <v>206</v>
      </c>
      <c r="E1804" t="s">
        <v>206</v>
      </c>
      <c r="F1804" t="s">
        <v>205</v>
      </c>
      <c r="G1804" t="s">
        <v>206</v>
      </c>
      <c r="H1804" t="s">
        <v>205</v>
      </c>
      <c r="I1804" t="s">
        <v>205</v>
      </c>
      <c r="J1804" t="s">
        <v>205</v>
      </c>
      <c r="K1804" t="s">
        <v>205</v>
      </c>
      <c r="L1804" t="s">
        <v>205</v>
      </c>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s="242">
        <v>0</v>
      </c>
      <c r="AR1804" s="242" t="e">
        <v>#N/A</v>
      </c>
    </row>
    <row r="1805" spans="1:44" x14ac:dyDescent="0.25">
      <c r="A1805">
        <v>125249</v>
      </c>
      <c r="B1805" t="s">
        <v>474</v>
      </c>
      <c r="C1805" t="s">
        <v>206</v>
      </c>
      <c r="D1805" t="s">
        <v>206</v>
      </c>
      <c r="E1805" t="s">
        <v>206</v>
      </c>
      <c r="F1805" t="s">
        <v>206</v>
      </c>
      <c r="G1805" t="s">
        <v>206</v>
      </c>
      <c r="H1805" t="s">
        <v>205</v>
      </c>
      <c r="I1805" t="s">
        <v>205</v>
      </c>
      <c r="J1805" t="s">
        <v>205</v>
      </c>
      <c r="K1805" t="s">
        <v>205</v>
      </c>
      <c r="L1805" t="s">
        <v>205</v>
      </c>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s="242">
        <v>0</v>
      </c>
      <c r="AR1805" s="242" t="e">
        <v>#N/A</v>
      </c>
    </row>
    <row r="1806" spans="1:44" x14ac:dyDescent="0.25">
      <c r="A1806">
        <v>125250</v>
      </c>
      <c r="B1806" t="s">
        <v>474</v>
      </c>
      <c r="C1806" t="s">
        <v>206</v>
      </c>
      <c r="D1806" t="s">
        <v>206</v>
      </c>
      <c r="E1806" t="s">
        <v>206</v>
      </c>
      <c r="F1806" t="s">
        <v>206</v>
      </c>
      <c r="G1806" t="s">
        <v>206</v>
      </c>
      <c r="H1806" t="s">
        <v>205</v>
      </c>
      <c r="I1806" t="s">
        <v>205</v>
      </c>
      <c r="J1806" t="s">
        <v>205</v>
      </c>
      <c r="K1806" t="s">
        <v>205</v>
      </c>
      <c r="L1806" t="s">
        <v>205</v>
      </c>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s="242">
        <v>0</v>
      </c>
      <c r="AR1806" s="242" t="e">
        <v>#N/A</v>
      </c>
    </row>
    <row r="1807" spans="1:44" x14ac:dyDescent="0.25">
      <c r="A1807">
        <v>125251</v>
      </c>
      <c r="B1807" t="s">
        <v>474</v>
      </c>
      <c r="C1807" t="s">
        <v>206</v>
      </c>
      <c r="D1807" t="s">
        <v>206</v>
      </c>
      <c r="E1807" t="s">
        <v>206</v>
      </c>
      <c r="F1807" t="s">
        <v>206</v>
      </c>
      <c r="G1807" t="s">
        <v>206</v>
      </c>
      <c r="H1807" t="s">
        <v>205</v>
      </c>
      <c r="I1807" t="s">
        <v>205</v>
      </c>
      <c r="J1807" t="s">
        <v>205</v>
      </c>
      <c r="K1807" t="s">
        <v>205</v>
      </c>
      <c r="L1807" t="s">
        <v>205</v>
      </c>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s="242">
        <v>0</v>
      </c>
      <c r="AR1807" s="242" t="e">
        <v>#N/A</v>
      </c>
    </row>
    <row r="1808" spans="1:44" x14ac:dyDescent="0.25">
      <c r="A1808">
        <v>125252</v>
      </c>
      <c r="B1808" t="s">
        <v>474</v>
      </c>
      <c r="C1808" t="s">
        <v>206</v>
      </c>
      <c r="D1808" t="s">
        <v>206</v>
      </c>
      <c r="E1808" t="s">
        <v>206</v>
      </c>
      <c r="F1808" t="s">
        <v>206</v>
      </c>
      <c r="G1808" t="s">
        <v>206</v>
      </c>
      <c r="H1808" t="s">
        <v>205</v>
      </c>
      <c r="I1808" t="s">
        <v>205</v>
      </c>
      <c r="J1808" t="s">
        <v>205</v>
      </c>
      <c r="K1808" t="s">
        <v>205</v>
      </c>
      <c r="L1808" t="s">
        <v>205</v>
      </c>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s="242">
        <v>0</v>
      </c>
      <c r="AR1808" s="242" t="e">
        <v>#N/A</v>
      </c>
    </row>
    <row r="1809" spans="1:44" x14ac:dyDescent="0.25">
      <c r="A1809">
        <v>125253</v>
      </c>
      <c r="B1809" t="s">
        <v>474</v>
      </c>
      <c r="C1809" t="s">
        <v>206</v>
      </c>
      <c r="D1809" t="s">
        <v>206</v>
      </c>
      <c r="E1809" t="s">
        <v>205</v>
      </c>
      <c r="F1809" t="s">
        <v>206</v>
      </c>
      <c r="G1809" t="s">
        <v>205</v>
      </c>
      <c r="H1809" t="s">
        <v>205</v>
      </c>
      <c r="I1809" t="s">
        <v>205</v>
      </c>
      <c r="J1809" t="s">
        <v>205</v>
      </c>
      <c r="K1809" t="s">
        <v>205</v>
      </c>
      <c r="L1809" t="s">
        <v>205</v>
      </c>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s="242">
        <v>0</v>
      </c>
      <c r="AR1809" s="242" t="e">
        <v>#N/A</v>
      </c>
    </row>
    <row r="1810" spans="1:44" x14ac:dyDescent="0.25">
      <c r="A1810">
        <v>125254</v>
      </c>
      <c r="B1810" t="s">
        <v>474</v>
      </c>
      <c r="C1810" t="s">
        <v>206</v>
      </c>
      <c r="D1810" t="s">
        <v>206</v>
      </c>
      <c r="E1810" t="s">
        <v>206</v>
      </c>
      <c r="F1810" t="s">
        <v>206</v>
      </c>
      <c r="G1810" t="s">
        <v>206</v>
      </c>
      <c r="H1810" t="s">
        <v>205</v>
      </c>
      <c r="I1810" t="s">
        <v>205</v>
      </c>
      <c r="J1810" t="s">
        <v>205</v>
      </c>
      <c r="K1810" t="s">
        <v>205</v>
      </c>
      <c r="L1810" t="s">
        <v>205</v>
      </c>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s="242">
        <v>0</v>
      </c>
      <c r="AR1810" s="242" t="e">
        <v>#N/A</v>
      </c>
    </row>
    <row r="1811" spans="1:44" x14ac:dyDescent="0.25">
      <c r="A1811">
        <v>125255</v>
      </c>
      <c r="B1811" t="s">
        <v>474</v>
      </c>
      <c r="C1811" t="s">
        <v>205</v>
      </c>
      <c r="D1811" t="s">
        <v>205</v>
      </c>
      <c r="E1811" t="s">
        <v>206</v>
      </c>
      <c r="F1811" t="s">
        <v>206</v>
      </c>
      <c r="G1811" t="s">
        <v>205</v>
      </c>
      <c r="H1811" t="s">
        <v>205</v>
      </c>
      <c r="I1811" t="s">
        <v>205</v>
      </c>
      <c r="J1811" t="s">
        <v>205</v>
      </c>
      <c r="K1811" t="s">
        <v>205</v>
      </c>
      <c r="L1811" t="s">
        <v>205</v>
      </c>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s="242">
        <v>0</v>
      </c>
      <c r="AR1811" s="242" t="e">
        <v>#N/A</v>
      </c>
    </row>
    <row r="1812" spans="1:44" x14ac:dyDescent="0.25">
      <c r="A1812">
        <v>125256</v>
      </c>
      <c r="B1812" t="s">
        <v>474</v>
      </c>
      <c r="C1812" t="s">
        <v>206</v>
      </c>
      <c r="D1812" t="s">
        <v>206</v>
      </c>
      <c r="E1812" t="s">
        <v>206</v>
      </c>
      <c r="F1812" t="s">
        <v>206</v>
      </c>
      <c r="G1812" t="s">
        <v>206</v>
      </c>
      <c r="H1812" t="s">
        <v>205</v>
      </c>
      <c r="I1812" t="s">
        <v>205</v>
      </c>
      <c r="J1812" t="s">
        <v>205</v>
      </c>
      <c r="K1812" t="s">
        <v>205</v>
      </c>
      <c r="L1812" t="s">
        <v>205</v>
      </c>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s="242">
        <v>0</v>
      </c>
      <c r="AR1812" s="242" t="e">
        <v>#N/A</v>
      </c>
    </row>
    <row r="1813" spans="1:44" x14ac:dyDescent="0.25">
      <c r="A1813">
        <v>125257</v>
      </c>
      <c r="B1813" t="s">
        <v>474</v>
      </c>
      <c r="C1813" t="s">
        <v>206</v>
      </c>
      <c r="D1813" t="s">
        <v>206</v>
      </c>
      <c r="E1813" t="s">
        <v>206</v>
      </c>
      <c r="F1813" t="s">
        <v>206</v>
      </c>
      <c r="G1813" t="s">
        <v>206</v>
      </c>
      <c r="H1813" t="s">
        <v>205</v>
      </c>
      <c r="I1813" t="s">
        <v>205</v>
      </c>
      <c r="J1813" t="s">
        <v>205</v>
      </c>
      <c r="K1813" t="s">
        <v>205</v>
      </c>
      <c r="L1813" t="s">
        <v>205</v>
      </c>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s="242">
        <v>0</v>
      </c>
      <c r="AR1813" s="242" t="e">
        <v>#N/A</v>
      </c>
    </row>
    <row r="1814" spans="1:44" x14ac:dyDescent="0.25">
      <c r="A1814">
        <v>125258</v>
      </c>
      <c r="B1814" t="s">
        <v>474</v>
      </c>
      <c r="C1814" t="s">
        <v>206</v>
      </c>
      <c r="D1814" t="s">
        <v>205</v>
      </c>
      <c r="E1814" t="s">
        <v>206</v>
      </c>
      <c r="F1814" t="s">
        <v>206</v>
      </c>
      <c r="G1814" t="s">
        <v>205</v>
      </c>
      <c r="H1814" t="s">
        <v>205</v>
      </c>
      <c r="I1814" t="s">
        <v>205</v>
      </c>
      <c r="J1814" t="s">
        <v>205</v>
      </c>
      <c r="K1814" t="s">
        <v>205</v>
      </c>
      <c r="L1814" t="s">
        <v>205</v>
      </c>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s="242">
        <v>0</v>
      </c>
      <c r="AR1814" s="242" t="e">
        <v>#N/A</v>
      </c>
    </row>
    <row r="1815" spans="1:44" x14ac:dyDescent="0.25">
      <c r="A1815">
        <v>125259</v>
      </c>
      <c r="B1815" t="s">
        <v>474</v>
      </c>
      <c r="C1815" t="s">
        <v>206</v>
      </c>
      <c r="D1815" t="s">
        <v>206</v>
      </c>
      <c r="E1815" t="s">
        <v>206</v>
      </c>
      <c r="F1815" t="s">
        <v>206</v>
      </c>
      <c r="G1815" t="s">
        <v>206</v>
      </c>
      <c r="H1815" t="s">
        <v>205</v>
      </c>
      <c r="I1815" t="s">
        <v>205</v>
      </c>
      <c r="J1815" t="s">
        <v>205</v>
      </c>
      <c r="K1815" t="s">
        <v>205</v>
      </c>
      <c r="L1815" t="s">
        <v>205</v>
      </c>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s="242">
        <v>0</v>
      </c>
      <c r="AR1815" s="242" t="e">
        <v>#N/A</v>
      </c>
    </row>
    <row r="1816" spans="1:44" x14ac:dyDescent="0.25">
      <c r="A1816">
        <v>125260</v>
      </c>
      <c r="B1816" t="s">
        <v>474</v>
      </c>
      <c r="C1816" t="s">
        <v>206</v>
      </c>
      <c r="D1816" t="s">
        <v>206</v>
      </c>
      <c r="E1816" t="s">
        <v>206</v>
      </c>
      <c r="F1816" t="s">
        <v>206</v>
      </c>
      <c r="G1816" t="s">
        <v>206</v>
      </c>
      <c r="H1816" t="s">
        <v>205</v>
      </c>
      <c r="I1816" t="s">
        <v>205</v>
      </c>
      <c r="J1816" t="s">
        <v>205</v>
      </c>
      <c r="K1816" t="s">
        <v>205</v>
      </c>
      <c r="L1816" t="s">
        <v>205</v>
      </c>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s="242">
        <v>0</v>
      </c>
      <c r="AR1816" s="242" t="e">
        <v>#N/A</v>
      </c>
    </row>
    <row r="1817" spans="1:44" x14ac:dyDescent="0.25">
      <c r="A1817">
        <v>125261</v>
      </c>
      <c r="B1817" t="s">
        <v>474</v>
      </c>
      <c r="C1817" t="s">
        <v>206</v>
      </c>
      <c r="D1817" t="s">
        <v>206</v>
      </c>
      <c r="E1817" t="s">
        <v>206</v>
      </c>
      <c r="F1817" t="s">
        <v>206</v>
      </c>
      <c r="G1817" t="s">
        <v>206</v>
      </c>
      <c r="H1817" t="s">
        <v>205</v>
      </c>
      <c r="I1817" t="s">
        <v>205</v>
      </c>
      <c r="J1817" t="s">
        <v>205</v>
      </c>
      <c r="K1817" t="s">
        <v>205</v>
      </c>
      <c r="L1817" t="s">
        <v>205</v>
      </c>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s="242">
        <v>0</v>
      </c>
      <c r="AR1817" s="242" t="e">
        <v>#N/A</v>
      </c>
    </row>
    <row r="1818" spans="1:44" x14ac:dyDescent="0.25">
      <c r="A1818">
        <v>125263</v>
      </c>
      <c r="B1818" t="s">
        <v>474</v>
      </c>
      <c r="C1818" t="s">
        <v>206</v>
      </c>
      <c r="D1818" t="s">
        <v>206</v>
      </c>
      <c r="E1818" t="s">
        <v>206</v>
      </c>
      <c r="F1818" t="s">
        <v>206</v>
      </c>
      <c r="G1818" t="s">
        <v>205</v>
      </c>
      <c r="H1818" t="s">
        <v>205</v>
      </c>
      <c r="I1818" t="s">
        <v>205</v>
      </c>
      <c r="J1818" t="s">
        <v>205</v>
      </c>
      <c r="K1818" t="s">
        <v>205</v>
      </c>
      <c r="L1818" t="s">
        <v>205</v>
      </c>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s="242">
        <v>0</v>
      </c>
      <c r="AR1818" s="242" t="e">
        <v>#N/A</v>
      </c>
    </row>
    <row r="1819" spans="1:44" x14ac:dyDescent="0.25">
      <c r="A1819">
        <v>125264</v>
      </c>
      <c r="B1819" t="s">
        <v>474</v>
      </c>
      <c r="C1819" t="s">
        <v>206</v>
      </c>
      <c r="D1819" t="s">
        <v>206</v>
      </c>
      <c r="E1819" t="s">
        <v>206</v>
      </c>
      <c r="F1819" t="s">
        <v>206</v>
      </c>
      <c r="G1819" t="s">
        <v>206</v>
      </c>
      <c r="H1819" t="s">
        <v>205</v>
      </c>
      <c r="I1819" t="s">
        <v>205</v>
      </c>
      <c r="J1819" t="s">
        <v>205</v>
      </c>
      <c r="K1819" t="s">
        <v>205</v>
      </c>
      <c r="L1819" t="s">
        <v>205</v>
      </c>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s="242">
        <v>0</v>
      </c>
      <c r="AR1819" s="242" t="e">
        <v>#N/A</v>
      </c>
    </row>
    <row r="1820" spans="1:44" x14ac:dyDescent="0.25">
      <c r="A1820">
        <v>125265</v>
      </c>
      <c r="B1820" t="s">
        <v>474</v>
      </c>
      <c r="C1820" t="s">
        <v>205</v>
      </c>
      <c r="D1820" t="s">
        <v>205</v>
      </c>
      <c r="E1820" t="s">
        <v>205</v>
      </c>
      <c r="F1820" t="s">
        <v>205</v>
      </c>
      <c r="G1820" t="s">
        <v>205</v>
      </c>
      <c r="H1820" t="s">
        <v>205</v>
      </c>
      <c r="I1820" t="s">
        <v>205</v>
      </c>
      <c r="J1820" t="s">
        <v>205</v>
      </c>
      <c r="K1820" t="s">
        <v>205</v>
      </c>
      <c r="L1820" t="s">
        <v>205</v>
      </c>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s="242">
        <v>0</v>
      </c>
      <c r="AR1820" s="242">
        <v>0</v>
      </c>
    </row>
    <row r="1821" spans="1:44" x14ac:dyDescent="0.25">
      <c r="A1821">
        <v>125266</v>
      </c>
      <c r="B1821" t="s">
        <v>474</v>
      </c>
      <c r="C1821" t="s">
        <v>205</v>
      </c>
      <c r="D1821" t="s">
        <v>206</v>
      </c>
      <c r="E1821" t="s">
        <v>206</v>
      </c>
      <c r="F1821" t="s">
        <v>206</v>
      </c>
      <c r="G1821" t="s">
        <v>205</v>
      </c>
      <c r="H1821" t="s">
        <v>205</v>
      </c>
      <c r="I1821" t="s">
        <v>205</v>
      </c>
      <c r="J1821" t="s">
        <v>205</v>
      </c>
      <c r="K1821" t="s">
        <v>205</v>
      </c>
      <c r="L1821" t="s">
        <v>205</v>
      </c>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s="242">
        <v>0</v>
      </c>
      <c r="AR1821" s="242" t="e">
        <v>#N/A</v>
      </c>
    </row>
    <row r="1822" spans="1:44" x14ac:dyDescent="0.25">
      <c r="A1822">
        <v>125267</v>
      </c>
      <c r="B1822" t="s">
        <v>474</v>
      </c>
      <c r="C1822" t="s">
        <v>206</v>
      </c>
      <c r="D1822" t="s">
        <v>206</v>
      </c>
      <c r="E1822" t="s">
        <v>205</v>
      </c>
      <c r="F1822" t="s">
        <v>205</v>
      </c>
      <c r="G1822" t="s">
        <v>205</v>
      </c>
      <c r="H1822" t="s">
        <v>205</v>
      </c>
      <c r="I1822" t="s">
        <v>205</v>
      </c>
      <c r="J1822" t="s">
        <v>205</v>
      </c>
      <c r="K1822" t="s">
        <v>205</v>
      </c>
      <c r="L1822" t="s">
        <v>205</v>
      </c>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s="242">
        <v>0</v>
      </c>
      <c r="AR1822" s="242" t="e">
        <v>#N/A</v>
      </c>
    </row>
    <row r="1823" spans="1:44" x14ac:dyDescent="0.25">
      <c r="A1823">
        <v>125268</v>
      </c>
      <c r="B1823" t="s">
        <v>474</v>
      </c>
      <c r="C1823" t="s">
        <v>205</v>
      </c>
      <c r="D1823" t="s">
        <v>206</v>
      </c>
      <c r="E1823" t="s">
        <v>205</v>
      </c>
      <c r="F1823" t="s">
        <v>206</v>
      </c>
      <c r="G1823" t="s">
        <v>206</v>
      </c>
      <c r="H1823" t="s">
        <v>205</v>
      </c>
      <c r="I1823" t="s">
        <v>205</v>
      </c>
      <c r="J1823" t="s">
        <v>205</v>
      </c>
      <c r="K1823" t="s">
        <v>205</v>
      </c>
      <c r="L1823" t="s">
        <v>205</v>
      </c>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s="242">
        <v>0</v>
      </c>
      <c r="AR1823" s="242" t="e">
        <v>#N/A</v>
      </c>
    </row>
    <row r="1824" spans="1:44" x14ac:dyDescent="0.25">
      <c r="A1824">
        <v>125269</v>
      </c>
      <c r="B1824" t="s">
        <v>474</v>
      </c>
      <c r="C1824" t="s">
        <v>205</v>
      </c>
      <c r="D1824" t="s">
        <v>206</v>
      </c>
      <c r="E1824" t="s">
        <v>206</v>
      </c>
      <c r="F1824" t="s">
        <v>206</v>
      </c>
      <c r="G1824" t="s">
        <v>205</v>
      </c>
      <c r="H1824" t="s">
        <v>205</v>
      </c>
      <c r="I1824" t="s">
        <v>205</v>
      </c>
      <c r="J1824" t="s">
        <v>205</v>
      </c>
      <c r="K1824" t="s">
        <v>205</v>
      </c>
      <c r="L1824" t="s">
        <v>205</v>
      </c>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s="242">
        <v>0</v>
      </c>
      <c r="AR1824" s="242" t="e">
        <v>#N/A</v>
      </c>
    </row>
    <row r="1825" spans="1:44" x14ac:dyDescent="0.25">
      <c r="A1825">
        <v>125270</v>
      </c>
      <c r="B1825" t="s">
        <v>474</v>
      </c>
      <c r="C1825" t="s">
        <v>206</v>
      </c>
      <c r="D1825" t="s">
        <v>206</v>
      </c>
      <c r="E1825" t="s">
        <v>206</v>
      </c>
      <c r="F1825" t="s">
        <v>205</v>
      </c>
      <c r="G1825" t="s">
        <v>205</v>
      </c>
      <c r="H1825" t="s">
        <v>205</v>
      </c>
      <c r="I1825" t="s">
        <v>205</v>
      </c>
      <c r="J1825" t="s">
        <v>205</v>
      </c>
      <c r="K1825" t="s">
        <v>205</v>
      </c>
      <c r="L1825" t="s">
        <v>205</v>
      </c>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s="242">
        <v>0</v>
      </c>
      <c r="AR1825" s="242" t="e">
        <v>#N/A</v>
      </c>
    </row>
    <row r="1826" spans="1:44" x14ac:dyDescent="0.25">
      <c r="A1826">
        <v>125272</v>
      </c>
      <c r="B1826" t="s">
        <v>474</v>
      </c>
      <c r="C1826" t="s">
        <v>206</v>
      </c>
      <c r="D1826" t="s">
        <v>206</v>
      </c>
      <c r="E1826" t="s">
        <v>206</v>
      </c>
      <c r="F1826" t="s">
        <v>206</v>
      </c>
      <c r="G1826" t="s">
        <v>206</v>
      </c>
      <c r="H1826" t="s">
        <v>205</v>
      </c>
      <c r="I1826" t="s">
        <v>205</v>
      </c>
      <c r="J1826" t="s">
        <v>205</v>
      </c>
      <c r="K1826" t="s">
        <v>205</v>
      </c>
      <c r="L1826" t="s">
        <v>205</v>
      </c>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s="242">
        <v>0</v>
      </c>
      <c r="AR1826" s="242" t="e">
        <v>#N/A</v>
      </c>
    </row>
    <row r="1827" spans="1:44" x14ac:dyDescent="0.25">
      <c r="A1827">
        <v>125273</v>
      </c>
      <c r="B1827" t="s">
        <v>474</v>
      </c>
      <c r="C1827" t="s">
        <v>206</v>
      </c>
      <c r="D1827" t="s">
        <v>206</v>
      </c>
      <c r="E1827" t="s">
        <v>205</v>
      </c>
      <c r="F1827" t="s">
        <v>206</v>
      </c>
      <c r="G1827" t="s">
        <v>206</v>
      </c>
      <c r="H1827" t="s">
        <v>205</v>
      </c>
      <c r="I1827" t="s">
        <v>205</v>
      </c>
      <c r="J1827" t="s">
        <v>205</v>
      </c>
      <c r="K1827" t="s">
        <v>205</v>
      </c>
      <c r="L1827" t="s">
        <v>205</v>
      </c>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s="242">
        <v>0</v>
      </c>
      <c r="AR1827" s="242" t="e">
        <v>#N/A</v>
      </c>
    </row>
    <row r="1828" spans="1:44" x14ac:dyDescent="0.25">
      <c r="A1828">
        <v>125274</v>
      </c>
      <c r="B1828" t="s">
        <v>474</v>
      </c>
      <c r="C1828" t="s">
        <v>206</v>
      </c>
      <c r="D1828" t="s">
        <v>206</v>
      </c>
      <c r="E1828" t="s">
        <v>206</v>
      </c>
      <c r="F1828" t="s">
        <v>206</v>
      </c>
      <c r="G1828" t="s">
        <v>206</v>
      </c>
      <c r="H1828" t="s">
        <v>205</v>
      </c>
      <c r="I1828" t="s">
        <v>205</v>
      </c>
      <c r="J1828" t="s">
        <v>205</v>
      </c>
      <c r="K1828" t="s">
        <v>205</v>
      </c>
      <c r="L1828" t="s">
        <v>205</v>
      </c>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s="242">
        <v>0</v>
      </c>
      <c r="AR1828" s="242" t="e">
        <v>#N/A</v>
      </c>
    </row>
    <row r="1829" spans="1:44" x14ac:dyDescent="0.25">
      <c r="A1829">
        <v>125275</v>
      </c>
      <c r="B1829" t="s">
        <v>474</v>
      </c>
      <c r="C1829" t="s">
        <v>206</v>
      </c>
      <c r="D1829" t="s">
        <v>206</v>
      </c>
      <c r="E1829" t="s">
        <v>206</v>
      </c>
      <c r="F1829" t="s">
        <v>206</v>
      </c>
      <c r="G1829" t="s">
        <v>206</v>
      </c>
      <c r="H1829" t="s">
        <v>205</v>
      </c>
      <c r="I1829" t="s">
        <v>205</v>
      </c>
      <c r="J1829" t="s">
        <v>205</v>
      </c>
      <c r="K1829" t="s">
        <v>205</v>
      </c>
      <c r="L1829" t="s">
        <v>205</v>
      </c>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s="242">
        <v>0</v>
      </c>
      <c r="AR1829" s="242" t="e">
        <v>#N/A</v>
      </c>
    </row>
    <row r="1830" spans="1:44" x14ac:dyDescent="0.25">
      <c r="A1830">
        <v>125276</v>
      </c>
      <c r="B1830" t="s">
        <v>474</v>
      </c>
      <c r="C1830" t="s">
        <v>205</v>
      </c>
      <c r="D1830" t="s">
        <v>206</v>
      </c>
      <c r="E1830" t="s">
        <v>206</v>
      </c>
      <c r="F1830" t="s">
        <v>206</v>
      </c>
      <c r="G1830" t="s">
        <v>206</v>
      </c>
      <c r="H1830" t="s">
        <v>205</v>
      </c>
      <c r="I1830" t="s">
        <v>205</v>
      </c>
      <c r="J1830" t="s">
        <v>205</v>
      </c>
      <c r="K1830" t="s">
        <v>205</v>
      </c>
      <c r="L1830" t="s">
        <v>205</v>
      </c>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s="242">
        <v>0</v>
      </c>
      <c r="AR1830" s="242" t="e">
        <v>#N/A</v>
      </c>
    </row>
    <row r="1831" spans="1:44" x14ac:dyDescent="0.25">
      <c r="A1831">
        <v>125277</v>
      </c>
      <c r="B1831" t="s">
        <v>474</v>
      </c>
      <c r="C1831" t="s">
        <v>206</v>
      </c>
      <c r="D1831" t="s">
        <v>206</v>
      </c>
      <c r="E1831" t="s">
        <v>206</v>
      </c>
      <c r="F1831" t="s">
        <v>206</v>
      </c>
      <c r="G1831" t="s">
        <v>206</v>
      </c>
      <c r="H1831" t="s">
        <v>205</v>
      </c>
      <c r="I1831" t="s">
        <v>205</v>
      </c>
      <c r="J1831" t="s">
        <v>205</v>
      </c>
      <c r="K1831" t="s">
        <v>205</v>
      </c>
      <c r="L1831" t="s">
        <v>205</v>
      </c>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s="242">
        <v>0</v>
      </c>
      <c r="AR1831" s="242" t="e">
        <v>#N/A</v>
      </c>
    </row>
    <row r="1832" spans="1:44" x14ac:dyDescent="0.25">
      <c r="A1832">
        <v>125279</v>
      </c>
      <c r="B1832" t="s">
        <v>474</v>
      </c>
      <c r="C1832" t="s">
        <v>206</v>
      </c>
      <c r="D1832" t="s">
        <v>206</v>
      </c>
      <c r="E1832" t="s">
        <v>206</v>
      </c>
      <c r="F1832" t="s">
        <v>206</v>
      </c>
      <c r="G1832" t="s">
        <v>206</v>
      </c>
      <c r="H1832" t="s">
        <v>205</v>
      </c>
      <c r="I1832" t="s">
        <v>205</v>
      </c>
      <c r="J1832" t="s">
        <v>205</v>
      </c>
      <c r="K1832" t="s">
        <v>205</v>
      </c>
      <c r="L1832" t="s">
        <v>205</v>
      </c>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s="242">
        <v>0</v>
      </c>
      <c r="AR1832" s="242" t="e">
        <v>#N/A</v>
      </c>
    </row>
    <row r="1833" spans="1:44" x14ac:dyDescent="0.25">
      <c r="A1833">
        <v>125280</v>
      </c>
      <c r="B1833" t="s">
        <v>474</v>
      </c>
      <c r="C1833" t="s">
        <v>206</v>
      </c>
      <c r="D1833" t="s">
        <v>206</v>
      </c>
      <c r="E1833" t="s">
        <v>206</v>
      </c>
      <c r="F1833" t="s">
        <v>206</v>
      </c>
      <c r="G1833" t="s">
        <v>206</v>
      </c>
      <c r="H1833" t="s">
        <v>205</v>
      </c>
      <c r="I1833" t="s">
        <v>205</v>
      </c>
      <c r="J1833" t="s">
        <v>205</v>
      </c>
      <c r="K1833" t="s">
        <v>205</v>
      </c>
      <c r="L1833" t="s">
        <v>205</v>
      </c>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s="242">
        <v>0</v>
      </c>
      <c r="AR1833" s="242" t="e">
        <v>#N/A</v>
      </c>
    </row>
    <row r="1834" spans="1:44" x14ac:dyDescent="0.25">
      <c r="A1834">
        <v>125281</v>
      </c>
      <c r="B1834" t="s">
        <v>474</v>
      </c>
      <c r="C1834" t="s">
        <v>205</v>
      </c>
      <c r="D1834" t="s">
        <v>205</v>
      </c>
      <c r="E1834" t="s">
        <v>205</v>
      </c>
      <c r="F1834" t="s">
        <v>205</v>
      </c>
      <c r="G1834" t="s">
        <v>205</v>
      </c>
      <c r="H1834" t="s">
        <v>205</v>
      </c>
      <c r="I1834" t="s">
        <v>205</v>
      </c>
      <c r="J1834" t="s">
        <v>205</v>
      </c>
      <c r="K1834" t="s">
        <v>205</v>
      </c>
      <c r="L1834" t="s">
        <v>205</v>
      </c>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s="242">
        <v>0</v>
      </c>
      <c r="AR1834" s="242">
        <v>0</v>
      </c>
    </row>
    <row r="1835" spans="1:44" x14ac:dyDescent="0.25">
      <c r="A1835">
        <v>125283</v>
      </c>
      <c r="B1835" t="s">
        <v>474</v>
      </c>
      <c r="C1835" t="s">
        <v>206</v>
      </c>
      <c r="D1835" t="s">
        <v>206</v>
      </c>
      <c r="E1835" t="s">
        <v>206</v>
      </c>
      <c r="F1835" t="s">
        <v>205</v>
      </c>
      <c r="G1835" t="s">
        <v>206</v>
      </c>
      <c r="H1835" t="s">
        <v>205</v>
      </c>
      <c r="I1835" t="s">
        <v>205</v>
      </c>
      <c r="J1835" t="s">
        <v>205</v>
      </c>
      <c r="K1835" t="s">
        <v>205</v>
      </c>
      <c r="L1835" t="s">
        <v>205</v>
      </c>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s="242">
        <v>0</v>
      </c>
      <c r="AR1835" s="242" t="e">
        <v>#N/A</v>
      </c>
    </row>
    <row r="1836" spans="1:44" x14ac:dyDescent="0.25">
      <c r="A1836">
        <v>125284</v>
      </c>
      <c r="B1836" t="s">
        <v>474</v>
      </c>
      <c r="C1836" t="s">
        <v>206</v>
      </c>
      <c r="D1836" t="s">
        <v>205</v>
      </c>
      <c r="E1836" t="s">
        <v>206</v>
      </c>
      <c r="F1836" t="s">
        <v>205</v>
      </c>
      <c r="G1836" t="s">
        <v>206</v>
      </c>
      <c r="H1836" t="s">
        <v>205</v>
      </c>
      <c r="I1836" t="s">
        <v>205</v>
      </c>
      <c r="J1836" t="s">
        <v>205</v>
      </c>
      <c r="K1836" t="s">
        <v>205</v>
      </c>
      <c r="L1836" t="s">
        <v>205</v>
      </c>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s="242">
        <v>0</v>
      </c>
      <c r="AR1836" s="242" t="e">
        <v>#N/A</v>
      </c>
    </row>
    <row r="1837" spans="1:44" x14ac:dyDescent="0.25">
      <c r="A1837">
        <v>125285</v>
      </c>
      <c r="B1837" t="s">
        <v>474</v>
      </c>
      <c r="C1837" t="s">
        <v>206</v>
      </c>
      <c r="D1837" t="s">
        <v>206</v>
      </c>
      <c r="E1837" t="s">
        <v>206</v>
      </c>
      <c r="F1837" t="s">
        <v>206</v>
      </c>
      <c r="G1837" t="s">
        <v>206</v>
      </c>
      <c r="H1837" t="s">
        <v>205</v>
      </c>
      <c r="I1837" t="s">
        <v>205</v>
      </c>
      <c r="J1837" t="s">
        <v>205</v>
      </c>
      <c r="K1837" t="s">
        <v>205</v>
      </c>
      <c r="L1837" t="s">
        <v>205</v>
      </c>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s="242">
        <v>0</v>
      </c>
      <c r="AR1837" s="242" t="e">
        <v>#N/A</v>
      </c>
    </row>
    <row r="1838" spans="1:44" x14ac:dyDescent="0.25">
      <c r="A1838">
        <v>125286</v>
      </c>
      <c r="B1838" t="s">
        <v>474</v>
      </c>
      <c r="C1838" t="s">
        <v>206</v>
      </c>
      <c r="D1838" t="s">
        <v>206</v>
      </c>
      <c r="E1838" t="s">
        <v>206</v>
      </c>
      <c r="F1838" t="s">
        <v>205</v>
      </c>
      <c r="G1838" t="s">
        <v>205</v>
      </c>
      <c r="H1838" t="s">
        <v>205</v>
      </c>
      <c r="I1838" t="s">
        <v>205</v>
      </c>
      <c r="J1838" t="s">
        <v>205</v>
      </c>
      <c r="K1838" t="s">
        <v>205</v>
      </c>
      <c r="L1838" t="s">
        <v>205</v>
      </c>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s="242">
        <v>0</v>
      </c>
      <c r="AR1838" s="242" t="e">
        <v>#N/A</v>
      </c>
    </row>
    <row r="1839" spans="1:44" x14ac:dyDescent="0.25">
      <c r="A1839">
        <v>125287</v>
      </c>
      <c r="B1839" t="s">
        <v>474</v>
      </c>
      <c r="C1839" t="s">
        <v>206</v>
      </c>
      <c r="D1839" t="s">
        <v>205</v>
      </c>
      <c r="E1839" t="s">
        <v>206</v>
      </c>
      <c r="F1839" t="s">
        <v>206</v>
      </c>
      <c r="G1839" t="s">
        <v>205</v>
      </c>
      <c r="H1839" t="s">
        <v>205</v>
      </c>
      <c r="I1839" t="s">
        <v>205</v>
      </c>
      <c r="J1839" t="s">
        <v>205</v>
      </c>
      <c r="K1839" t="s">
        <v>205</v>
      </c>
      <c r="L1839" t="s">
        <v>205</v>
      </c>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s="242">
        <v>0</v>
      </c>
      <c r="AR1839" s="242" t="e">
        <v>#N/A</v>
      </c>
    </row>
    <row r="1840" spans="1:44" x14ac:dyDescent="0.25">
      <c r="A1840">
        <v>125288</v>
      </c>
      <c r="B1840" t="s">
        <v>474</v>
      </c>
      <c r="C1840" t="s">
        <v>206</v>
      </c>
      <c r="D1840" t="s">
        <v>205</v>
      </c>
      <c r="E1840" t="s">
        <v>205</v>
      </c>
      <c r="F1840" t="s">
        <v>206</v>
      </c>
      <c r="G1840" t="s">
        <v>206</v>
      </c>
      <c r="H1840" t="s">
        <v>205</v>
      </c>
      <c r="I1840" t="s">
        <v>205</v>
      </c>
      <c r="J1840" t="s">
        <v>205</v>
      </c>
      <c r="K1840" t="s">
        <v>205</v>
      </c>
      <c r="L1840" t="s">
        <v>205</v>
      </c>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s="242">
        <v>0</v>
      </c>
      <c r="AR1840" s="242" t="e">
        <v>#N/A</v>
      </c>
    </row>
    <row r="1841" spans="1:44" x14ac:dyDescent="0.25">
      <c r="A1841">
        <v>125289</v>
      </c>
      <c r="B1841" t="s">
        <v>474</v>
      </c>
      <c r="C1841" t="s">
        <v>206</v>
      </c>
      <c r="D1841" t="s">
        <v>206</v>
      </c>
      <c r="E1841" t="s">
        <v>206</v>
      </c>
      <c r="F1841" t="s">
        <v>206</v>
      </c>
      <c r="G1841" t="s">
        <v>206</v>
      </c>
      <c r="H1841" t="s">
        <v>205</v>
      </c>
      <c r="I1841" t="s">
        <v>205</v>
      </c>
      <c r="J1841" t="s">
        <v>205</v>
      </c>
      <c r="K1841" t="s">
        <v>205</v>
      </c>
      <c r="L1841" t="s">
        <v>205</v>
      </c>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s="242">
        <v>0</v>
      </c>
      <c r="AR1841" s="242" t="e">
        <v>#N/A</v>
      </c>
    </row>
    <row r="1842" spans="1:44" x14ac:dyDescent="0.25">
      <c r="A1842">
        <v>125290</v>
      </c>
      <c r="B1842" t="s">
        <v>474</v>
      </c>
      <c r="C1842" t="s">
        <v>206</v>
      </c>
      <c r="D1842" t="s">
        <v>206</v>
      </c>
      <c r="E1842" t="s">
        <v>206</v>
      </c>
      <c r="F1842" t="s">
        <v>206</v>
      </c>
      <c r="G1842" t="s">
        <v>206</v>
      </c>
      <c r="H1842" t="s">
        <v>205</v>
      </c>
      <c r="I1842" t="s">
        <v>205</v>
      </c>
      <c r="J1842" t="s">
        <v>205</v>
      </c>
      <c r="K1842" t="s">
        <v>205</v>
      </c>
      <c r="L1842" t="s">
        <v>205</v>
      </c>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s="242">
        <v>0</v>
      </c>
      <c r="AR1842" s="242" t="e">
        <v>#N/A</v>
      </c>
    </row>
    <row r="1843" spans="1:44" x14ac:dyDescent="0.25">
      <c r="A1843">
        <v>125291</v>
      </c>
      <c r="B1843" t="s">
        <v>474</v>
      </c>
      <c r="C1843" t="s">
        <v>206</v>
      </c>
      <c r="D1843" t="s">
        <v>206</v>
      </c>
      <c r="E1843" t="s">
        <v>206</v>
      </c>
      <c r="F1843" t="s">
        <v>206</v>
      </c>
      <c r="G1843" t="s">
        <v>206</v>
      </c>
      <c r="H1843" t="s">
        <v>205</v>
      </c>
      <c r="I1843" t="s">
        <v>205</v>
      </c>
      <c r="J1843" t="s">
        <v>205</v>
      </c>
      <c r="K1843" t="s">
        <v>205</v>
      </c>
      <c r="L1843" t="s">
        <v>205</v>
      </c>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s="242">
        <v>0</v>
      </c>
      <c r="AR1843" s="242" t="e">
        <v>#N/A</v>
      </c>
    </row>
    <row r="1844" spans="1:44" x14ac:dyDescent="0.25">
      <c r="A1844">
        <v>125292</v>
      </c>
      <c r="B1844" t="s">
        <v>474</v>
      </c>
      <c r="C1844" t="s">
        <v>206</v>
      </c>
      <c r="D1844" t="s">
        <v>205</v>
      </c>
      <c r="E1844" t="s">
        <v>206</v>
      </c>
      <c r="F1844" t="s">
        <v>206</v>
      </c>
      <c r="G1844" t="s">
        <v>205</v>
      </c>
      <c r="H1844" t="s">
        <v>205</v>
      </c>
      <c r="I1844" t="s">
        <v>205</v>
      </c>
      <c r="J1844" t="s">
        <v>205</v>
      </c>
      <c r="K1844" t="s">
        <v>205</v>
      </c>
      <c r="L1844" t="s">
        <v>205</v>
      </c>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s="242">
        <v>0</v>
      </c>
      <c r="AR1844" s="242" t="e">
        <v>#N/A</v>
      </c>
    </row>
    <row r="1845" spans="1:44" x14ac:dyDescent="0.25">
      <c r="A1845">
        <v>125293</v>
      </c>
      <c r="B1845" t="s">
        <v>474</v>
      </c>
      <c r="C1845" t="s">
        <v>206</v>
      </c>
      <c r="D1845" t="s">
        <v>206</v>
      </c>
      <c r="E1845" t="s">
        <v>206</v>
      </c>
      <c r="F1845" t="s">
        <v>206</v>
      </c>
      <c r="G1845" t="s">
        <v>206</v>
      </c>
      <c r="H1845" t="s">
        <v>205</v>
      </c>
      <c r="I1845" t="s">
        <v>205</v>
      </c>
      <c r="J1845" t="s">
        <v>205</v>
      </c>
      <c r="K1845" t="s">
        <v>205</v>
      </c>
      <c r="L1845" t="s">
        <v>205</v>
      </c>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s="242">
        <v>0</v>
      </c>
      <c r="AR1845" s="242" t="e">
        <v>#N/A</v>
      </c>
    </row>
    <row r="1846" spans="1:44" x14ac:dyDescent="0.25">
      <c r="A1846">
        <v>125295</v>
      </c>
      <c r="B1846" t="s">
        <v>474</v>
      </c>
      <c r="C1846" t="s">
        <v>206</v>
      </c>
      <c r="D1846" t="s">
        <v>206</v>
      </c>
      <c r="E1846" t="s">
        <v>206</v>
      </c>
      <c r="F1846" t="s">
        <v>205</v>
      </c>
      <c r="G1846" t="s">
        <v>205</v>
      </c>
      <c r="H1846" t="s">
        <v>205</v>
      </c>
      <c r="I1846" t="s">
        <v>205</v>
      </c>
      <c r="J1846" t="s">
        <v>205</v>
      </c>
      <c r="K1846" t="s">
        <v>205</v>
      </c>
      <c r="L1846" t="s">
        <v>205</v>
      </c>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s="242">
        <v>0</v>
      </c>
      <c r="AR1846" s="242" t="e">
        <v>#N/A</v>
      </c>
    </row>
    <row r="1847" spans="1:44" x14ac:dyDescent="0.25">
      <c r="A1847">
        <v>125296</v>
      </c>
      <c r="B1847" t="s">
        <v>474</v>
      </c>
      <c r="C1847" t="s">
        <v>206</v>
      </c>
      <c r="D1847" t="s">
        <v>205</v>
      </c>
      <c r="E1847" t="s">
        <v>205</v>
      </c>
      <c r="F1847" t="s">
        <v>206</v>
      </c>
      <c r="G1847" t="s">
        <v>205</v>
      </c>
      <c r="H1847" t="s">
        <v>205</v>
      </c>
      <c r="I1847" t="s">
        <v>205</v>
      </c>
      <c r="J1847" t="s">
        <v>205</v>
      </c>
      <c r="K1847" t="s">
        <v>205</v>
      </c>
      <c r="L1847" t="s">
        <v>205</v>
      </c>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s="242">
        <v>0</v>
      </c>
      <c r="AR1847" s="242" t="e">
        <v>#N/A</v>
      </c>
    </row>
    <row r="1848" spans="1:44" x14ac:dyDescent="0.25">
      <c r="A1848">
        <v>125297</v>
      </c>
      <c r="B1848" t="s">
        <v>474</v>
      </c>
      <c r="C1848" t="s">
        <v>206</v>
      </c>
      <c r="D1848" t="s">
        <v>206</v>
      </c>
      <c r="E1848" t="s">
        <v>206</v>
      </c>
      <c r="F1848" t="s">
        <v>206</v>
      </c>
      <c r="G1848" t="s">
        <v>205</v>
      </c>
      <c r="H1848" t="s">
        <v>205</v>
      </c>
      <c r="I1848" t="s">
        <v>205</v>
      </c>
      <c r="J1848" t="s">
        <v>205</v>
      </c>
      <c r="K1848" t="s">
        <v>205</v>
      </c>
      <c r="L1848" t="s">
        <v>205</v>
      </c>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s="242">
        <v>0</v>
      </c>
      <c r="AR1848" s="242" t="e">
        <v>#N/A</v>
      </c>
    </row>
    <row r="1849" spans="1:44" x14ac:dyDescent="0.25">
      <c r="A1849">
        <v>125298</v>
      </c>
      <c r="B1849" t="s">
        <v>474</v>
      </c>
      <c r="C1849" t="s">
        <v>206</v>
      </c>
      <c r="D1849" t="s">
        <v>206</v>
      </c>
      <c r="E1849" t="s">
        <v>206</v>
      </c>
      <c r="F1849" t="s">
        <v>206</v>
      </c>
      <c r="G1849" t="s">
        <v>206</v>
      </c>
      <c r="H1849" t="s">
        <v>205</v>
      </c>
      <c r="I1849" t="s">
        <v>205</v>
      </c>
      <c r="J1849" t="s">
        <v>205</v>
      </c>
      <c r="K1849" t="s">
        <v>205</v>
      </c>
      <c r="L1849" t="s">
        <v>205</v>
      </c>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s="242">
        <v>0</v>
      </c>
      <c r="AR1849" s="242" t="e">
        <v>#N/A</v>
      </c>
    </row>
    <row r="1850" spans="1:44" x14ac:dyDescent="0.25">
      <c r="A1850">
        <v>125299</v>
      </c>
      <c r="B1850" t="s">
        <v>474</v>
      </c>
      <c r="C1850" t="s">
        <v>206</v>
      </c>
      <c r="D1850" t="s">
        <v>205</v>
      </c>
      <c r="E1850" t="s">
        <v>205</v>
      </c>
      <c r="F1850" t="s">
        <v>206</v>
      </c>
      <c r="G1850" t="s">
        <v>205</v>
      </c>
      <c r="H1850" t="s">
        <v>205</v>
      </c>
      <c r="I1850" t="s">
        <v>205</v>
      </c>
      <c r="J1850" t="s">
        <v>205</v>
      </c>
      <c r="K1850" t="s">
        <v>205</v>
      </c>
      <c r="L1850" t="s">
        <v>205</v>
      </c>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s="242">
        <v>0</v>
      </c>
      <c r="AR1850" s="242" t="e">
        <v>#N/A</v>
      </c>
    </row>
    <row r="1851" spans="1:44" x14ac:dyDescent="0.25">
      <c r="A1851">
        <v>125301</v>
      </c>
      <c r="B1851" t="s">
        <v>474</v>
      </c>
      <c r="C1851" t="s">
        <v>206</v>
      </c>
      <c r="D1851" t="s">
        <v>206</v>
      </c>
      <c r="E1851" t="s">
        <v>206</v>
      </c>
      <c r="F1851" t="s">
        <v>206</v>
      </c>
      <c r="G1851" t="s">
        <v>206</v>
      </c>
      <c r="H1851" t="s">
        <v>205</v>
      </c>
      <c r="I1851" t="s">
        <v>205</v>
      </c>
      <c r="J1851" t="s">
        <v>205</v>
      </c>
      <c r="K1851" t="s">
        <v>205</v>
      </c>
      <c r="L1851" t="s">
        <v>205</v>
      </c>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s="242">
        <v>0</v>
      </c>
      <c r="AR1851" s="242" t="e">
        <v>#N/A</v>
      </c>
    </row>
    <row r="1852" spans="1:44" x14ac:dyDescent="0.25">
      <c r="A1852">
        <v>125302</v>
      </c>
      <c r="B1852" t="s">
        <v>474</v>
      </c>
      <c r="C1852" t="s">
        <v>205</v>
      </c>
      <c r="D1852" t="s">
        <v>205</v>
      </c>
      <c r="E1852" t="s">
        <v>205</v>
      </c>
      <c r="F1852" t="s">
        <v>205</v>
      </c>
      <c r="G1852" t="s">
        <v>205</v>
      </c>
      <c r="H1852" t="s">
        <v>205</v>
      </c>
      <c r="I1852" t="s">
        <v>205</v>
      </c>
      <c r="J1852" t="s">
        <v>205</v>
      </c>
      <c r="K1852" t="s">
        <v>205</v>
      </c>
      <c r="L1852" t="s">
        <v>205</v>
      </c>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s="242">
        <v>0</v>
      </c>
      <c r="AR1852" s="242">
        <v>0</v>
      </c>
    </row>
    <row r="1853" spans="1:44" x14ac:dyDescent="0.25">
      <c r="A1853">
        <v>125303</v>
      </c>
      <c r="B1853" t="s">
        <v>474</v>
      </c>
      <c r="C1853" t="s">
        <v>206</v>
      </c>
      <c r="D1853" t="s">
        <v>206</v>
      </c>
      <c r="E1853" t="s">
        <v>206</v>
      </c>
      <c r="F1853" t="s">
        <v>206</v>
      </c>
      <c r="G1853" t="s">
        <v>206</v>
      </c>
      <c r="H1853" t="s">
        <v>205</v>
      </c>
      <c r="I1853" t="s">
        <v>205</v>
      </c>
      <c r="J1853" t="s">
        <v>205</v>
      </c>
      <c r="K1853" t="s">
        <v>205</v>
      </c>
      <c r="L1853" t="s">
        <v>205</v>
      </c>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s="242">
        <v>0</v>
      </c>
      <c r="AR1853" s="242" t="e">
        <v>#N/A</v>
      </c>
    </row>
    <row r="1854" spans="1:44" x14ac:dyDescent="0.25">
      <c r="A1854">
        <v>125304</v>
      </c>
      <c r="B1854" t="s">
        <v>474</v>
      </c>
      <c r="C1854" t="s">
        <v>206</v>
      </c>
      <c r="D1854" t="s">
        <v>206</v>
      </c>
      <c r="E1854" t="s">
        <v>206</v>
      </c>
      <c r="F1854" t="s">
        <v>206</v>
      </c>
      <c r="G1854" t="s">
        <v>206</v>
      </c>
      <c r="H1854" t="s">
        <v>205</v>
      </c>
      <c r="I1854" t="s">
        <v>205</v>
      </c>
      <c r="J1854" t="s">
        <v>205</v>
      </c>
      <c r="K1854" t="s">
        <v>205</v>
      </c>
      <c r="L1854" t="s">
        <v>205</v>
      </c>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s="242">
        <v>0</v>
      </c>
      <c r="AR1854" s="242" t="e">
        <v>#N/A</v>
      </c>
    </row>
    <row r="1855" spans="1:44" x14ac:dyDescent="0.25">
      <c r="A1855">
        <v>125305</v>
      </c>
      <c r="B1855" t="s">
        <v>474</v>
      </c>
      <c r="C1855" t="s">
        <v>206</v>
      </c>
      <c r="D1855" t="s">
        <v>206</v>
      </c>
      <c r="E1855" t="s">
        <v>205</v>
      </c>
      <c r="F1855" t="s">
        <v>205</v>
      </c>
      <c r="G1855" t="s">
        <v>205</v>
      </c>
      <c r="H1855" t="s">
        <v>205</v>
      </c>
      <c r="I1855" t="s">
        <v>205</v>
      </c>
      <c r="J1855" t="s">
        <v>205</v>
      </c>
      <c r="K1855" t="s">
        <v>205</v>
      </c>
      <c r="L1855" t="s">
        <v>205</v>
      </c>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s="242">
        <v>0</v>
      </c>
      <c r="AR1855" s="242" t="e">
        <v>#N/A</v>
      </c>
    </row>
    <row r="1856" spans="1:44" x14ac:dyDescent="0.25">
      <c r="A1856">
        <v>125306</v>
      </c>
      <c r="B1856" t="s">
        <v>474</v>
      </c>
      <c r="C1856" t="s">
        <v>206</v>
      </c>
      <c r="D1856" t="s">
        <v>206</v>
      </c>
      <c r="E1856" t="s">
        <v>206</v>
      </c>
      <c r="F1856" t="s">
        <v>206</v>
      </c>
      <c r="G1856" t="s">
        <v>206</v>
      </c>
      <c r="H1856" t="s">
        <v>205</v>
      </c>
      <c r="I1856" t="s">
        <v>205</v>
      </c>
      <c r="J1856" t="s">
        <v>205</v>
      </c>
      <c r="K1856" t="s">
        <v>205</v>
      </c>
      <c r="L1856" t="s">
        <v>205</v>
      </c>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s="242">
        <v>0</v>
      </c>
      <c r="AR1856" s="242" t="e">
        <v>#N/A</v>
      </c>
    </row>
    <row r="1857" spans="1:44" x14ac:dyDescent="0.25">
      <c r="A1857">
        <v>125307</v>
      </c>
      <c r="B1857" t="s">
        <v>474</v>
      </c>
      <c r="C1857" t="s">
        <v>205</v>
      </c>
      <c r="D1857" t="s">
        <v>205</v>
      </c>
      <c r="E1857" t="s">
        <v>205</v>
      </c>
      <c r="F1857" t="s">
        <v>206</v>
      </c>
      <c r="G1857" t="s">
        <v>206</v>
      </c>
      <c r="H1857" t="s">
        <v>205</v>
      </c>
      <c r="I1857" t="s">
        <v>205</v>
      </c>
      <c r="J1857" t="s">
        <v>205</v>
      </c>
      <c r="K1857" t="s">
        <v>205</v>
      </c>
      <c r="L1857" t="s">
        <v>205</v>
      </c>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s="242">
        <v>0</v>
      </c>
      <c r="AR1857" s="242" t="e">
        <v>#N/A</v>
      </c>
    </row>
    <row r="1858" spans="1:44" x14ac:dyDescent="0.25">
      <c r="A1858">
        <v>125308</v>
      </c>
      <c r="B1858" t="s">
        <v>474</v>
      </c>
      <c r="C1858" t="s">
        <v>206</v>
      </c>
      <c r="D1858" t="s">
        <v>206</v>
      </c>
      <c r="E1858" t="s">
        <v>206</v>
      </c>
      <c r="F1858" t="s">
        <v>206</v>
      </c>
      <c r="G1858" t="s">
        <v>206</v>
      </c>
      <c r="H1858" t="s">
        <v>205</v>
      </c>
      <c r="I1858" t="s">
        <v>205</v>
      </c>
      <c r="J1858" t="s">
        <v>205</v>
      </c>
      <c r="K1858" t="s">
        <v>205</v>
      </c>
      <c r="L1858" t="s">
        <v>205</v>
      </c>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s="242">
        <v>0</v>
      </c>
      <c r="AR1858" s="242" t="e">
        <v>#N/A</v>
      </c>
    </row>
    <row r="1859" spans="1:44" x14ac:dyDescent="0.25">
      <c r="A1859">
        <v>125309</v>
      </c>
      <c r="B1859" t="s">
        <v>474</v>
      </c>
      <c r="C1859" t="s">
        <v>206</v>
      </c>
      <c r="D1859" t="s">
        <v>206</v>
      </c>
      <c r="E1859" t="s">
        <v>206</v>
      </c>
      <c r="F1859" t="s">
        <v>206</v>
      </c>
      <c r="G1859" t="s">
        <v>206</v>
      </c>
      <c r="H1859" t="s">
        <v>205</v>
      </c>
      <c r="I1859" t="s">
        <v>205</v>
      </c>
      <c r="J1859" t="s">
        <v>205</v>
      </c>
      <c r="K1859" t="s">
        <v>205</v>
      </c>
      <c r="L1859" t="s">
        <v>205</v>
      </c>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s="242">
        <v>0</v>
      </c>
      <c r="AR1859" s="242" t="e">
        <v>#N/A</v>
      </c>
    </row>
    <row r="1860" spans="1:44" x14ac:dyDescent="0.25">
      <c r="A1860">
        <v>125310</v>
      </c>
      <c r="B1860" t="s">
        <v>474</v>
      </c>
      <c r="C1860" t="s">
        <v>206</v>
      </c>
      <c r="D1860" t="s">
        <v>206</v>
      </c>
      <c r="E1860" t="s">
        <v>206</v>
      </c>
      <c r="F1860" t="s">
        <v>206</v>
      </c>
      <c r="G1860" t="s">
        <v>205</v>
      </c>
      <c r="H1860" t="s">
        <v>205</v>
      </c>
      <c r="I1860" t="s">
        <v>205</v>
      </c>
      <c r="J1860" t="s">
        <v>205</v>
      </c>
      <c r="K1860" t="s">
        <v>205</v>
      </c>
      <c r="L1860" t="s">
        <v>205</v>
      </c>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s="242">
        <v>0</v>
      </c>
      <c r="AR1860" s="242" t="e">
        <v>#N/A</v>
      </c>
    </row>
    <row r="1861" spans="1:44" x14ac:dyDescent="0.25">
      <c r="A1861">
        <v>125311</v>
      </c>
      <c r="B1861" t="s">
        <v>474</v>
      </c>
      <c r="C1861" t="s">
        <v>206</v>
      </c>
      <c r="D1861" t="s">
        <v>206</v>
      </c>
      <c r="E1861" t="s">
        <v>206</v>
      </c>
      <c r="F1861" t="s">
        <v>206</v>
      </c>
      <c r="G1861" t="s">
        <v>206</v>
      </c>
      <c r="H1861" t="s">
        <v>205</v>
      </c>
      <c r="I1861" t="s">
        <v>205</v>
      </c>
      <c r="J1861" t="s">
        <v>205</v>
      </c>
      <c r="K1861" t="s">
        <v>205</v>
      </c>
      <c r="L1861" t="s">
        <v>205</v>
      </c>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s="242">
        <v>0</v>
      </c>
      <c r="AR1861" s="242" t="e">
        <v>#N/A</v>
      </c>
    </row>
    <row r="1862" spans="1:44" x14ac:dyDescent="0.25">
      <c r="A1862">
        <v>125312</v>
      </c>
      <c r="B1862" t="s">
        <v>474</v>
      </c>
      <c r="C1862" t="s">
        <v>205</v>
      </c>
      <c r="D1862" t="s">
        <v>206</v>
      </c>
      <c r="E1862" t="s">
        <v>206</v>
      </c>
      <c r="F1862" t="s">
        <v>206</v>
      </c>
      <c r="G1862" t="s">
        <v>206</v>
      </c>
      <c r="H1862" t="s">
        <v>205</v>
      </c>
      <c r="I1862" t="s">
        <v>205</v>
      </c>
      <c r="J1862" t="s">
        <v>205</v>
      </c>
      <c r="K1862" t="s">
        <v>205</v>
      </c>
      <c r="L1862" t="s">
        <v>205</v>
      </c>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s="242">
        <v>0</v>
      </c>
      <c r="AR1862" s="242" t="e">
        <v>#N/A</v>
      </c>
    </row>
    <row r="1863" spans="1:44" x14ac:dyDescent="0.25">
      <c r="A1863">
        <v>125313</v>
      </c>
      <c r="B1863" t="s">
        <v>474</v>
      </c>
      <c r="C1863" t="s">
        <v>206</v>
      </c>
      <c r="D1863" t="s">
        <v>206</v>
      </c>
      <c r="E1863" t="s">
        <v>206</v>
      </c>
      <c r="F1863" t="s">
        <v>206</v>
      </c>
      <c r="G1863" t="s">
        <v>206</v>
      </c>
      <c r="H1863" t="s">
        <v>205</v>
      </c>
      <c r="I1863" t="s">
        <v>205</v>
      </c>
      <c r="J1863" t="s">
        <v>205</v>
      </c>
      <c r="K1863" t="s">
        <v>205</v>
      </c>
      <c r="L1863" t="s">
        <v>205</v>
      </c>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s="242">
        <v>0</v>
      </c>
      <c r="AR1863" s="242" t="e">
        <v>#N/A</v>
      </c>
    </row>
    <row r="1864" spans="1:44" x14ac:dyDescent="0.25">
      <c r="A1864">
        <v>125314</v>
      </c>
      <c r="B1864" t="s">
        <v>474</v>
      </c>
      <c r="C1864" t="s">
        <v>206</v>
      </c>
      <c r="D1864" t="s">
        <v>206</v>
      </c>
      <c r="E1864" t="s">
        <v>206</v>
      </c>
      <c r="F1864" t="s">
        <v>206</v>
      </c>
      <c r="G1864" t="s">
        <v>206</v>
      </c>
      <c r="H1864" t="s">
        <v>205</v>
      </c>
      <c r="I1864" t="s">
        <v>205</v>
      </c>
      <c r="J1864" t="s">
        <v>205</v>
      </c>
      <c r="K1864" t="s">
        <v>205</v>
      </c>
      <c r="L1864" t="s">
        <v>205</v>
      </c>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s="242">
        <v>0</v>
      </c>
      <c r="AR1864" s="242" t="e">
        <v>#N/A</v>
      </c>
    </row>
    <row r="1865" spans="1:44" x14ac:dyDescent="0.25">
      <c r="A1865">
        <v>125315</v>
      </c>
      <c r="B1865" t="s">
        <v>474</v>
      </c>
      <c r="C1865" t="s">
        <v>206</v>
      </c>
      <c r="D1865" t="s">
        <v>205</v>
      </c>
      <c r="E1865" t="s">
        <v>206</v>
      </c>
      <c r="F1865" t="s">
        <v>205</v>
      </c>
      <c r="G1865" t="s">
        <v>205</v>
      </c>
      <c r="H1865" t="s">
        <v>205</v>
      </c>
      <c r="I1865" t="s">
        <v>205</v>
      </c>
      <c r="J1865" t="s">
        <v>205</v>
      </c>
      <c r="K1865" t="s">
        <v>205</v>
      </c>
      <c r="L1865" t="s">
        <v>205</v>
      </c>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s="242">
        <v>0</v>
      </c>
      <c r="AR1865" s="242" t="e">
        <v>#N/A</v>
      </c>
    </row>
    <row r="1866" spans="1:44" x14ac:dyDescent="0.25">
      <c r="A1866">
        <v>125316</v>
      </c>
      <c r="B1866" t="s">
        <v>474</v>
      </c>
      <c r="C1866" t="s">
        <v>206</v>
      </c>
      <c r="D1866" t="s">
        <v>206</v>
      </c>
      <c r="E1866" t="s">
        <v>206</v>
      </c>
      <c r="F1866" t="s">
        <v>206</v>
      </c>
      <c r="G1866" t="s">
        <v>206</v>
      </c>
      <c r="H1866" t="s">
        <v>205</v>
      </c>
      <c r="I1866" t="s">
        <v>205</v>
      </c>
      <c r="J1866" t="s">
        <v>205</v>
      </c>
      <c r="K1866" t="s">
        <v>205</v>
      </c>
      <c r="L1866" t="s">
        <v>205</v>
      </c>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s="242">
        <v>0</v>
      </c>
      <c r="AR1866" s="242" t="e">
        <v>#N/A</v>
      </c>
    </row>
    <row r="1867" spans="1:44" x14ac:dyDescent="0.25">
      <c r="A1867">
        <v>125317</v>
      </c>
      <c r="B1867" t="s">
        <v>474</v>
      </c>
      <c r="C1867" t="s">
        <v>205</v>
      </c>
      <c r="D1867" t="s">
        <v>206</v>
      </c>
      <c r="E1867" t="s">
        <v>206</v>
      </c>
      <c r="F1867" t="s">
        <v>205</v>
      </c>
      <c r="G1867" t="s">
        <v>205</v>
      </c>
      <c r="H1867" t="s">
        <v>205</v>
      </c>
      <c r="I1867" t="s">
        <v>205</v>
      </c>
      <c r="J1867" t="s">
        <v>205</v>
      </c>
      <c r="K1867" t="s">
        <v>205</v>
      </c>
      <c r="L1867" t="s">
        <v>205</v>
      </c>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s="242">
        <v>0</v>
      </c>
      <c r="AR1867" s="242" t="e">
        <v>#N/A</v>
      </c>
    </row>
    <row r="1868" spans="1:44" x14ac:dyDescent="0.25">
      <c r="A1868">
        <v>125318</v>
      </c>
      <c r="B1868" t="s">
        <v>474</v>
      </c>
      <c r="C1868" t="s">
        <v>206</v>
      </c>
      <c r="D1868" t="s">
        <v>206</v>
      </c>
      <c r="E1868" t="s">
        <v>206</v>
      </c>
      <c r="F1868" t="s">
        <v>206</v>
      </c>
      <c r="G1868" t="s">
        <v>206</v>
      </c>
      <c r="H1868" t="s">
        <v>205</v>
      </c>
      <c r="I1868" t="s">
        <v>205</v>
      </c>
      <c r="J1868" t="s">
        <v>205</v>
      </c>
      <c r="K1868" t="s">
        <v>205</v>
      </c>
      <c r="L1868" t="s">
        <v>205</v>
      </c>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s="242">
        <v>0</v>
      </c>
      <c r="AR1868" s="242" t="e">
        <v>#N/A</v>
      </c>
    </row>
    <row r="1869" spans="1:44" x14ac:dyDescent="0.25">
      <c r="A1869">
        <v>125319</v>
      </c>
      <c r="B1869" t="s">
        <v>474</v>
      </c>
      <c r="C1869" t="s">
        <v>205</v>
      </c>
      <c r="D1869" t="s">
        <v>205</v>
      </c>
      <c r="E1869" t="s">
        <v>205</v>
      </c>
      <c r="F1869" t="s">
        <v>205</v>
      </c>
      <c r="G1869" t="s">
        <v>205</v>
      </c>
      <c r="H1869" t="s">
        <v>205</v>
      </c>
      <c r="I1869" t="s">
        <v>205</v>
      </c>
      <c r="J1869" t="s">
        <v>205</v>
      </c>
      <c r="K1869" t="s">
        <v>205</v>
      </c>
      <c r="L1869" t="s">
        <v>205</v>
      </c>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s="242">
        <v>0</v>
      </c>
      <c r="AR1869" s="242">
        <v>0</v>
      </c>
    </row>
    <row r="1870" spans="1:44" x14ac:dyDescent="0.25">
      <c r="A1870">
        <v>125320</v>
      </c>
      <c r="B1870" t="s">
        <v>474</v>
      </c>
      <c r="C1870" t="s">
        <v>206</v>
      </c>
      <c r="D1870" t="s">
        <v>206</v>
      </c>
      <c r="E1870" t="s">
        <v>206</v>
      </c>
      <c r="F1870" t="s">
        <v>206</v>
      </c>
      <c r="G1870" t="s">
        <v>205</v>
      </c>
      <c r="H1870" t="s">
        <v>205</v>
      </c>
      <c r="I1870" t="s">
        <v>205</v>
      </c>
      <c r="J1870" t="s">
        <v>205</v>
      </c>
      <c r="K1870" t="s">
        <v>205</v>
      </c>
      <c r="L1870" t="s">
        <v>205</v>
      </c>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s="242">
        <v>0</v>
      </c>
      <c r="AR1870" s="242" t="e">
        <v>#N/A</v>
      </c>
    </row>
    <row r="1871" spans="1:44" x14ac:dyDescent="0.25">
      <c r="A1871">
        <v>125321</v>
      </c>
      <c r="B1871" t="s">
        <v>474</v>
      </c>
      <c r="C1871" t="s">
        <v>205</v>
      </c>
      <c r="D1871" t="s">
        <v>205</v>
      </c>
      <c r="E1871" t="s">
        <v>206</v>
      </c>
      <c r="F1871" t="s">
        <v>206</v>
      </c>
      <c r="G1871" t="s">
        <v>206</v>
      </c>
      <c r="H1871" t="s">
        <v>205</v>
      </c>
      <c r="I1871" t="s">
        <v>205</v>
      </c>
      <c r="J1871" t="s">
        <v>205</v>
      </c>
      <c r="K1871" t="s">
        <v>205</v>
      </c>
      <c r="L1871" t="s">
        <v>205</v>
      </c>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s="242">
        <v>0</v>
      </c>
      <c r="AR1871" s="242" t="e">
        <v>#N/A</v>
      </c>
    </row>
    <row r="1872" spans="1:44" x14ac:dyDescent="0.25">
      <c r="A1872">
        <v>125322</v>
      </c>
      <c r="B1872" t="s">
        <v>474</v>
      </c>
      <c r="C1872" t="s">
        <v>206</v>
      </c>
      <c r="D1872" t="s">
        <v>206</v>
      </c>
      <c r="E1872" t="s">
        <v>206</v>
      </c>
      <c r="F1872" t="s">
        <v>206</v>
      </c>
      <c r="G1872" t="s">
        <v>206</v>
      </c>
      <c r="H1872" t="s">
        <v>205</v>
      </c>
      <c r="I1872" t="s">
        <v>205</v>
      </c>
      <c r="J1872" t="s">
        <v>205</v>
      </c>
      <c r="K1872" t="s">
        <v>205</v>
      </c>
      <c r="L1872" t="s">
        <v>205</v>
      </c>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s="242">
        <v>0</v>
      </c>
      <c r="AR1872" s="242" t="e">
        <v>#N/A</v>
      </c>
    </row>
    <row r="1873" spans="1:44" x14ac:dyDescent="0.25">
      <c r="A1873">
        <v>125323</v>
      </c>
      <c r="B1873" t="s">
        <v>474</v>
      </c>
      <c r="C1873" t="s">
        <v>206</v>
      </c>
      <c r="D1873" t="s">
        <v>206</v>
      </c>
      <c r="E1873" t="s">
        <v>206</v>
      </c>
      <c r="F1873" t="s">
        <v>206</v>
      </c>
      <c r="G1873" t="s">
        <v>206</v>
      </c>
      <c r="H1873" t="s">
        <v>205</v>
      </c>
      <c r="I1873" t="s">
        <v>205</v>
      </c>
      <c r="J1873" t="s">
        <v>205</v>
      </c>
      <c r="K1873" t="s">
        <v>205</v>
      </c>
      <c r="L1873" t="s">
        <v>205</v>
      </c>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s="242">
        <v>0</v>
      </c>
      <c r="AR1873" s="242" t="e">
        <v>#N/A</v>
      </c>
    </row>
    <row r="1874" spans="1:44" x14ac:dyDescent="0.25">
      <c r="A1874">
        <v>125328</v>
      </c>
      <c r="B1874" t="s">
        <v>474</v>
      </c>
      <c r="C1874" t="s">
        <v>205</v>
      </c>
      <c r="D1874" t="s">
        <v>206</v>
      </c>
      <c r="E1874" t="s">
        <v>205</v>
      </c>
      <c r="F1874" t="s">
        <v>205</v>
      </c>
      <c r="G1874" t="s">
        <v>206</v>
      </c>
      <c r="H1874" t="s">
        <v>205</v>
      </c>
      <c r="I1874" t="s">
        <v>205</v>
      </c>
      <c r="J1874" t="s">
        <v>205</v>
      </c>
      <c r="K1874" t="s">
        <v>205</v>
      </c>
      <c r="L1874" t="s">
        <v>205</v>
      </c>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s="242">
        <v>0</v>
      </c>
      <c r="AR1874" s="242" t="e">
        <v>#N/A</v>
      </c>
    </row>
    <row r="1875" spans="1:44" x14ac:dyDescent="0.25">
      <c r="A1875">
        <v>125329</v>
      </c>
      <c r="B1875" t="s">
        <v>474</v>
      </c>
      <c r="C1875" t="s">
        <v>206</v>
      </c>
      <c r="D1875" t="s">
        <v>205</v>
      </c>
      <c r="E1875" t="s">
        <v>206</v>
      </c>
      <c r="F1875" t="s">
        <v>205</v>
      </c>
      <c r="G1875" t="s">
        <v>205</v>
      </c>
      <c r="H1875" t="s">
        <v>205</v>
      </c>
      <c r="I1875" t="s">
        <v>205</v>
      </c>
      <c r="J1875" t="s">
        <v>205</v>
      </c>
      <c r="K1875" t="s">
        <v>205</v>
      </c>
      <c r="L1875" t="s">
        <v>205</v>
      </c>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s="242">
        <v>0</v>
      </c>
      <c r="AR1875" s="242" t="e">
        <v>#N/A</v>
      </c>
    </row>
    <row r="1876" spans="1:44" x14ac:dyDescent="0.25">
      <c r="A1876">
        <v>125330</v>
      </c>
      <c r="B1876" t="s">
        <v>474</v>
      </c>
      <c r="C1876" t="s">
        <v>206</v>
      </c>
      <c r="D1876" t="s">
        <v>206</v>
      </c>
      <c r="E1876" t="s">
        <v>205</v>
      </c>
      <c r="F1876" t="s">
        <v>205</v>
      </c>
      <c r="G1876" t="s">
        <v>205</v>
      </c>
      <c r="H1876" t="s">
        <v>205</v>
      </c>
      <c r="I1876" t="s">
        <v>205</v>
      </c>
      <c r="J1876" t="s">
        <v>205</v>
      </c>
      <c r="K1876" t="s">
        <v>205</v>
      </c>
      <c r="L1876" t="s">
        <v>205</v>
      </c>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s="242">
        <v>0</v>
      </c>
      <c r="AR1876" s="242" t="e">
        <v>#N/A</v>
      </c>
    </row>
    <row r="1877" spans="1:44" x14ac:dyDescent="0.25">
      <c r="A1877">
        <v>125331</v>
      </c>
      <c r="B1877" t="s">
        <v>474</v>
      </c>
      <c r="C1877" t="s">
        <v>206</v>
      </c>
      <c r="D1877" t="s">
        <v>206</v>
      </c>
      <c r="E1877" t="s">
        <v>205</v>
      </c>
      <c r="F1877" t="s">
        <v>205</v>
      </c>
      <c r="G1877" t="s">
        <v>205</v>
      </c>
      <c r="H1877" t="s">
        <v>205</v>
      </c>
      <c r="I1877" t="s">
        <v>205</v>
      </c>
      <c r="J1877" t="s">
        <v>205</v>
      </c>
      <c r="K1877" t="s">
        <v>205</v>
      </c>
      <c r="L1877" t="s">
        <v>205</v>
      </c>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s="242">
        <v>0</v>
      </c>
      <c r="AR1877" s="242" t="e">
        <v>#N/A</v>
      </c>
    </row>
    <row r="1878" spans="1:44" x14ac:dyDescent="0.25">
      <c r="A1878">
        <v>125332</v>
      </c>
      <c r="B1878" t="s">
        <v>474</v>
      </c>
      <c r="C1878" t="s">
        <v>206</v>
      </c>
      <c r="D1878" t="s">
        <v>206</v>
      </c>
      <c r="E1878" t="s">
        <v>205</v>
      </c>
      <c r="F1878" t="s">
        <v>206</v>
      </c>
      <c r="G1878" t="s">
        <v>205</v>
      </c>
      <c r="H1878" t="s">
        <v>205</v>
      </c>
      <c r="I1878" t="s">
        <v>205</v>
      </c>
      <c r="J1878" t="s">
        <v>205</v>
      </c>
      <c r="K1878" t="s">
        <v>205</v>
      </c>
      <c r="L1878" t="s">
        <v>205</v>
      </c>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s="242">
        <v>0</v>
      </c>
      <c r="AR1878" s="242" t="e">
        <v>#N/A</v>
      </c>
    </row>
  </sheetData>
  <sheetProtection selectLockedCells="1" selectUnlockedCells="1"/>
  <autoFilter ref="A1:AR1878" xr:uid="{00000000-0009-0000-0000-000006000000}">
    <sortState xmlns:xlrd2="http://schemas.microsoft.com/office/spreadsheetml/2017/richdata2" ref="A2:AR1878">
      <sortCondition ref="A1:A1878"/>
    </sortState>
  </autoFilter>
  <phoneticPr fontId="42" type="noConversion"/>
  <conditionalFormatting sqref="A1:A1048576">
    <cfRule type="duplicateValues" dxfId="21" priority="43"/>
  </conditionalFormatting>
  <conditionalFormatting sqref="A1279">
    <cfRule type="duplicateValues" dxfId="20" priority="78"/>
    <cfRule type="duplicateValues" dxfId="19" priority="79"/>
  </conditionalFormatting>
  <conditionalFormatting sqref="A1280">
    <cfRule type="duplicateValues" dxfId="18" priority="76"/>
    <cfRule type="duplicateValues" dxfId="17" priority="77"/>
  </conditionalFormatting>
  <conditionalFormatting sqref="A1281">
    <cfRule type="duplicateValues" dxfId="16" priority="74"/>
    <cfRule type="duplicateValues" dxfId="15" priority="75"/>
  </conditionalFormatting>
  <conditionalFormatting sqref="A1675:A1878">
    <cfRule type="duplicateValues" dxfId="14" priority="1396"/>
  </conditionalFormatting>
  <conditionalFormatting sqref="A1808 A1746 A1684 A1531 A1407 A1268 A1234 A1241 A1248 A1255 A1262 A1275 A1282 A1289 A1296 A1303 A1310 A1317 A1324 A1331 A1338 A1345 A1352 A1359 A1366 A1373 A1380 A1387 A1394 A1401 A1414 A1421 A1428 A1435 A1442 A1449 A1456 A1463 A1470 A1476 A1483 A1490 A1497 A1504 A1511 A1518 A1525 A1538 A1545 A1552 A1559 A1566 A1573 A1580 A1587 A1594 A1601 A1608 A1615 A1622 A1629 A1636 A1643 A1650 A1657 A1664 A1671 A1678 A1691 A1698 A1705 A1712 A1719 A1726 A1733 A1740 A1753 A1760 A1767 A1774 A1781 A1788 A1795 A1802 A1815 A1822 A1829 A1836 A1843 A1850 A1857 A1864 A1871 A1878">
    <cfRule type="duplicateValues" dxfId="13" priority="836"/>
    <cfRule type="duplicateValues" dxfId="12" priority="837"/>
  </conditionalFormatting>
  <conditionalFormatting sqref="A1809 A1747 A1685 A1532 A1408 A1269 A1235 A1242 A1249 A1256 A1263 A1276 A1283 A1290 A1297 A1304 A1311 A1318 A1325 A1332 A1339 A1346 A1353 A1360 A1367 A1374 A1381 A1388 A1395 A1402 A1415 A1422 A1429 A1436 A1443 A1450 A1457 A1464 A1471 A1477 A1484 A1491 A1498 A1505 A1512 A1519 A1526 A1539 A1546 A1553 A1560 A1567 A1574 A1581 A1588 A1595 A1602 A1609 A1616 A1623 A1630 A1637 A1644 A1651 A1658 A1665 A1672 A1679 A1692 A1699 A1706 A1713 A1720 A1727 A1734 A1741 A1754 A1761 A1768 A1775 A1782 A1789 A1796 A1803 A1816 A1823 A1830 A1837 A1844 A1851 A1858 A1865 A1872">
    <cfRule type="duplicateValues" dxfId="11" priority="1024"/>
    <cfRule type="duplicateValues" dxfId="10" priority="1025"/>
  </conditionalFormatting>
  <conditionalFormatting sqref="A1810 A1748 A1686 A1533 A1409 A1270 A1236 A1243 A1250 A1257 A1277 A1284 A1291 A1298 A1305 A1312 A1319 A1326 A1333 A1340 A1347 A1354 A1361 A1368 A1375 A1382 A1389 A1396 A1403 A1416 A1423 A1430 A1437 A1444 A1451 A1458 A1465 A1472 A1478 A1485 A1492 A1499 A1506 A1513 A1520 A1540 A1547 A1554 A1561 A1568 A1575 A1582 A1589 A1596 A1603 A1610 A1617 A1624 A1631 A1638 A1645 A1652 A1659 A1666 A1673 A1680 A1693 A1700 A1707 A1714 A1721 A1728 A1735 A1742 A1755 A1762 A1769 A1776 A1783 A1790 A1797 A1804 A1817 A1824 A1831 A1838 A1845 A1852 A1859 A1866 A1873">
    <cfRule type="duplicateValues" dxfId="9" priority="104"/>
    <cfRule type="duplicateValues" dxfId="8" priority="105"/>
  </conditionalFormatting>
  <conditionalFormatting sqref="A1811 A1749 A1687 A1527 A1410 A1264 A1237 A1244 A1251 A1258 A1271 A1278 A1285 A1292 A1299 A1306 A1313 A1320 A1327 A1334 A1341 A1348 A1355 A1362 A1369 A1376 A1383 A1390 A1397 A1404 A1417 A1424 A1431 A1438 A1445 A1452 A1459 A1466 A1473 A1479 A1486 A1493 A1500 A1507 A1514 A1521 A1534 A1541 A1548 A1555 A1562 A1569 A1576 A1583 A1590 A1597 A1604 A1611 A1618 A1625 A1632 A1639 A1646 A1653 A1660 A1667 A1674 A1694 A1701 A1708 A1715 A1722 A1729 A1736 A1743 A1756 A1763 A1770 A1777 A1784 A1791 A1798 A1805 A1818 A1825 A1832 A1839 A1846 A1853 A1860 A1867 A1874">
    <cfRule type="duplicateValues" dxfId="7" priority="1210"/>
    <cfRule type="duplicateValues" dxfId="6" priority="1211"/>
  </conditionalFormatting>
  <conditionalFormatting sqref="A1812 A1750 A1681 A1528 A1411 A1265 A1231 A1238 A1245 A1252 A1259 A1272 A1286 A1293 A1300 A1307 A1314 A1321 A1328 A1335 A1342 A1349 A1356 A1363 A1370 A1377 A1384 A1391 A1398 A1418 A1425 A1432 A1439 A1446 A1453 A1460 A1467 A1480 A1487 A1494 A1501 A1508 A1515 A1522 A1535 A1542 A1549 A1556 A1563 A1570 A1577 A1584 A1591 A1598 A1605 A1612 A1619 A1626 A1633 A1640 A1647 A1654 A1661 A1668 A1675 A1688 A1695 A1702 A1709 A1716 A1723 A1730 A1737 A1757 A1764 A1771 A1778 A1785 A1792 A1799 A1806 A1819 A1826 A1833 A1840 A1847 A1854 A1861 A1868 A1875">
    <cfRule type="duplicateValues" dxfId="5" priority="286"/>
    <cfRule type="duplicateValues" dxfId="4" priority="287"/>
  </conditionalFormatting>
  <conditionalFormatting sqref="A1813 A1744 A1682 A1529 A1405 A1266 A1232 A1239 A1246 A1253 A1260 A1273 A1287 A1294 A1301 A1308 A1315 A1322 A1329 A1336 A1343 A1350 A1357 A1364 A1371 A1378 A1385 A1392 A1399 A1412 A1419 A1426 A1433 A1440 A1447 A1454 A1461 A1468 A1474 A1481 A1488 A1495 A1502 A1509 A1516 A1523 A1536 A1543 A1550 A1557 A1564 A1571 A1578 A1585 A1592 A1599 A1606 A1613 A1620 A1627 A1634 A1641 A1648 A1655 A1662 A1669 A1676 A1689 A1696 A1703 A1710 A1717 A1724 A1731 A1738 A1751 A1758 A1765 A1772 A1779 A1786 A1793 A1800 A1807 A1820 A1827 A1834 A1841 A1848 A1855 A1862 A1869 A1876">
    <cfRule type="duplicateValues" dxfId="3" priority="466"/>
    <cfRule type="duplicateValues" dxfId="2" priority="467"/>
  </conditionalFormatting>
  <conditionalFormatting sqref="A1814 A1745 A1683 A1530 A1406 A1267 A1233 A1240 A1247 A1254 A1261 A1274 A1288 A1295 A1302 A1309 A1316 A1323 A1330 A1337 A1344 A1351 A1358 A1365 A1372 A1379 A1386 A1393 A1400 A1413 A1420 A1427 A1434 A1441 A1448 A1455 A1462 A1469 A1475 A1482 A1489 A1496 A1503 A1510 A1517 A1524 A1537 A1544 A1551 A1558 A1565 A1572 A1579 A1586 A1593 A1600 A1607 A1614 A1621 A1628 A1635 A1642 A1649 A1656 A1663 A1670 A1677 A1690 A1697 A1704 A1711 A1718 A1725 A1732 A1739 A1752 A1759 A1766 A1773 A1780 A1787 A1794 A1801 A1821 A1828 A1835 A1842 A1849 A1856 A1863 A1870 A1877">
    <cfRule type="duplicateValues" dxfId="1" priority="652"/>
    <cfRule type="duplicateValues" dxfId="0" priority="65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2025-07-29T07:53:07Z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